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mn365-my.sharepoint.com/personal/amanda_sowada_state_mn_us/Documents/Desktop/"/>
    </mc:Choice>
  </mc:AlternateContent>
  <xr:revisionPtr revIDLastSave="0" documentId="8_{04646549-D589-4E08-BE57-C330F54112AE}" xr6:coauthVersionLast="47" xr6:coauthVersionMax="47" xr10:uidLastSave="{00000000-0000-0000-0000-000000000000}"/>
  <workbookProtection workbookAlgorithmName="SHA-512" workbookHashValue="eGIYhYqFB7YFNFW2/PWvUqzSt3omWuoOYfi4O0As96+/KDcrrP70A08XUSJBJw3FVP7Sfv+gOTZLSldo1Fz79Q==" workbookSaltValue="6tBPEHpTjLMEMhnXRxcPPw==" workbookSpinCount="100000" lockStructure="1"/>
  <bookViews>
    <workbookView xWindow="1080" yWindow="1710" windowWidth="15375" windowHeight="7875" xr2:uid="{00000000-000D-0000-FFFF-FFFF00000000}"/>
  </bookViews>
  <sheets>
    <sheet name="Proj Wkst" sheetId="1" r:id="rId1"/>
    <sheet name="Instructions" sheetId="3" r:id="rId2"/>
    <sheet name="table_CW" sheetId="2" state="hidden" r:id="rId3"/>
    <sheet name="table_DW" sheetId="5" state="hidden" r:id="rId4"/>
  </sheets>
  <externalReferences>
    <externalReference r:id="rId5"/>
    <externalReference r:id="rId6"/>
  </externalReferences>
  <definedNames>
    <definedName name="Clean_Water">table_CW!$D$7:$D$326</definedName>
    <definedName name="Drinking_Water">table_DW!$D$7:$D$863</definedName>
    <definedName name="_xlnm.Print_Area" localSheetId="1">Instructions!$A$1:$J$64</definedName>
    <definedName name="_xlnm.Print_Area" localSheetId="0">'Proj Wkst'!$A$1:$U$64</definedName>
    <definedName name="_xlnm.Print_Area" localSheetId="2">table_CW!$A$1:$N$326</definedName>
    <definedName name="_xlnm.Print_Area" localSheetId="3">table_DW!$A$1:$N$863</definedName>
    <definedName name="_xlnm.Print_Titles" localSheetId="2">table_CW!$1:$6</definedName>
    <definedName name="_xlnm.Print_Titles" localSheetId="3">table_DW!$1:$6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862" i="5" l="1"/>
  <c r="D862" i="5"/>
  <c r="Q861" i="5"/>
  <c r="D861" i="5"/>
  <c r="Q860" i="5"/>
  <c r="D860" i="5"/>
  <c r="Q859" i="5"/>
  <c r="D859" i="5"/>
  <c r="Q858" i="5"/>
  <c r="D858" i="5"/>
  <c r="Q857" i="5"/>
  <c r="D857" i="5"/>
  <c r="Q856" i="5"/>
  <c r="D856" i="5"/>
  <c r="Q855" i="5"/>
  <c r="D855" i="5"/>
  <c r="Q854" i="5"/>
  <c r="D854" i="5"/>
  <c r="Q853" i="5"/>
  <c r="D853" i="5"/>
  <c r="Q852" i="5"/>
  <c r="D852" i="5"/>
  <c r="Q851" i="5"/>
  <c r="D851" i="5"/>
  <c r="Q850" i="5"/>
  <c r="D850" i="5"/>
  <c r="Q849" i="5"/>
  <c r="D849" i="5"/>
  <c r="Q848" i="5"/>
  <c r="D848" i="5"/>
  <c r="Q847" i="5"/>
  <c r="D847" i="5"/>
  <c r="Q846" i="5"/>
  <c r="D846" i="5"/>
  <c r="Q845" i="5"/>
  <c r="D845" i="5"/>
  <c r="Q844" i="5"/>
  <c r="D844" i="5"/>
  <c r="Q843" i="5"/>
  <c r="D843" i="5"/>
  <c r="Q842" i="5"/>
  <c r="D842" i="5"/>
  <c r="Q841" i="5"/>
  <c r="D841" i="5"/>
  <c r="Q840" i="5"/>
  <c r="D840" i="5"/>
  <c r="Q839" i="5"/>
  <c r="D839" i="5"/>
  <c r="Q838" i="5"/>
  <c r="D838" i="5"/>
  <c r="Q837" i="5"/>
  <c r="D837" i="5"/>
  <c r="Q836" i="5"/>
  <c r="D836" i="5"/>
  <c r="Q835" i="5"/>
  <c r="D835" i="5"/>
  <c r="Q834" i="5"/>
  <c r="D834" i="5"/>
  <c r="Q833" i="5"/>
  <c r="D833" i="5"/>
  <c r="Q832" i="5"/>
  <c r="D832" i="5"/>
  <c r="Q831" i="5"/>
  <c r="D831" i="5"/>
  <c r="Q830" i="5"/>
  <c r="D830" i="5"/>
  <c r="Q829" i="5"/>
  <c r="D829" i="5"/>
  <c r="Q828" i="5"/>
  <c r="D828" i="5"/>
  <c r="Q827" i="5"/>
  <c r="D827" i="5"/>
  <c r="Q826" i="5"/>
  <c r="D826" i="5"/>
  <c r="Q825" i="5"/>
  <c r="D825" i="5"/>
  <c r="Q824" i="5"/>
  <c r="D824" i="5"/>
  <c r="Q823" i="5"/>
  <c r="D823" i="5"/>
  <c r="Q822" i="5"/>
  <c r="D822" i="5"/>
  <c r="Q821" i="5"/>
  <c r="D821" i="5"/>
  <c r="Q820" i="5"/>
  <c r="D820" i="5"/>
  <c r="Q819" i="5"/>
  <c r="D819" i="5"/>
  <c r="Q818" i="5"/>
  <c r="D818" i="5"/>
  <c r="Q817" i="5"/>
  <c r="D817" i="5"/>
  <c r="Q816" i="5"/>
  <c r="D816" i="5"/>
  <c r="Q815" i="5"/>
  <c r="D815" i="5"/>
  <c r="Q814" i="5"/>
  <c r="D814" i="5"/>
  <c r="Q813" i="5"/>
  <c r="D813" i="5"/>
  <c r="Q812" i="5"/>
  <c r="D812" i="5"/>
  <c r="Q811" i="5"/>
  <c r="D811" i="5"/>
  <c r="Q810" i="5"/>
  <c r="D810" i="5"/>
  <c r="Q809" i="5"/>
  <c r="D809" i="5"/>
  <c r="Q808" i="5"/>
  <c r="D808" i="5"/>
  <c r="Q807" i="5"/>
  <c r="D807" i="5"/>
  <c r="Q806" i="5"/>
  <c r="D806" i="5"/>
  <c r="Q805" i="5"/>
  <c r="D805" i="5"/>
  <c r="Q804" i="5"/>
  <c r="D804" i="5"/>
  <c r="Q803" i="5"/>
  <c r="D803" i="5"/>
  <c r="Q802" i="5"/>
  <c r="D802" i="5"/>
  <c r="Q801" i="5"/>
  <c r="D801" i="5"/>
  <c r="Q800" i="5"/>
  <c r="D800" i="5"/>
  <c r="Q799" i="5"/>
  <c r="D799" i="5"/>
  <c r="Q798" i="5"/>
  <c r="D798" i="5"/>
  <c r="Q797" i="5"/>
  <c r="D797" i="5"/>
  <c r="Q796" i="5"/>
  <c r="D796" i="5"/>
  <c r="Q795" i="5"/>
  <c r="D795" i="5"/>
  <c r="Q794" i="5"/>
  <c r="D794" i="5"/>
  <c r="Q793" i="5"/>
  <c r="D793" i="5"/>
  <c r="Q792" i="5"/>
  <c r="D792" i="5"/>
  <c r="Q791" i="5"/>
  <c r="D791" i="5"/>
  <c r="Q790" i="5"/>
  <c r="D790" i="5"/>
  <c r="Q789" i="5"/>
  <c r="D789" i="5"/>
  <c r="Q788" i="5"/>
  <c r="D788" i="5"/>
  <c r="Q787" i="5"/>
  <c r="D787" i="5"/>
  <c r="Q786" i="5"/>
  <c r="D786" i="5"/>
  <c r="Q785" i="5"/>
  <c r="D785" i="5"/>
  <c r="Q784" i="5"/>
  <c r="D784" i="5"/>
  <c r="Q783" i="5"/>
  <c r="D783" i="5"/>
  <c r="Q782" i="5"/>
  <c r="D782" i="5"/>
  <c r="Q781" i="5"/>
  <c r="D781" i="5"/>
  <c r="Q780" i="5"/>
  <c r="D780" i="5"/>
  <c r="Q779" i="5"/>
  <c r="D779" i="5"/>
  <c r="Q778" i="5"/>
  <c r="D778" i="5"/>
  <c r="Q777" i="5"/>
  <c r="D777" i="5"/>
  <c r="Q776" i="5"/>
  <c r="D776" i="5"/>
  <c r="Q775" i="5"/>
  <c r="D775" i="5"/>
  <c r="Q774" i="5"/>
  <c r="D774" i="5"/>
  <c r="Q773" i="5"/>
  <c r="D773" i="5"/>
  <c r="Q772" i="5"/>
  <c r="D772" i="5"/>
  <c r="Q771" i="5"/>
  <c r="D771" i="5"/>
  <c r="Q770" i="5"/>
  <c r="D770" i="5"/>
  <c r="Q769" i="5"/>
  <c r="D769" i="5"/>
  <c r="Q768" i="5"/>
  <c r="D768" i="5"/>
  <c r="Q767" i="5"/>
  <c r="D767" i="5"/>
  <c r="Q766" i="5"/>
  <c r="D766" i="5"/>
  <c r="Q765" i="5"/>
  <c r="D765" i="5"/>
  <c r="Q764" i="5"/>
  <c r="D764" i="5"/>
  <c r="Q763" i="5"/>
  <c r="D763" i="5"/>
  <c r="Q762" i="5"/>
  <c r="D762" i="5"/>
  <c r="Q761" i="5"/>
  <c r="D761" i="5"/>
  <c r="Q760" i="5"/>
  <c r="D760" i="5"/>
  <c r="Q759" i="5"/>
  <c r="D759" i="5"/>
  <c r="Q758" i="5"/>
  <c r="D758" i="5"/>
  <c r="Q757" i="5"/>
  <c r="D757" i="5"/>
  <c r="Q756" i="5"/>
  <c r="D756" i="5"/>
  <c r="Q755" i="5"/>
  <c r="D755" i="5"/>
  <c r="Q754" i="5"/>
  <c r="D754" i="5"/>
  <c r="Q753" i="5"/>
  <c r="D753" i="5"/>
  <c r="Q752" i="5"/>
  <c r="D752" i="5"/>
  <c r="Q751" i="5"/>
  <c r="D751" i="5"/>
  <c r="Q750" i="5"/>
  <c r="D750" i="5"/>
  <c r="Q749" i="5"/>
  <c r="D749" i="5"/>
  <c r="Q748" i="5"/>
  <c r="D748" i="5"/>
  <c r="Q747" i="5"/>
  <c r="D747" i="5"/>
  <c r="Q746" i="5"/>
  <c r="D746" i="5"/>
  <c r="Q745" i="5"/>
  <c r="D745" i="5"/>
  <c r="Q744" i="5"/>
  <c r="D744" i="5"/>
  <c r="Q743" i="5"/>
  <c r="D743" i="5"/>
  <c r="Q742" i="5"/>
  <c r="D742" i="5"/>
  <c r="Q741" i="5"/>
  <c r="D741" i="5"/>
  <c r="Q740" i="5"/>
  <c r="D740" i="5"/>
  <c r="Q739" i="5"/>
  <c r="D739" i="5"/>
  <c r="Q738" i="5"/>
  <c r="D738" i="5"/>
  <c r="Q737" i="5"/>
  <c r="D737" i="5"/>
  <c r="Q736" i="5"/>
  <c r="D736" i="5"/>
  <c r="Q735" i="5"/>
  <c r="D735" i="5"/>
  <c r="Q734" i="5"/>
  <c r="D734" i="5"/>
  <c r="Q733" i="5"/>
  <c r="D733" i="5"/>
  <c r="Q732" i="5"/>
  <c r="D732" i="5"/>
  <c r="Q731" i="5"/>
  <c r="D731" i="5"/>
  <c r="Q730" i="5"/>
  <c r="D730" i="5"/>
  <c r="Q729" i="5"/>
  <c r="D729" i="5"/>
  <c r="Q728" i="5"/>
  <c r="D728" i="5"/>
  <c r="Q727" i="5"/>
  <c r="D727" i="5"/>
  <c r="Q726" i="5"/>
  <c r="D726" i="5"/>
  <c r="Q725" i="5"/>
  <c r="D725" i="5"/>
  <c r="Q724" i="5"/>
  <c r="D724" i="5"/>
  <c r="Q723" i="5"/>
  <c r="D723" i="5"/>
  <c r="Q722" i="5"/>
  <c r="D722" i="5"/>
  <c r="Q721" i="5"/>
  <c r="D721" i="5"/>
  <c r="Q720" i="5"/>
  <c r="D720" i="5"/>
  <c r="Q719" i="5"/>
  <c r="D719" i="5"/>
  <c r="Q718" i="5"/>
  <c r="D718" i="5"/>
  <c r="Q717" i="5"/>
  <c r="D717" i="5"/>
  <c r="Q716" i="5"/>
  <c r="D716" i="5"/>
  <c r="Q715" i="5"/>
  <c r="D715" i="5"/>
  <c r="Q714" i="5"/>
  <c r="D714" i="5"/>
  <c r="Q713" i="5"/>
  <c r="D713" i="5"/>
  <c r="Q712" i="5"/>
  <c r="D712" i="5"/>
  <c r="Q711" i="5"/>
  <c r="D711" i="5"/>
  <c r="Q710" i="5"/>
  <c r="D710" i="5"/>
  <c r="Q709" i="5"/>
  <c r="D709" i="5"/>
  <c r="Q708" i="5"/>
  <c r="D708" i="5"/>
  <c r="Q707" i="5"/>
  <c r="D707" i="5"/>
  <c r="Q706" i="5"/>
  <c r="D706" i="5"/>
  <c r="Q705" i="5"/>
  <c r="D705" i="5"/>
  <c r="Q704" i="5"/>
  <c r="D704" i="5"/>
  <c r="Q703" i="5"/>
  <c r="D703" i="5"/>
  <c r="Q702" i="5"/>
  <c r="D702" i="5"/>
  <c r="Q701" i="5"/>
  <c r="D701" i="5"/>
  <c r="Q700" i="5"/>
  <c r="D700" i="5"/>
  <c r="Q699" i="5"/>
  <c r="D699" i="5"/>
  <c r="Q698" i="5"/>
  <c r="D698" i="5"/>
  <c r="Q697" i="5"/>
  <c r="D697" i="5"/>
  <c r="Q696" i="5"/>
  <c r="D696" i="5"/>
  <c r="Q695" i="5"/>
  <c r="D695" i="5"/>
  <c r="Q694" i="5"/>
  <c r="D694" i="5"/>
  <c r="Q693" i="5"/>
  <c r="D693" i="5"/>
  <c r="Q692" i="5"/>
  <c r="D692" i="5"/>
  <c r="Q691" i="5"/>
  <c r="D691" i="5"/>
  <c r="Q690" i="5"/>
  <c r="D690" i="5"/>
  <c r="Q689" i="5"/>
  <c r="D689" i="5"/>
  <c r="Q688" i="5"/>
  <c r="D688" i="5"/>
  <c r="Q687" i="5"/>
  <c r="D687" i="5"/>
  <c r="Q686" i="5"/>
  <c r="D686" i="5"/>
  <c r="Q685" i="5"/>
  <c r="D685" i="5"/>
  <c r="Q684" i="5"/>
  <c r="D684" i="5"/>
  <c r="Q683" i="5"/>
  <c r="D683" i="5"/>
  <c r="Q682" i="5"/>
  <c r="D682" i="5"/>
  <c r="Q681" i="5"/>
  <c r="D681" i="5"/>
  <c r="Q680" i="5"/>
  <c r="D680" i="5"/>
  <c r="Q679" i="5"/>
  <c r="D679" i="5"/>
  <c r="Q678" i="5"/>
  <c r="D678" i="5"/>
  <c r="Q677" i="5"/>
  <c r="D677" i="5"/>
  <c r="Q676" i="5"/>
  <c r="D676" i="5"/>
  <c r="Q675" i="5"/>
  <c r="D675" i="5"/>
  <c r="Q674" i="5"/>
  <c r="D674" i="5"/>
  <c r="Q673" i="5"/>
  <c r="D673" i="5"/>
  <c r="Q672" i="5"/>
  <c r="D672" i="5"/>
  <c r="Q671" i="5"/>
  <c r="D671" i="5"/>
  <c r="Q670" i="5"/>
  <c r="D670" i="5"/>
  <c r="Q669" i="5"/>
  <c r="D669" i="5"/>
  <c r="Q668" i="5"/>
  <c r="D668" i="5"/>
  <c r="Q667" i="5"/>
  <c r="D667" i="5"/>
  <c r="Q666" i="5"/>
  <c r="D666" i="5"/>
  <c r="Q665" i="5"/>
  <c r="D665" i="5"/>
  <c r="Q664" i="5"/>
  <c r="D664" i="5"/>
  <c r="Q663" i="5"/>
  <c r="D663" i="5"/>
  <c r="Q662" i="5"/>
  <c r="D662" i="5"/>
  <c r="Q661" i="5"/>
  <c r="D661" i="5"/>
  <c r="Q660" i="5"/>
  <c r="D660" i="5"/>
  <c r="Q659" i="5"/>
  <c r="D659" i="5"/>
  <c r="Q658" i="5"/>
  <c r="D658" i="5"/>
  <c r="Q657" i="5"/>
  <c r="D657" i="5"/>
  <c r="Q656" i="5"/>
  <c r="D656" i="5"/>
  <c r="Q655" i="5"/>
  <c r="D655" i="5"/>
  <c r="Q654" i="5"/>
  <c r="D654" i="5"/>
  <c r="Q653" i="5"/>
  <c r="D653" i="5"/>
  <c r="Q652" i="5"/>
  <c r="D652" i="5"/>
  <c r="Q651" i="5"/>
  <c r="D651" i="5"/>
  <c r="Q650" i="5"/>
  <c r="D650" i="5"/>
  <c r="Q649" i="5"/>
  <c r="D649" i="5"/>
  <c r="Q648" i="5"/>
  <c r="D648" i="5"/>
  <c r="Q647" i="5"/>
  <c r="D647" i="5"/>
  <c r="Q646" i="5"/>
  <c r="D646" i="5"/>
  <c r="Q645" i="5"/>
  <c r="D645" i="5"/>
  <c r="Q644" i="5"/>
  <c r="D644" i="5"/>
  <c r="Q643" i="5"/>
  <c r="D643" i="5"/>
  <c r="Q642" i="5"/>
  <c r="D642" i="5"/>
  <c r="Q641" i="5"/>
  <c r="D641" i="5"/>
  <c r="Q640" i="5"/>
  <c r="D640" i="5"/>
  <c r="Q639" i="5"/>
  <c r="D639" i="5"/>
  <c r="Q638" i="5"/>
  <c r="D638" i="5"/>
  <c r="Q637" i="5"/>
  <c r="D637" i="5"/>
  <c r="Q636" i="5"/>
  <c r="D636" i="5"/>
  <c r="Q635" i="5"/>
  <c r="D635" i="5"/>
  <c r="Q634" i="5"/>
  <c r="D634" i="5"/>
  <c r="Q633" i="5"/>
  <c r="D633" i="5"/>
  <c r="Q632" i="5"/>
  <c r="D632" i="5"/>
  <c r="Q631" i="5"/>
  <c r="D631" i="5"/>
  <c r="Q630" i="5"/>
  <c r="D630" i="5"/>
  <c r="Q629" i="5"/>
  <c r="D629" i="5"/>
  <c r="Q628" i="5"/>
  <c r="D628" i="5"/>
  <c r="Q627" i="5"/>
  <c r="D627" i="5"/>
  <c r="Q626" i="5"/>
  <c r="D626" i="5"/>
  <c r="Q625" i="5"/>
  <c r="D625" i="5"/>
  <c r="Q624" i="5"/>
  <c r="D624" i="5"/>
  <c r="Q623" i="5"/>
  <c r="D623" i="5"/>
  <c r="Q622" i="5"/>
  <c r="D622" i="5"/>
  <c r="Q621" i="5"/>
  <c r="D621" i="5"/>
  <c r="Q620" i="5"/>
  <c r="D620" i="5"/>
  <c r="Q619" i="5"/>
  <c r="D619" i="5"/>
  <c r="Q618" i="5"/>
  <c r="D618" i="5"/>
  <c r="Q617" i="5"/>
  <c r="D617" i="5"/>
  <c r="Q616" i="5"/>
  <c r="D616" i="5"/>
  <c r="Q615" i="5"/>
  <c r="D615" i="5"/>
  <c r="Q614" i="5"/>
  <c r="D614" i="5"/>
  <c r="Q613" i="5"/>
  <c r="D613" i="5"/>
  <c r="Q612" i="5"/>
  <c r="D612" i="5"/>
  <c r="Q611" i="5"/>
  <c r="D611" i="5"/>
  <c r="Q610" i="5"/>
  <c r="D610" i="5"/>
  <c r="Q609" i="5"/>
  <c r="D609" i="5"/>
  <c r="Q608" i="5"/>
  <c r="D608" i="5"/>
  <c r="Q607" i="5"/>
  <c r="D607" i="5"/>
  <c r="Q606" i="5"/>
  <c r="D606" i="5"/>
  <c r="Q605" i="5"/>
  <c r="D605" i="5"/>
  <c r="Q604" i="5"/>
  <c r="D604" i="5"/>
  <c r="Q603" i="5"/>
  <c r="D603" i="5"/>
  <c r="Q602" i="5"/>
  <c r="D602" i="5"/>
  <c r="Q601" i="5"/>
  <c r="D601" i="5"/>
  <c r="Q600" i="5"/>
  <c r="D600" i="5"/>
  <c r="Q599" i="5"/>
  <c r="D599" i="5"/>
  <c r="Q598" i="5"/>
  <c r="D598" i="5"/>
  <c r="Q597" i="5"/>
  <c r="D597" i="5"/>
  <c r="Q596" i="5"/>
  <c r="D596" i="5"/>
  <c r="Q595" i="5"/>
  <c r="D595" i="5"/>
  <c r="Q594" i="5"/>
  <c r="D594" i="5"/>
  <c r="Q593" i="5"/>
  <c r="D593" i="5"/>
  <c r="Q592" i="5"/>
  <c r="D592" i="5"/>
  <c r="Q591" i="5"/>
  <c r="D591" i="5"/>
  <c r="Q590" i="5"/>
  <c r="D590" i="5"/>
  <c r="Q589" i="5"/>
  <c r="D589" i="5"/>
  <c r="Q588" i="5"/>
  <c r="D588" i="5"/>
  <c r="Q587" i="5"/>
  <c r="D587" i="5"/>
  <c r="Q586" i="5"/>
  <c r="D586" i="5"/>
  <c r="Q585" i="5"/>
  <c r="D585" i="5"/>
  <c r="Q584" i="5"/>
  <c r="D584" i="5"/>
  <c r="Q583" i="5"/>
  <c r="D583" i="5"/>
  <c r="Q582" i="5"/>
  <c r="D582" i="5"/>
  <c r="Q581" i="5"/>
  <c r="D581" i="5"/>
  <c r="Q580" i="5"/>
  <c r="D580" i="5"/>
  <c r="Q579" i="5"/>
  <c r="D579" i="5"/>
  <c r="Q578" i="5"/>
  <c r="D578" i="5"/>
  <c r="Q577" i="5"/>
  <c r="D577" i="5"/>
  <c r="Q576" i="5"/>
  <c r="D576" i="5"/>
  <c r="Q575" i="5"/>
  <c r="D575" i="5"/>
  <c r="Q574" i="5"/>
  <c r="D574" i="5"/>
  <c r="Q573" i="5"/>
  <c r="D573" i="5"/>
  <c r="Q572" i="5"/>
  <c r="D572" i="5"/>
  <c r="Q571" i="5"/>
  <c r="D571" i="5"/>
  <c r="Q570" i="5"/>
  <c r="D570" i="5"/>
  <c r="Q569" i="5"/>
  <c r="D569" i="5"/>
  <c r="Q568" i="5"/>
  <c r="D568" i="5"/>
  <c r="Q567" i="5"/>
  <c r="D567" i="5"/>
  <c r="Q566" i="5"/>
  <c r="D566" i="5"/>
  <c r="Q565" i="5"/>
  <c r="D565" i="5"/>
  <c r="Q564" i="5"/>
  <c r="D564" i="5"/>
  <c r="Q563" i="5"/>
  <c r="D563" i="5"/>
  <c r="Q562" i="5"/>
  <c r="D562" i="5"/>
  <c r="Q561" i="5"/>
  <c r="D561" i="5"/>
  <c r="Q560" i="5"/>
  <c r="D560" i="5"/>
  <c r="Q559" i="5"/>
  <c r="D559" i="5"/>
  <c r="Q558" i="5"/>
  <c r="D558" i="5"/>
  <c r="Q557" i="5"/>
  <c r="D557" i="5"/>
  <c r="Q556" i="5"/>
  <c r="D556" i="5"/>
  <c r="Q555" i="5"/>
  <c r="D555" i="5"/>
  <c r="Q554" i="5"/>
  <c r="D554" i="5"/>
  <c r="Q553" i="5"/>
  <c r="D553" i="5"/>
  <c r="Q552" i="5"/>
  <c r="D552" i="5"/>
  <c r="Q551" i="5"/>
  <c r="D551" i="5"/>
  <c r="Q550" i="5"/>
  <c r="D550" i="5"/>
  <c r="Q549" i="5"/>
  <c r="D549" i="5"/>
  <c r="Q548" i="5"/>
  <c r="D548" i="5"/>
  <c r="Q547" i="5"/>
  <c r="D547" i="5"/>
  <c r="Q546" i="5"/>
  <c r="D546" i="5"/>
  <c r="Q545" i="5"/>
  <c r="D545" i="5"/>
  <c r="Q544" i="5"/>
  <c r="D544" i="5"/>
  <c r="Q543" i="5"/>
  <c r="D543" i="5"/>
  <c r="Q542" i="5"/>
  <c r="D542" i="5"/>
  <c r="Q541" i="5"/>
  <c r="D541" i="5"/>
  <c r="Q540" i="5"/>
  <c r="D540" i="5"/>
  <c r="Q539" i="5"/>
  <c r="D539" i="5"/>
  <c r="Q538" i="5"/>
  <c r="D538" i="5"/>
  <c r="Q537" i="5"/>
  <c r="D537" i="5"/>
  <c r="Q536" i="5"/>
  <c r="D536" i="5"/>
  <c r="Q535" i="5"/>
  <c r="D535" i="5"/>
  <c r="Q534" i="5"/>
  <c r="D534" i="5"/>
  <c r="Q533" i="5"/>
  <c r="D533" i="5"/>
  <c r="Q532" i="5"/>
  <c r="D532" i="5"/>
  <c r="Q531" i="5"/>
  <c r="D531" i="5"/>
  <c r="Q530" i="5"/>
  <c r="D530" i="5"/>
  <c r="Q529" i="5"/>
  <c r="D529" i="5"/>
  <c r="Q528" i="5"/>
  <c r="D528" i="5"/>
  <c r="Q527" i="5"/>
  <c r="D527" i="5"/>
  <c r="Q526" i="5"/>
  <c r="D526" i="5"/>
  <c r="Q525" i="5"/>
  <c r="D525" i="5"/>
  <c r="Q524" i="5"/>
  <c r="D524" i="5"/>
  <c r="Q523" i="5"/>
  <c r="D523" i="5"/>
  <c r="Q522" i="5"/>
  <c r="D522" i="5"/>
  <c r="Q521" i="5"/>
  <c r="D521" i="5"/>
  <c r="Q520" i="5"/>
  <c r="D520" i="5"/>
  <c r="Q519" i="5"/>
  <c r="D519" i="5"/>
  <c r="Q518" i="5"/>
  <c r="D518" i="5"/>
  <c r="Q517" i="5"/>
  <c r="D517" i="5"/>
  <c r="Q516" i="5"/>
  <c r="D516" i="5"/>
  <c r="Q515" i="5"/>
  <c r="D515" i="5"/>
  <c r="Q514" i="5"/>
  <c r="D514" i="5"/>
  <c r="Q513" i="5"/>
  <c r="D513" i="5"/>
  <c r="Q512" i="5"/>
  <c r="D512" i="5"/>
  <c r="Q511" i="5"/>
  <c r="D511" i="5"/>
  <c r="Q510" i="5"/>
  <c r="D510" i="5"/>
  <c r="Q509" i="5"/>
  <c r="D509" i="5"/>
  <c r="Q508" i="5"/>
  <c r="D508" i="5"/>
  <c r="Q507" i="5"/>
  <c r="D507" i="5"/>
  <c r="Q506" i="5"/>
  <c r="D506" i="5"/>
  <c r="Q505" i="5"/>
  <c r="D505" i="5"/>
  <c r="Q504" i="5"/>
  <c r="D504" i="5"/>
  <c r="Q503" i="5"/>
  <c r="D503" i="5"/>
  <c r="Q502" i="5"/>
  <c r="D502" i="5"/>
  <c r="Q501" i="5"/>
  <c r="D501" i="5"/>
  <c r="Q500" i="5"/>
  <c r="D500" i="5"/>
  <c r="Q499" i="5"/>
  <c r="D499" i="5"/>
  <c r="Q498" i="5"/>
  <c r="D498" i="5"/>
  <c r="Q497" i="5"/>
  <c r="D497" i="5"/>
  <c r="Q496" i="5"/>
  <c r="D496" i="5"/>
  <c r="Q495" i="5"/>
  <c r="D495" i="5"/>
  <c r="Q494" i="5"/>
  <c r="D494" i="5"/>
  <c r="Q493" i="5"/>
  <c r="D493" i="5"/>
  <c r="Q492" i="5"/>
  <c r="D492" i="5"/>
  <c r="Q491" i="5"/>
  <c r="D491" i="5"/>
  <c r="Q490" i="5"/>
  <c r="D490" i="5"/>
  <c r="Q489" i="5"/>
  <c r="D489" i="5"/>
  <c r="Q488" i="5"/>
  <c r="D488" i="5"/>
  <c r="Q487" i="5"/>
  <c r="D487" i="5"/>
  <c r="Q486" i="5"/>
  <c r="D486" i="5"/>
  <c r="Q485" i="5"/>
  <c r="D485" i="5"/>
  <c r="Q484" i="5"/>
  <c r="D484" i="5"/>
  <c r="Q483" i="5"/>
  <c r="D483" i="5"/>
  <c r="Q482" i="5"/>
  <c r="D482" i="5"/>
  <c r="Q481" i="5"/>
  <c r="D481" i="5"/>
  <c r="Q480" i="5"/>
  <c r="D480" i="5"/>
  <c r="Q479" i="5"/>
  <c r="D479" i="5"/>
  <c r="Q478" i="5"/>
  <c r="D478" i="5"/>
  <c r="Q477" i="5"/>
  <c r="D477" i="5"/>
  <c r="Q476" i="5"/>
  <c r="D476" i="5"/>
  <c r="Q475" i="5"/>
  <c r="D475" i="5"/>
  <c r="Q474" i="5"/>
  <c r="D474" i="5"/>
  <c r="Q473" i="5"/>
  <c r="D473" i="5"/>
  <c r="Q472" i="5"/>
  <c r="D472" i="5"/>
  <c r="Q471" i="5"/>
  <c r="D471" i="5"/>
  <c r="Q470" i="5"/>
  <c r="D470" i="5"/>
  <c r="Q469" i="5"/>
  <c r="D469" i="5"/>
  <c r="Q468" i="5"/>
  <c r="D468" i="5"/>
  <c r="Q467" i="5"/>
  <c r="D467" i="5"/>
  <c r="Q466" i="5"/>
  <c r="D466" i="5"/>
  <c r="Q465" i="5"/>
  <c r="D465" i="5"/>
  <c r="Q464" i="5"/>
  <c r="D464" i="5"/>
  <c r="Q463" i="5"/>
  <c r="D463" i="5"/>
  <c r="Q462" i="5"/>
  <c r="D462" i="5"/>
  <c r="Q461" i="5"/>
  <c r="D461" i="5"/>
  <c r="Q460" i="5"/>
  <c r="D460" i="5"/>
  <c r="Q459" i="5"/>
  <c r="D459" i="5"/>
  <c r="Q458" i="5"/>
  <c r="D458" i="5"/>
  <c r="Q457" i="5"/>
  <c r="D457" i="5"/>
  <c r="Q456" i="5"/>
  <c r="D456" i="5"/>
  <c r="Q455" i="5"/>
  <c r="D455" i="5"/>
  <c r="Q454" i="5"/>
  <c r="D454" i="5"/>
  <c r="Q453" i="5"/>
  <c r="D453" i="5"/>
  <c r="Q452" i="5"/>
  <c r="D452" i="5"/>
  <c r="Q451" i="5"/>
  <c r="D451" i="5"/>
  <c r="Q450" i="5"/>
  <c r="D450" i="5"/>
  <c r="Q449" i="5"/>
  <c r="D449" i="5"/>
  <c r="Q448" i="5"/>
  <c r="D448" i="5"/>
  <c r="Q447" i="5"/>
  <c r="D447" i="5"/>
  <c r="Q446" i="5"/>
  <c r="D446" i="5"/>
  <c r="Q445" i="5"/>
  <c r="D445" i="5"/>
  <c r="Q444" i="5"/>
  <c r="D444" i="5"/>
  <c r="Q443" i="5"/>
  <c r="D443" i="5"/>
  <c r="Q442" i="5"/>
  <c r="D442" i="5"/>
  <c r="Q441" i="5"/>
  <c r="D441" i="5"/>
  <c r="Q440" i="5"/>
  <c r="D440" i="5"/>
  <c r="Q439" i="5"/>
  <c r="D439" i="5"/>
  <c r="Q438" i="5"/>
  <c r="D438" i="5"/>
  <c r="Q437" i="5"/>
  <c r="D437" i="5"/>
  <c r="Q436" i="5"/>
  <c r="D436" i="5"/>
  <c r="Q435" i="5"/>
  <c r="D435" i="5"/>
  <c r="Q434" i="5"/>
  <c r="D434" i="5"/>
  <c r="Q433" i="5"/>
  <c r="D433" i="5"/>
  <c r="Q432" i="5"/>
  <c r="D432" i="5"/>
  <c r="Q431" i="5"/>
  <c r="D431" i="5"/>
  <c r="Q430" i="5"/>
  <c r="D430" i="5"/>
  <c r="Q429" i="5"/>
  <c r="D429" i="5"/>
  <c r="Q428" i="5"/>
  <c r="D428" i="5"/>
  <c r="Q427" i="5"/>
  <c r="D427" i="5"/>
  <c r="Q426" i="5"/>
  <c r="D426" i="5"/>
  <c r="Q425" i="5"/>
  <c r="D425" i="5"/>
  <c r="Q424" i="5"/>
  <c r="D424" i="5"/>
  <c r="Q423" i="5"/>
  <c r="D423" i="5"/>
  <c r="Q422" i="5"/>
  <c r="D422" i="5"/>
  <c r="Q421" i="5"/>
  <c r="D421" i="5"/>
  <c r="Q420" i="5"/>
  <c r="D420" i="5"/>
  <c r="Q419" i="5"/>
  <c r="D419" i="5"/>
  <c r="Q418" i="5"/>
  <c r="D418" i="5"/>
  <c r="Q417" i="5"/>
  <c r="D417" i="5"/>
  <c r="Q416" i="5"/>
  <c r="D416" i="5"/>
  <c r="Q415" i="5"/>
  <c r="D415" i="5"/>
  <c r="Q414" i="5"/>
  <c r="D414" i="5"/>
  <c r="Q413" i="5"/>
  <c r="D413" i="5"/>
  <c r="Q412" i="5"/>
  <c r="D412" i="5"/>
  <c r="Q411" i="5"/>
  <c r="D411" i="5"/>
  <c r="Q410" i="5"/>
  <c r="D410" i="5"/>
  <c r="Q409" i="5"/>
  <c r="D409" i="5"/>
  <c r="Q408" i="5"/>
  <c r="D408" i="5"/>
  <c r="Q407" i="5"/>
  <c r="D407" i="5"/>
  <c r="Q406" i="5"/>
  <c r="D406" i="5"/>
  <c r="Q405" i="5"/>
  <c r="D405" i="5"/>
  <c r="Q404" i="5"/>
  <c r="D404" i="5"/>
  <c r="Q403" i="5"/>
  <c r="D403" i="5"/>
  <c r="Q402" i="5"/>
  <c r="D402" i="5"/>
  <c r="Q401" i="5"/>
  <c r="D401" i="5"/>
  <c r="Q400" i="5"/>
  <c r="D400" i="5"/>
  <c r="Q399" i="5"/>
  <c r="D399" i="5"/>
  <c r="Q398" i="5"/>
  <c r="D398" i="5"/>
  <c r="Q397" i="5"/>
  <c r="D397" i="5"/>
  <c r="Q396" i="5"/>
  <c r="D396" i="5"/>
  <c r="Q395" i="5"/>
  <c r="D395" i="5"/>
  <c r="Q394" i="5"/>
  <c r="D394" i="5"/>
  <c r="Q393" i="5"/>
  <c r="D393" i="5"/>
  <c r="Q392" i="5"/>
  <c r="D392" i="5"/>
  <c r="Q391" i="5"/>
  <c r="D391" i="5"/>
  <c r="Q390" i="5"/>
  <c r="D390" i="5"/>
  <c r="Q389" i="5"/>
  <c r="D389" i="5"/>
  <c r="Q388" i="5"/>
  <c r="D388" i="5"/>
  <c r="Q387" i="5"/>
  <c r="D387" i="5"/>
  <c r="Q386" i="5"/>
  <c r="D386" i="5"/>
  <c r="Q385" i="5"/>
  <c r="D385" i="5"/>
  <c r="Q384" i="5"/>
  <c r="D384" i="5"/>
  <c r="Q383" i="5"/>
  <c r="D383" i="5"/>
  <c r="Q382" i="5"/>
  <c r="D382" i="5"/>
  <c r="Q381" i="5"/>
  <c r="D381" i="5"/>
  <c r="Q380" i="5"/>
  <c r="D380" i="5"/>
  <c r="Q379" i="5"/>
  <c r="D379" i="5"/>
  <c r="Q378" i="5"/>
  <c r="D378" i="5"/>
  <c r="Q377" i="5"/>
  <c r="D377" i="5"/>
  <c r="Q376" i="5"/>
  <c r="D376" i="5"/>
  <c r="Q375" i="5"/>
  <c r="D375" i="5"/>
  <c r="Q374" i="5"/>
  <c r="D374" i="5"/>
  <c r="Q373" i="5"/>
  <c r="D373" i="5"/>
  <c r="Q372" i="5"/>
  <c r="D372" i="5"/>
  <c r="Q371" i="5"/>
  <c r="D371" i="5"/>
  <c r="Q370" i="5"/>
  <c r="D370" i="5"/>
  <c r="Q369" i="5"/>
  <c r="D369" i="5"/>
  <c r="Q368" i="5"/>
  <c r="D368" i="5"/>
  <c r="Q367" i="5"/>
  <c r="D367" i="5"/>
  <c r="Q366" i="5"/>
  <c r="D366" i="5"/>
  <c r="Q365" i="5"/>
  <c r="D365" i="5"/>
  <c r="Q364" i="5"/>
  <c r="D364" i="5"/>
  <c r="Q363" i="5"/>
  <c r="D363" i="5"/>
  <c r="Q362" i="5"/>
  <c r="D362" i="5"/>
  <c r="Q361" i="5"/>
  <c r="D361" i="5"/>
  <c r="Q360" i="5"/>
  <c r="D360" i="5"/>
  <c r="Q359" i="5"/>
  <c r="D359" i="5"/>
  <c r="Q358" i="5"/>
  <c r="D358" i="5"/>
  <c r="Q357" i="5"/>
  <c r="D357" i="5"/>
  <c r="Q356" i="5"/>
  <c r="D356" i="5"/>
  <c r="Q355" i="5"/>
  <c r="D355" i="5"/>
  <c r="Q354" i="5"/>
  <c r="D354" i="5"/>
  <c r="Q353" i="5"/>
  <c r="D353" i="5"/>
  <c r="Q352" i="5"/>
  <c r="D352" i="5"/>
  <c r="Q351" i="5"/>
  <c r="D351" i="5"/>
  <c r="Q350" i="5"/>
  <c r="D350" i="5"/>
  <c r="Q349" i="5"/>
  <c r="D349" i="5"/>
  <c r="Q348" i="5"/>
  <c r="D348" i="5"/>
  <c r="Q347" i="5"/>
  <c r="D347" i="5"/>
  <c r="Q346" i="5"/>
  <c r="D346" i="5"/>
  <c r="Q345" i="5"/>
  <c r="D345" i="5"/>
  <c r="Q344" i="5"/>
  <c r="D344" i="5"/>
  <c r="Q343" i="5"/>
  <c r="D343" i="5"/>
  <c r="Q342" i="5"/>
  <c r="D342" i="5"/>
  <c r="Q341" i="5"/>
  <c r="D341" i="5"/>
  <c r="Q340" i="5"/>
  <c r="D340" i="5"/>
  <c r="Q339" i="5"/>
  <c r="D339" i="5"/>
  <c r="Q338" i="5"/>
  <c r="D338" i="5"/>
  <c r="Q337" i="5"/>
  <c r="D337" i="5"/>
  <c r="Q336" i="5"/>
  <c r="D336" i="5"/>
  <c r="Q335" i="5"/>
  <c r="D335" i="5"/>
  <c r="Q334" i="5"/>
  <c r="D334" i="5"/>
  <c r="Q333" i="5"/>
  <c r="D333" i="5"/>
  <c r="Q332" i="5"/>
  <c r="D332" i="5"/>
  <c r="Q331" i="5"/>
  <c r="D331" i="5"/>
  <c r="Q330" i="5"/>
  <c r="D330" i="5"/>
  <c r="Q329" i="5"/>
  <c r="D329" i="5"/>
  <c r="Q328" i="5"/>
  <c r="D328" i="5"/>
  <c r="Q327" i="5"/>
  <c r="D327" i="5"/>
  <c r="Q326" i="5"/>
  <c r="D326" i="5"/>
  <c r="Q325" i="5"/>
  <c r="D325" i="5"/>
  <c r="Q324" i="5"/>
  <c r="D324" i="5"/>
  <c r="Q323" i="5"/>
  <c r="D323" i="5"/>
  <c r="Q322" i="5"/>
  <c r="D322" i="5"/>
  <c r="Q321" i="5"/>
  <c r="D321" i="5"/>
  <c r="Q320" i="5"/>
  <c r="D320" i="5"/>
  <c r="Q319" i="5"/>
  <c r="D319" i="5"/>
  <c r="Q318" i="5"/>
  <c r="D318" i="5"/>
  <c r="Q317" i="5"/>
  <c r="D317" i="5"/>
  <c r="Q316" i="5"/>
  <c r="D316" i="5"/>
  <c r="Q315" i="5"/>
  <c r="D315" i="5"/>
  <c r="Q314" i="5"/>
  <c r="D314" i="5"/>
  <c r="Q313" i="5"/>
  <c r="D313" i="5"/>
  <c r="Q312" i="5"/>
  <c r="D312" i="5"/>
  <c r="Q311" i="5"/>
  <c r="D311" i="5"/>
  <c r="Q310" i="5"/>
  <c r="D310" i="5"/>
  <c r="Q309" i="5"/>
  <c r="D309" i="5"/>
  <c r="Q308" i="5"/>
  <c r="D308" i="5"/>
  <c r="Q307" i="5"/>
  <c r="D307" i="5"/>
  <c r="Q306" i="5"/>
  <c r="D306" i="5"/>
  <c r="Q305" i="5"/>
  <c r="D305" i="5"/>
  <c r="Q304" i="5"/>
  <c r="D304" i="5"/>
  <c r="Q303" i="5"/>
  <c r="D303" i="5"/>
  <c r="Q302" i="5"/>
  <c r="D302" i="5"/>
  <c r="Q301" i="5"/>
  <c r="D301" i="5"/>
  <c r="Q300" i="5"/>
  <c r="D300" i="5"/>
  <c r="Q299" i="5"/>
  <c r="D299" i="5"/>
  <c r="Q298" i="5"/>
  <c r="D298" i="5"/>
  <c r="Q297" i="5"/>
  <c r="D297" i="5"/>
  <c r="Q296" i="5"/>
  <c r="D296" i="5"/>
  <c r="Q295" i="5"/>
  <c r="D295" i="5"/>
  <c r="Q294" i="5"/>
  <c r="D294" i="5"/>
  <c r="Q293" i="5"/>
  <c r="D293" i="5"/>
  <c r="Q292" i="5"/>
  <c r="D292" i="5"/>
  <c r="Q291" i="5"/>
  <c r="D291" i="5"/>
  <c r="Q290" i="5"/>
  <c r="D290" i="5"/>
  <c r="Q289" i="5"/>
  <c r="D289" i="5"/>
  <c r="Q288" i="5"/>
  <c r="D288" i="5"/>
  <c r="Q287" i="5"/>
  <c r="D287" i="5"/>
  <c r="Q286" i="5"/>
  <c r="D286" i="5"/>
  <c r="Q285" i="5"/>
  <c r="D285" i="5"/>
  <c r="Q284" i="5"/>
  <c r="D284" i="5"/>
  <c r="Q283" i="5"/>
  <c r="D283" i="5"/>
  <c r="Q282" i="5"/>
  <c r="D282" i="5"/>
  <c r="Q281" i="5"/>
  <c r="D281" i="5"/>
  <c r="Q280" i="5"/>
  <c r="D280" i="5"/>
  <c r="Q279" i="5"/>
  <c r="D279" i="5"/>
  <c r="Q278" i="5"/>
  <c r="D278" i="5"/>
  <c r="Q277" i="5"/>
  <c r="D277" i="5"/>
  <c r="Q276" i="5"/>
  <c r="D276" i="5"/>
  <c r="Q275" i="5"/>
  <c r="D275" i="5"/>
  <c r="Q274" i="5"/>
  <c r="D274" i="5"/>
  <c r="Q273" i="5"/>
  <c r="D273" i="5"/>
  <c r="Q272" i="5"/>
  <c r="D272" i="5"/>
  <c r="Q271" i="5"/>
  <c r="D271" i="5"/>
  <c r="Q270" i="5"/>
  <c r="D270" i="5"/>
  <c r="Q269" i="5"/>
  <c r="D269" i="5"/>
  <c r="Q268" i="5"/>
  <c r="D268" i="5"/>
  <c r="Q267" i="5"/>
  <c r="D267" i="5"/>
  <c r="Q266" i="5"/>
  <c r="D266" i="5"/>
  <c r="Q265" i="5"/>
  <c r="D265" i="5"/>
  <c r="Q264" i="5"/>
  <c r="D264" i="5"/>
  <c r="Q263" i="5"/>
  <c r="D263" i="5"/>
  <c r="Q262" i="5"/>
  <c r="D262" i="5"/>
  <c r="Q261" i="5"/>
  <c r="D261" i="5"/>
  <c r="Q260" i="5"/>
  <c r="D260" i="5"/>
  <c r="Q259" i="5"/>
  <c r="D259" i="5"/>
  <c r="Q258" i="5"/>
  <c r="D258" i="5"/>
  <c r="Q257" i="5"/>
  <c r="D257" i="5"/>
  <c r="Q256" i="5"/>
  <c r="D256" i="5"/>
  <c r="Q255" i="5"/>
  <c r="D255" i="5"/>
  <c r="Q254" i="5"/>
  <c r="D254" i="5"/>
  <c r="Q253" i="5"/>
  <c r="D253" i="5"/>
  <c r="Q252" i="5"/>
  <c r="D252" i="5"/>
  <c r="Q251" i="5"/>
  <c r="D251" i="5"/>
  <c r="Q250" i="5"/>
  <c r="D250" i="5"/>
  <c r="Q249" i="5"/>
  <c r="D249" i="5"/>
  <c r="Q248" i="5"/>
  <c r="D248" i="5"/>
  <c r="Q247" i="5"/>
  <c r="D247" i="5"/>
  <c r="Q246" i="5"/>
  <c r="D246" i="5"/>
  <c r="Q245" i="5"/>
  <c r="D245" i="5"/>
  <c r="Q244" i="5"/>
  <c r="D244" i="5"/>
  <c r="Q243" i="5"/>
  <c r="D243" i="5"/>
  <c r="Q242" i="5"/>
  <c r="D242" i="5"/>
  <c r="Q241" i="5"/>
  <c r="D241" i="5"/>
  <c r="Q240" i="5"/>
  <c r="D240" i="5"/>
  <c r="Q239" i="5"/>
  <c r="D239" i="5"/>
  <c r="Q238" i="5"/>
  <c r="D238" i="5"/>
  <c r="Q237" i="5"/>
  <c r="D237" i="5"/>
  <c r="Q236" i="5"/>
  <c r="D236" i="5"/>
  <c r="Q235" i="5"/>
  <c r="D235" i="5"/>
  <c r="Q234" i="5"/>
  <c r="D234" i="5"/>
  <c r="Q233" i="5"/>
  <c r="D233" i="5"/>
  <c r="Q232" i="5"/>
  <c r="D232" i="5"/>
  <c r="Q231" i="5"/>
  <c r="D231" i="5"/>
  <c r="Q230" i="5"/>
  <c r="D230" i="5"/>
  <c r="Q229" i="5"/>
  <c r="D229" i="5"/>
  <c r="Q228" i="5"/>
  <c r="D228" i="5"/>
  <c r="Q227" i="5"/>
  <c r="D227" i="5"/>
  <c r="Q226" i="5"/>
  <c r="D226" i="5"/>
  <c r="Q225" i="5"/>
  <c r="D225" i="5"/>
  <c r="Q224" i="5"/>
  <c r="D224" i="5"/>
  <c r="Q223" i="5"/>
  <c r="D223" i="5"/>
  <c r="Q222" i="5"/>
  <c r="D222" i="5"/>
  <c r="Q221" i="5"/>
  <c r="D221" i="5"/>
  <c r="Q220" i="5"/>
  <c r="D220" i="5"/>
  <c r="Q219" i="5"/>
  <c r="D219" i="5"/>
  <c r="Q218" i="5"/>
  <c r="D218" i="5"/>
  <c r="Q217" i="5"/>
  <c r="D217" i="5"/>
  <c r="Q216" i="5"/>
  <c r="D216" i="5"/>
  <c r="Q215" i="5"/>
  <c r="D215" i="5"/>
  <c r="Q214" i="5"/>
  <c r="D214" i="5"/>
  <c r="Q213" i="5"/>
  <c r="D213" i="5"/>
  <c r="Q212" i="5"/>
  <c r="D212" i="5"/>
  <c r="Q211" i="5"/>
  <c r="D211" i="5"/>
  <c r="Q210" i="5"/>
  <c r="D210" i="5"/>
  <c r="Q209" i="5"/>
  <c r="D209" i="5"/>
  <c r="Q208" i="5"/>
  <c r="D208" i="5"/>
  <c r="Q207" i="5"/>
  <c r="D207" i="5"/>
  <c r="Q206" i="5"/>
  <c r="D206" i="5"/>
  <c r="Q205" i="5"/>
  <c r="D205" i="5"/>
  <c r="Q204" i="5"/>
  <c r="D204" i="5"/>
  <c r="Q203" i="5"/>
  <c r="D203" i="5"/>
  <c r="Q202" i="5"/>
  <c r="D202" i="5"/>
  <c r="Q201" i="5"/>
  <c r="D201" i="5"/>
  <c r="Q200" i="5"/>
  <c r="D200" i="5"/>
  <c r="Q199" i="5"/>
  <c r="D199" i="5"/>
  <c r="Q198" i="5"/>
  <c r="D198" i="5"/>
  <c r="Q197" i="5"/>
  <c r="D197" i="5"/>
  <c r="Q196" i="5"/>
  <c r="D196" i="5"/>
  <c r="Q195" i="5"/>
  <c r="D195" i="5"/>
  <c r="Q194" i="5"/>
  <c r="D194" i="5"/>
  <c r="Q193" i="5"/>
  <c r="D193" i="5"/>
  <c r="Q192" i="5"/>
  <c r="D192" i="5"/>
  <c r="Q191" i="5"/>
  <c r="D191" i="5"/>
  <c r="Q190" i="5"/>
  <c r="D190" i="5"/>
  <c r="Q189" i="5"/>
  <c r="D189" i="5"/>
  <c r="Q188" i="5"/>
  <c r="D188" i="5"/>
  <c r="Q187" i="5"/>
  <c r="D187" i="5"/>
  <c r="Q186" i="5"/>
  <c r="D186" i="5"/>
  <c r="Q185" i="5"/>
  <c r="D185" i="5"/>
  <c r="Q184" i="5"/>
  <c r="D184" i="5"/>
  <c r="Q183" i="5"/>
  <c r="D183" i="5"/>
  <c r="Q182" i="5"/>
  <c r="D182" i="5"/>
  <c r="Q181" i="5"/>
  <c r="D181" i="5"/>
  <c r="Q180" i="5"/>
  <c r="D180" i="5"/>
  <c r="Q179" i="5"/>
  <c r="D179" i="5"/>
  <c r="Q178" i="5"/>
  <c r="D178" i="5"/>
  <c r="Q177" i="5"/>
  <c r="D177" i="5"/>
  <c r="Q176" i="5"/>
  <c r="D176" i="5"/>
  <c r="Q175" i="5"/>
  <c r="D175" i="5"/>
  <c r="Q174" i="5"/>
  <c r="D174" i="5"/>
  <c r="Q173" i="5"/>
  <c r="D173" i="5"/>
  <c r="Q172" i="5"/>
  <c r="D172" i="5"/>
  <c r="Q171" i="5"/>
  <c r="D171" i="5"/>
  <c r="Q170" i="5"/>
  <c r="D170" i="5"/>
  <c r="Q169" i="5"/>
  <c r="D169" i="5"/>
  <c r="Q168" i="5"/>
  <c r="D168" i="5"/>
  <c r="Q167" i="5"/>
  <c r="D167" i="5"/>
  <c r="Q166" i="5"/>
  <c r="D166" i="5"/>
  <c r="Q165" i="5"/>
  <c r="D165" i="5"/>
  <c r="Q164" i="5"/>
  <c r="D164" i="5"/>
  <c r="Q163" i="5"/>
  <c r="D163" i="5"/>
  <c r="Q162" i="5"/>
  <c r="D162" i="5"/>
  <c r="Q161" i="5"/>
  <c r="D161" i="5"/>
  <c r="Q160" i="5"/>
  <c r="D160" i="5"/>
  <c r="Q159" i="5"/>
  <c r="D159" i="5"/>
  <c r="Q158" i="5"/>
  <c r="D158" i="5"/>
  <c r="Q157" i="5"/>
  <c r="D157" i="5"/>
  <c r="Q156" i="5"/>
  <c r="D156" i="5"/>
  <c r="Q155" i="5"/>
  <c r="D155" i="5"/>
  <c r="Q154" i="5"/>
  <c r="D154" i="5"/>
  <c r="Q153" i="5"/>
  <c r="D153" i="5"/>
  <c r="Q152" i="5"/>
  <c r="D152" i="5"/>
  <c r="Q151" i="5"/>
  <c r="D151" i="5"/>
  <c r="Q150" i="5"/>
  <c r="D150" i="5"/>
  <c r="Q149" i="5"/>
  <c r="D149" i="5"/>
  <c r="Q148" i="5"/>
  <c r="D148" i="5"/>
  <c r="Q147" i="5"/>
  <c r="D147" i="5"/>
  <c r="Q146" i="5"/>
  <c r="D146" i="5"/>
  <c r="Q145" i="5"/>
  <c r="D145" i="5"/>
  <c r="Q144" i="5"/>
  <c r="D144" i="5"/>
  <c r="Q143" i="5"/>
  <c r="D143" i="5"/>
  <c r="Q142" i="5"/>
  <c r="D142" i="5"/>
  <c r="Q141" i="5"/>
  <c r="D141" i="5"/>
  <c r="Q140" i="5"/>
  <c r="D140" i="5"/>
  <c r="Q139" i="5"/>
  <c r="D139" i="5"/>
  <c r="Q138" i="5"/>
  <c r="D138" i="5"/>
  <c r="Q137" i="5"/>
  <c r="D137" i="5"/>
  <c r="Q136" i="5"/>
  <c r="D136" i="5"/>
  <c r="Q135" i="5"/>
  <c r="D135" i="5"/>
  <c r="Q134" i="5"/>
  <c r="D134" i="5"/>
  <c r="Q133" i="5"/>
  <c r="D133" i="5"/>
  <c r="Q132" i="5"/>
  <c r="D132" i="5"/>
  <c r="Q131" i="5"/>
  <c r="D131" i="5"/>
  <c r="Q130" i="5"/>
  <c r="D130" i="5"/>
  <c r="Q129" i="5"/>
  <c r="D129" i="5"/>
  <c r="Q128" i="5"/>
  <c r="D128" i="5"/>
  <c r="Q127" i="5"/>
  <c r="D127" i="5"/>
  <c r="Q126" i="5"/>
  <c r="D126" i="5"/>
  <c r="Q125" i="5"/>
  <c r="D125" i="5"/>
  <c r="Q124" i="5"/>
  <c r="D124" i="5"/>
  <c r="Q123" i="5"/>
  <c r="D123" i="5"/>
  <c r="Q122" i="5"/>
  <c r="D122" i="5"/>
  <c r="Q121" i="5"/>
  <c r="D121" i="5"/>
  <c r="Q120" i="5"/>
  <c r="D120" i="5"/>
  <c r="Q119" i="5"/>
  <c r="D119" i="5"/>
  <c r="Q118" i="5"/>
  <c r="D118" i="5"/>
  <c r="Q117" i="5"/>
  <c r="D117" i="5"/>
  <c r="Q116" i="5"/>
  <c r="D116" i="5"/>
  <c r="Q115" i="5"/>
  <c r="D115" i="5"/>
  <c r="Q114" i="5"/>
  <c r="D114" i="5"/>
  <c r="Q113" i="5"/>
  <c r="D113" i="5"/>
  <c r="Q112" i="5"/>
  <c r="D112" i="5"/>
  <c r="Q111" i="5"/>
  <c r="D111" i="5"/>
  <c r="Q110" i="5"/>
  <c r="D110" i="5"/>
  <c r="Q109" i="5"/>
  <c r="D109" i="5"/>
  <c r="Q108" i="5"/>
  <c r="D108" i="5"/>
  <c r="Q107" i="5"/>
  <c r="D107" i="5"/>
  <c r="Q106" i="5"/>
  <c r="D106" i="5"/>
  <c r="Q105" i="5"/>
  <c r="D105" i="5"/>
  <c r="Q104" i="5"/>
  <c r="D104" i="5"/>
  <c r="Q103" i="5"/>
  <c r="D103" i="5"/>
  <c r="Q102" i="5"/>
  <c r="D102" i="5"/>
  <c r="Q101" i="5"/>
  <c r="D101" i="5"/>
  <c r="Q100" i="5"/>
  <c r="D100" i="5"/>
  <c r="Q99" i="5"/>
  <c r="D99" i="5"/>
  <c r="Q98" i="5"/>
  <c r="D98" i="5"/>
  <c r="Q97" i="5"/>
  <c r="D97" i="5"/>
  <c r="Q96" i="5"/>
  <c r="D96" i="5"/>
  <c r="Q95" i="5"/>
  <c r="D95" i="5"/>
  <c r="Q94" i="5"/>
  <c r="D94" i="5"/>
  <c r="Q93" i="5"/>
  <c r="D93" i="5"/>
  <c r="Q92" i="5"/>
  <c r="D92" i="5"/>
  <c r="Q91" i="5"/>
  <c r="D91" i="5"/>
  <c r="Q90" i="5"/>
  <c r="D90" i="5"/>
  <c r="Q89" i="5"/>
  <c r="D89" i="5"/>
  <c r="Q88" i="5"/>
  <c r="D88" i="5"/>
  <c r="Q87" i="5"/>
  <c r="D87" i="5"/>
  <c r="Q86" i="5"/>
  <c r="D86" i="5"/>
  <c r="Q85" i="5"/>
  <c r="D85" i="5"/>
  <c r="Q84" i="5"/>
  <c r="D84" i="5"/>
  <c r="Q83" i="5"/>
  <c r="D83" i="5"/>
  <c r="Q82" i="5"/>
  <c r="D82" i="5"/>
  <c r="Q81" i="5"/>
  <c r="D81" i="5"/>
  <c r="Q80" i="5"/>
  <c r="D80" i="5"/>
  <c r="Q79" i="5"/>
  <c r="D79" i="5"/>
  <c r="Q78" i="5"/>
  <c r="D78" i="5"/>
  <c r="Q77" i="5"/>
  <c r="D77" i="5"/>
  <c r="Q76" i="5"/>
  <c r="D76" i="5"/>
  <c r="Q75" i="5"/>
  <c r="D75" i="5"/>
  <c r="Q74" i="5"/>
  <c r="D74" i="5"/>
  <c r="Q73" i="5"/>
  <c r="D73" i="5"/>
  <c r="Q72" i="5"/>
  <c r="D72" i="5"/>
  <c r="Q71" i="5"/>
  <c r="D71" i="5"/>
  <c r="Q70" i="5"/>
  <c r="D70" i="5"/>
  <c r="Q69" i="5"/>
  <c r="D69" i="5"/>
  <c r="Q68" i="5"/>
  <c r="D68" i="5"/>
  <c r="Q67" i="5"/>
  <c r="D67" i="5"/>
  <c r="Q66" i="5"/>
  <c r="D66" i="5"/>
  <c r="Q65" i="5"/>
  <c r="D65" i="5"/>
  <c r="Q64" i="5"/>
  <c r="D64" i="5"/>
  <c r="Q63" i="5"/>
  <c r="D63" i="5"/>
  <c r="Q62" i="5"/>
  <c r="D62" i="5"/>
  <c r="Q61" i="5"/>
  <c r="D61" i="5"/>
  <c r="Q60" i="5"/>
  <c r="D60" i="5"/>
  <c r="Q59" i="5"/>
  <c r="D59" i="5"/>
  <c r="Q58" i="5"/>
  <c r="D58" i="5"/>
  <c r="Q57" i="5"/>
  <c r="D57" i="5"/>
  <c r="Q56" i="5"/>
  <c r="D56" i="5"/>
  <c r="Q55" i="5"/>
  <c r="D55" i="5"/>
  <c r="Q54" i="5"/>
  <c r="D54" i="5"/>
  <c r="Q53" i="5"/>
  <c r="D53" i="5"/>
  <c r="Q52" i="5"/>
  <c r="D52" i="5"/>
  <c r="Q51" i="5"/>
  <c r="D51" i="5"/>
  <c r="Q50" i="5"/>
  <c r="D50" i="5"/>
  <c r="Q49" i="5"/>
  <c r="D49" i="5"/>
  <c r="Q48" i="5"/>
  <c r="D48" i="5"/>
  <c r="Q47" i="5"/>
  <c r="D47" i="5"/>
  <c r="Q46" i="5"/>
  <c r="D46" i="5"/>
  <c r="Q45" i="5"/>
  <c r="D45" i="5"/>
  <c r="Q44" i="5"/>
  <c r="D44" i="5"/>
  <c r="Q43" i="5"/>
  <c r="D43" i="5"/>
  <c r="Q42" i="5"/>
  <c r="D42" i="5"/>
  <c r="Q41" i="5"/>
  <c r="D41" i="5"/>
  <c r="Q40" i="5"/>
  <c r="D40" i="5"/>
  <c r="Q39" i="5"/>
  <c r="D39" i="5"/>
  <c r="Q38" i="5"/>
  <c r="D38" i="5"/>
  <c r="Q37" i="5"/>
  <c r="D37" i="5"/>
  <c r="Q36" i="5"/>
  <c r="D36" i="5"/>
  <c r="Q35" i="5"/>
  <c r="D35" i="5"/>
  <c r="Q34" i="5"/>
  <c r="D34" i="5"/>
  <c r="Q33" i="5"/>
  <c r="D33" i="5"/>
  <c r="Q32" i="5"/>
  <c r="D32" i="5"/>
  <c r="Q31" i="5"/>
  <c r="D31" i="5"/>
  <c r="Q30" i="5"/>
  <c r="D30" i="5"/>
  <c r="Q29" i="5"/>
  <c r="D29" i="5"/>
  <c r="Q28" i="5"/>
  <c r="D28" i="5"/>
  <c r="Q27" i="5"/>
  <c r="D27" i="5"/>
  <c r="Q26" i="5"/>
  <c r="D26" i="5"/>
  <c r="Q25" i="5"/>
  <c r="D25" i="5"/>
  <c r="Q24" i="5"/>
  <c r="D24" i="5"/>
  <c r="Q23" i="5"/>
  <c r="D23" i="5"/>
  <c r="Q22" i="5"/>
  <c r="D22" i="5"/>
  <c r="Q21" i="5"/>
  <c r="D21" i="5"/>
  <c r="Q20" i="5"/>
  <c r="D20" i="5"/>
  <c r="Q19" i="5"/>
  <c r="D19" i="5"/>
  <c r="Q18" i="5"/>
  <c r="D18" i="5"/>
  <c r="Q17" i="5"/>
  <c r="D17" i="5"/>
  <c r="Q16" i="5"/>
  <c r="D16" i="5"/>
  <c r="Q15" i="5"/>
  <c r="D15" i="5"/>
  <c r="Q14" i="5"/>
  <c r="D14" i="5"/>
  <c r="Q13" i="5"/>
  <c r="D13" i="5"/>
  <c r="Q12" i="5"/>
  <c r="D12" i="5"/>
  <c r="Q11" i="5"/>
  <c r="D11" i="5"/>
  <c r="Q10" i="5"/>
  <c r="D10" i="5"/>
  <c r="Q9" i="5"/>
  <c r="D9" i="5"/>
  <c r="Q8" i="5"/>
  <c r="D8" i="5"/>
  <c r="N1" i="5"/>
  <c r="M1" i="5"/>
  <c r="L1" i="5"/>
  <c r="K1" i="5"/>
  <c r="J1" i="5"/>
  <c r="I1" i="5"/>
  <c r="H1" i="5"/>
  <c r="G1" i="5"/>
  <c r="F1" i="5"/>
  <c r="E1" i="5"/>
  <c r="R325" i="2"/>
  <c r="D325" i="2"/>
  <c r="R324" i="2"/>
  <c r="D324" i="2"/>
  <c r="R323" i="2"/>
  <c r="D323" i="2"/>
  <c r="R322" i="2"/>
  <c r="D322" i="2"/>
  <c r="R321" i="2"/>
  <c r="D321" i="2"/>
  <c r="R320" i="2"/>
  <c r="D320" i="2"/>
  <c r="R319" i="2"/>
  <c r="D319" i="2"/>
  <c r="R318" i="2"/>
  <c r="D318" i="2"/>
  <c r="R317" i="2"/>
  <c r="D317" i="2"/>
  <c r="R316" i="2"/>
  <c r="D316" i="2"/>
  <c r="R315" i="2"/>
  <c r="D315" i="2"/>
  <c r="R314" i="2"/>
  <c r="D314" i="2"/>
  <c r="R313" i="2"/>
  <c r="D313" i="2"/>
  <c r="R312" i="2"/>
  <c r="D312" i="2"/>
  <c r="R311" i="2"/>
  <c r="D311" i="2"/>
  <c r="R310" i="2"/>
  <c r="D310" i="2"/>
  <c r="R309" i="2"/>
  <c r="D309" i="2"/>
  <c r="R308" i="2"/>
  <c r="D308" i="2"/>
  <c r="R307" i="2"/>
  <c r="D307" i="2"/>
  <c r="R306" i="2"/>
  <c r="D306" i="2"/>
  <c r="R305" i="2"/>
  <c r="D305" i="2"/>
  <c r="R304" i="2"/>
  <c r="D304" i="2"/>
  <c r="R303" i="2"/>
  <c r="D303" i="2"/>
  <c r="R302" i="2"/>
  <c r="D302" i="2"/>
  <c r="R301" i="2"/>
  <c r="D301" i="2"/>
  <c r="R300" i="2"/>
  <c r="D300" i="2"/>
  <c r="R299" i="2"/>
  <c r="D299" i="2"/>
  <c r="R298" i="2"/>
  <c r="D298" i="2"/>
  <c r="R297" i="2"/>
  <c r="D297" i="2"/>
  <c r="R296" i="2"/>
  <c r="D296" i="2"/>
  <c r="R295" i="2"/>
  <c r="D295" i="2"/>
  <c r="R294" i="2"/>
  <c r="D294" i="2"/>
  <c r="R293" i="2"/>
  <c r="D293" i="2"/>
  <c r="R292" i="2"/>
  <c r="D292" i="2"/>
  <c r="R291" i="2"/>
  <c r="D291" i="2"/>
  <c r="R290" i="2"/>
  <c r="D290" i="2"/>
  <c r="R289" i="2"/>
  <c r="D289" i="2"/>
  <c r="R288" i="2"/>
  <c r="D288" i="2"/>
  <c r="R287" i="2"/>
  <c r="D287" i="2"/>
  <c r="R286" i="2"/>
  <c r="D286" i="2"/>
  <c r="R285" i="2"/>
  <c r="D285" i="2"/>
  <c r="R284" i="2"/>
  <c r="D284" i="2"/>
  <c r="R283" i="2"/>
  <c r="D283" i="2"/>
  <c r="R282" i="2"/>
  <c r="D282" i="2"/>
  <c r="R281" i="2"/>
  <c r="D281" i="2"/>
  <c r="R280" i="2"/>
  <c r="D280" i="2"/>
  <c r="R279" i="2"/>
  <c r="D279" i="2"/>
  <c r="R278" i="2"/>
  <c r="D278" i="2"/>
  <c r="R277" i="2"/>
  <c r="D277" i="2"/>
  <c r="R276" i="2"/>
  <c r="D276" i="2"/>
  <c r="R275" i="2"/>
  <c r="D275" i="2"/>
  <c r="R274" i="2"/>
  <c r="D274" i="2"/>
  <c r="R273" i="2"/>
  <c r="D273" i="2"/>
  <c r="R272" i="2"/>
  <c r="D272" i="2"/>
  <c r="R271" i="2"/>
  <c r="D271" i="2"/>
  <c r="R270" i="2"/>
  <c r="D270" i="2"/>
  <c r="R269" i="2"/>
  <c r="D269" i="2"/>
  <c r="R268" i="2"/>
  <c r="D268" i="2"/>
  <c r="R267" i="2"/>
  <c r="D267" i="2"/>
  <c r="R266" i="2"/>
  <c r="D266" i="2"/>
  <c r="R265" i="2"/>
  <c r="D265" i="2"/>
  <c r="R264" i="2"/>
  <c r="D264" i="2"/>
  <c r="R263" i="2"/>
  <c r="D263" i="2"/>
  <c r="R262" i="2"/>
  <c r="D262" i="2"/>
  <c r="R261" i="2"/>
  <c r="D261" i="2"/>
  <c r="R260" i="2"/>
  <c r="D260" i="2"/>
  <c r="R259" i="2"/>
  <c r="D259" i="2"/>
  <c r="R258" i="2"/>
  <c r="D258" i="2"/>
  <c r="R257" i="2"/>
  <c r="D257" i="2"/>
  <c r="R256" i="2"/>
  <c r="D256" i="2"/>
  <c r="R255" i="2"/>
  <c r="D255" i="2"/>
  <c r="R254" i="2"/>
  <c r="D254" i="2"/>
  <c r="R253" i="2"/>
  <c r="D253" i="2"/>
  <c r="R252" i="2"/>
  <c r="D252" i="2"/>
  <c r="R251" i="2"/>
  <c r="D251" i="2"/>
  <c r="R250" i="2"/>
  <c r="D250" i="2"/>
  <c r="R249" i="2"/>
  <c r="D249" i="2"/>
  <c r="R248" i="2"/>
  <c r="D248" i="2"/>
  <c r="R247" i="2"/>
  <c r="D247" i="2"/>
  <c r="R246" i="2"/>
  <c r="D246" i="2"/>
  <c r="R245" i="2"/>
  <c r="D245" i="2"/>
  <c r="R244" i="2"/>
  <c r="D244" i="2"/>
  <c r="R243" i="2"/>
  <c r="D243" i="2"/>
  <c r="R242" i="2"/>
  <c r="D242" i="2"/>
  <c r="R241" i="2"/>
  <c r="D241" i="2"/>
  <c r="R240" i="2"/>
  <c r="D240" i="2"/>
  <c r="R239" i="2"/>
  <c r="D239" i="2"/>
  <c r="R238" i="2"/>
  <c r="D238" i="2"/>
  <c r="R237" i="2"/>
  <c r="D237" i="2"/>
  <c r="R236" i="2"/>
  <c r="D236" i="2"/>
  <c r="R235" i="2"/>
  <c r="D235" i="2"/>
  <c r="R234" i="2"/>
  <c r="D234" i="2"/>
  <c r="R233" i="2"/>
  <c r="D233" i="2"/>
  <c r="R232" i="2"/>
  <c r="D232" i="2"/>
  <c r="R231" i="2"/>
  <c r="D231" i="2"/>
  <c r="R230" i="2"/>
  <c r="D230" i="2"/>
  <c r="R229" i="2"/>
  <c r="D229" i="2"/>
  <c r="R228" i="2"/>
  <c r="D228" i="2"/>
  <c r="R227" i="2"/>
  <c r="D227" i="2"/>
  <c r="R226" i="2"/>
  <c r="D226" i="2"/>
  <c r="R225" i="2"/>
  <c r="D225" i="2"/>
  <c r="R224" i="2"/>
  <c r="D224" i="2"/>
  <c r="R223" i="2"/>
  <c r="D223" i="2"/>
  <c r="R222" i="2"/>
  <c r="D222" i="2"/>
  <c r="R221" i="2"/>
  <c r="D221" i="2"/>
  <c r="R220" i="2"/>
  <c r="D220" i="2"/>
  <c r="R219" i="2"/>
  <c r="D219" i="2"/>
  <c r="R218" i="2"/>
  <c r="D218" i="2"/>
  <c r="R217" i="2"/>
  <c r="D217" i="2"/>
  <c r="R216" i="2"/>
  <c r="D216" i="2"/>
  <c r="R215" i="2"/>
  <c r="D215" i="2"/>
  <c r="R214" i="2"/>
  <c r="D214" i="2"/>
  <c r="R213" i="2"/>
  <c r="D213" i="2"/>
  <c r="R212" i="2"/>
  <c r="D212" i="2"/>
  <c r="R211" i="2"/>
  <c r="D211" i="2"/>
  <c r="R210" i="2"/>
  <c r="D210" i="2"/>
  <c r="R209" i="2"/>
  <c r="D209" i="2"/>
  <c r="R208" i="2"/>
  <c r="D208" i="2"/>
  <c r="R207" i="2"/>
  <c r="D207" i="2"/>
  <c r="R206" i="2"/>
  <c r="D206" i="2"/>
  <c r="R205" i="2"/>
  <c r="D205" i="2"/>
  <c r="R204" i="2"/>
  <c r="D204" i="2"/>
  <c r="R203" i="2"/>
  <c r="D203" i="2"/>
  <c r="R202" i="2"/>
  <c r="D202" i="2"/>
  <c r="R201" i="2"/>
  <c r="D201" i="2"/>
  <c r="R200" i="2"/>
  <c r="D200" i="2"/>
  <c r="R199" i="2"/>
  <c r="D199" i="2"/>
  <c r="R198" i="2"/>
  <c r="D198" i="2"/>
  <c r="R197" i="2"/>
  <c r="D197" i="2"/>
  <c r="R196" i="2"/>
  <c r="D196" i="2"/>
  <c r="R195" i="2"/>
  <c r="D195" i="2"/>
  <c r="R194" i="2"/>
  <c r="D194" i="2"/>
  <c r="R193" i="2"/>
  <c r="D193" i="2"/>
  <c r="R192" i="2"/>
  <c r="D192" i="2"/>
  <c r="R191" i="2"/>
  <c r="D191" i="2"/>
  <c r="R190" i="2"/>
  <c r="D190" i="2"/>
  <c r="R189" i="2"/>
  <c r="D189" i="2"/>
  <c r="R188" i="2"/>
  <c r="D188" i="2"/>
  <c r="R187" i="2"/>
  <c r="D187" i="2"/>
  <c r="R186" i="2"/>
  <c r="D186" i="2"/>
  <c r="R185" i="2"/>
  <c r="D185" i="2"/>
  <c r="R184" i="2"/>
  <c r="D184" i="2"/>
  <c r="R183" i="2"/>
  <c r="D183" i="2"/>
  <c r="R182" i="2"/>
  <c r="D182" i="2"/>
  <c r="R181" i="2"/>
  <c r="D181" i="2"/>
  <c r="R180" i="2"/>
  <c r="D180" i="2"/>
  <c r="R179" i="2"/>
  <c r="D179" i="2"/>
  <c r="R178" i="2"/>
  <c r="D178" i="2"/>
  <c r="R177" i="2"/>
  <c r="D177" i="2"/>
  <c r="R176" i="2"/>
  <c r="D176" i="2"/>
  <c r="R175" i="2"/>
  <c r="D175" i="2"/>
  <c r="R174" i="2"/>
  <c r="D174" i="2"/>
  <c r="R173" i="2"/>
  <c r="D173" i="2"/>
  <c r="R172" i="2"/>
  <c r="D172" i="2"/>
  <c r="R171" i="2"/>
  <c r="D171" i="2"/>
  <c r="R170" i="2"/>
  <c r="D170" i="2"/>
  <c r="R169" i="2"/>
  <c r="D169" i="2"/>
  <c r="R168" i="2"/>
  <c r="D168" i="2"/>
  <c r="R167" i="2"/>
  <c r="D167" i="2"/>
  <c r="R166" i="2"/>
  <c r="D166" i="2"/>
  <c r="R165" i="2"/>
  <c r="D165" i="2"/>
  <c r="R164" i="2"/>
  <c r="D164" i="2"/>
  <c r="R163" i="2"/>
  <c r="D163" i="2"/>
  <c r="R162" i="2"/>
  <c r="D162" i="2"/>
  <c r="R161" i="2"/>
  <c r="D161" i="2"/>
  <c r="R160" i="2"/>
  <c r="D160" i="2"/>
  <c r="R159" i="2"/>
  <c r="D159" i="2"/>
  <c r="R158" i="2"/>
  <c r="D158" i="2"/>
  <c r="R157" i="2"/>
  <c r="D157" i="2"/>
  <c r="R156" i="2"/>
  <c r="D156" i="2"/>
  <c r="R155" i="2"/>
  <c r="D155" i="2"/>
  <c r="R154" i="2"/>
  <c r="D154" i="2"/>
  <c r="R153" i="2"/>
  <c r="D153" i="2"/>
  <c r="R152" i="2"/>
  <c r="D152" i="2"/>
  <c r="R151" i="2"/>
  <c r="D151" i="2"/>
  <c r="R150" i="2"/>
  <c r="D150" i="2"/>
  <c r="R149" i="2"/>
  <c r="D149" i="2"/>
  <c r="R148" i="2"/>
  <c r="D148" i="2"/>
  <c r="R147" i="2"/>
  <c r="D147" i="2"/>
  <c r="R146" i="2"/>
  <c r="D146" i="2"/>
  <c r="R145" i="2"/>
  <c r="D145" i="2"/>
  <c r="R144" i="2"/>
  <c r="D144" i="2"/>
  <c r="R143" i="2"/>
  <c r="D143" i="2"/>
  <c r="R142" i="2"/>
  <c r="D142" i="2"/>
  <c r="R141" i="2"/>
  <c r="D141" i="2"/>
  <c r="R140" i="2"/>
  <c r="D140" i="2"/>
  <c r="R139" i="2"/>
  <c r="D139" i="2"/>
  <c r="R138" i="2"/>
  <c r="D138" i="2"/>
  <c r="R137" i="2"/>
  <c r="D137" i="2"/>
  <c r="R136" i="2"/>
  <c r="D136" i="2"/>
  <c r="R135" i="2"/>
  <c r="D135" i="2"/>
  <c r="R134" i="2"/>
  <c r="D134" i="2"/>
  <c r="R133" i="2"/>
  <c r="D133" i="2"/>
  <c r="R132" i="2"/>
  <c r="D132" i="2"/>
  <c r="R131" i="2"/>
  <c r="D131" i="2"/>
  <c r="R130" i="2"/>
  <c r="D130" i="2"/>
  <c r="R129" i="2"/>
  <c r="D129" i="2"/>
  <c r="R128" i="2"/>
  <c r="D128" i="2"/>
  <c r="R127" i="2"/>
  <c r="D127" i="2"/>
  <c r="R126" i="2"/>
  <c r="D126" i="2"/>
  <c r="R125" i="2"/>
  <c r="D125" i="2"/>
  <c r="R124" i="2"/>
  <c r="D124" i="2"/>
  <c r="R123" i="2"/>
  <c r="D123" i="2"/>
  <c r="R122" i="2"/>
  <c r="D122" i="2"/>
  <c r="R121" i="2"/>
  <c r="D121" i="2"/>
  <c r="R120" i="2"/>
  <c r="D120" i="2"/>
  <c r="R119" i="2"/>
  <c r="D119" i="2"/>
  <c r="R118" i="2"/>
  <c r="D118" i="2"/>
  <c r="R117" i="2"/>
  <c r="D117" i="2"/>
  <c r="R116" i="2"/>
  <c r="D116" i="2"/>
  <c r="R115" i="2"/>
  <c r="D115" i="2"/>
  <c r="R114" i="2"/>
  <c r="D114" i="2"/>
  <c r="R113" i="2"/>
  <c r="D113" i="2"/>
  <c r="R112" i="2"/>
  <c r="D112" i="2"/>
  <c r="R111" i="2"/>
  <c r="D111" i="2"/>
  <c r="R110" i="2"/>
  <c r="D110" i="2"/>
  <c r="R109" i="2"/>
  <c r="D109" i="2"/>
  <c r="R108" i="2"/>
  <c r="D108" i="2"/>
  <c r="R107" i="2"/>
  <c r="D107" i="2"/>
  <c r="R106" i="2"/>
  <c r="D106" i="2"/>
  <c r="R105" i="2"/>
  <c r="D105" i="2"/>
  <c r="R104" i="2"/>
  <c r="D104" i="2"/>
  <c r="R103" i="2"/>
  <c r="D103" i="2"/>
  <c r="R102" i="2"/>
  <c r="D102" i="2"/>
  <c r="R101" i="2"/>
  <c r="D101" i="2"/>
  <c r="R100" i="2"/>
  <c r="D100" i="2"/>
  <c r="R99" i="2"/>
  <c r="D99" i="2"/>
  <c r="R98" i="2"/>
  <c r="D98" i="2"/>
  <c r="R97" i="2"/>
  <c r="D97" i="2"/>
  <c r="R96" i="2"/>
  <c r="D96" i="2"/>
  <c r="R95" i="2"/>
  <c r="D95" i="2"/>
  <c r="R94" i="2"/>
  <c r="D94" i="2"/>
  <c r="R93" i="2"/>
  <c r="D93" i="2"/>
  <c r="R92" i="2"/>
  <c r="D92" i="2"/>
  <c r="R91" i="2"/>
  <c r="D91" i="2"/>
  <c r="R90" i="2"/>
  <c r="D90" i="2"/>
  <c r="R89" i="2"/>
  <c r="D89" i="2"/>
  <c r="R88" i="2"/>
  <c r="D88" i="2"/>
  <c r="R87" i="2"/>
  <c r="D87" i="2"/>
  <c r="R86" i="2"/>
  <c r="D86" i="2"/>
  <c r="R85" i="2"/>
  <c r="D85" i="2"/>
  <c r="R84" i="2"/>
  <c r="D84" i="2"/>
  <c r="R83" i="2"/>
  <c r="D83" i="2"/>
  <c r="R82" i="2"/>
  <c r="D82" i="2"/>
  <c r="R81" i="2"/>
  <c r="D81" i="2"/>
  <c r="R80" i="2"/>
  <c r="D80" i="2"/>
  <c r="R79" i="2"/>
  <c r="D79" i="2"/>
  <c r="R78" i="2"/>
  <c r="D78" i="2"/>
  <c r="R77" i="2"/>
  <c r="D77" i="2"/>
  <c r="R76" i="2"/>
  <c r="D76" i="2"/>
  <c r="R75" i="2"/>
  <c r="D75" i="2"/>
  <c r="R74" i="2"/>
  <c r="D74" i="2"/>
  <c r="R73" i="2"/>
  <c r="D73" i="2"/>
  <c r="R72" i="2"/>
  <c r="D72" i="2"/>
  <c r="R71" i="2"/>
  <c r="D71" i="2"/>
  <c r="R70" i="2"/>
  <c r="D70" i="2"/>
  <c r="R69" i="2"/>
  <c r="D69" i="2"/>
  <c r="R68" i="2"/>
  <c r="D68" i="2"/>
  <c r="R67" i="2"/>
  <c r="D67" i="2"/>
  <c r="R66" i="2"/>
  <c r="D66" i="2"/>
  <c r="R65" i="2"/>
  <c r="D65" i="2"/>
  <c r="R64" i="2"/>
  <c r="D64" i="2"/>
  <c r="R63" i="2"/>
  <c r="D63" i="2"/>
  <c r="R62" i="2"/>
  <c r="D62" i="2"/>
  <c r="R61" i="2"/>
  <c r="D61" i="2"/>
  <c r="R60" i="2"/>
  <c r="D60" i="2"/>
  <c r="R59" i="2"/>
  <c r="D59" i="2"/>
  <c r="R58" i="2"/>
  <c r="D58" i="2"/>
  <c r="R57" i="2"/>
  <c r="D57" i="2"/>
  <c r="R56" i="2"/>
  <c r="D56" i="2"/>
  <c r="R55" i="2"/>
  <c r="D55" i="2"/>
  <c r="R54" i="2"/>
  <c r="D54" i="2"/>
  <c r="R53" i="2"/>
  <c r="D53" i="2"/>
  <c r="R52" i="2"/>
  <c r="D52" i="2"/>
  <c r="R51" i="2"/>
  <c r="D51" i="2"/>
  <c r="R50" i="2"/>
  <c r="D50" i="2"/>
  <c r="R49" i="2"/>
  <c r="D49" i="2"/>
  <c r="R48" i="2"/>
  <c r="D48" i="2"/>
  <c r="R47" i="2"/>
  <c r="D47" i="2"/>
  <c r="R46" i="2"/>
  <c r="D46" i="2"/>
  <c r="R45" i="2"/>
  <c r="D45" i="2"/>
  <c r="R44" i="2"/>
  <c r="D44" i="2"/>
  <c r="R43" i="2"/>
  <c r="D43" i="2"/>
  <c r="R42" i="2"/>
  <c r="D42" i="2"/>
  <c r="R41" i="2"/>
  <c r="D41" i="2"/>
  <c r="R40" i="2"/>
  <c r="D40" i="2"/>
  <c r="R39" i="2"/>
  <c r="D39" i="2"/>
  <c r="R38" i="2"/>
  <c r="D38" i="2"/>
  <c r="R37" i="2"/>
  <c r="D37" i="2"/>
  <c r="R36" i="2"/>
  <c r="D36" i="2"/>
  <c r="R35" i="2"/>
  <c r="D35" i="2"/>
  <c r="R34" i="2"/>
  <c r="D34" i="2"/>
  <c r="R33" i="2"/>
  <c r="D33" i="2"/>
  <c r="R32" i="2"/>
  <c r="D32" i="2"/>
  <c r="R31" i="2"/>
  <c r="D31" i="2"/>
  <c r="R30" i="2"/>
  <c r="D30" i="2"/>
  <c r="R29" i="2"/>
  <c r="D29" i="2"/>
  <c r="R28" i="2"/>
  <c r="D28" i="2"/>
  <c r="R27" i="2"/>
  <c r="D27" i="2"/>
  <c r="R26" i="2"/>
  <c r="D26" i="2"/>
  <c r="R25" i="2"/>
  <c r="D25" i="2"/>
  <c r="R24" i="2"/>
  <c r="D24" i="2"/>
  <c r="R23" i="2"/>
  <c r="D23" i="2"/>
  <c r="R22" i="2"/>
  <c r="D22" i="2"/>
  <c r="R21" i="2"/>
  <c r="D21" i="2"/>
  <c r="R20" i="2"/>
  <c r="D20" i="2"/>
  <c r="R19" i="2"/>
  <c r="D19" i="2"/>
  <c r="R18" i="2"/>
  <c r="D18" i="2"/>
  <c r="R17" i="2"/>
  <c r="D17" i="2"/>
  <c r="R16" i="2"/>
  <c r="D16" i="2"/>
  <c r="R15" i="2"/>
  <c r="D15" i="2"/>
  <c r="R14" i="2"/>
  <c r="D14" i="2"/>
  <c r="R13" i="2"/>
  <c r="D13" i="2"/>
  <c r="R12" i="2"/>
  <c r="D12" i="2"/>
  <c r="R11" i="2"/>
  <c r="D11" i="2"/>
  <c r="R10" i="2"/>
  <c r="D10" i="2"/>
  <c r="R9" i="2"/>
  <c r="D9" i="2"/>
  <c r="R8" i="2"/>
  <c r="D8" i="2"/>
  <c r="O1" i="2"/>
  <c r="N1" i="2"/>
  <c r="M1" i="2"/>
  <c r="L1" i="2"/>
  <c r="K1" i="2"/>
  <c r="J1" i="2"/>
  <c r="I1" i="2"/>
  <c r="H1" i="2"/>
  <c r="G1" i="2"/>
  <c r="F1" i="2"/>
  <c r="E1" i="2"/>
  <c r="Q1" i="5"/>
  <c r="R1" i="2" l="1"/>
  <c r="C29" i="1" l="1"/>
  <c r="C30" i="1" s="1"/>
  <c r="H47" i="1" l="1"/>
  <c r="H36" i="1"/>
  <c r="H41" i="1" s="1"/>
  <c r="H45" i="1" l="1"/>
  <c r="H48" i="1"/>
  <c r="H37" i="1"/>
  <c r="I58" i="1"/>
  <c r="H58" i="1"/>
  <c r="H49" i="1" l="1"/>
  <c r="R36" i="1" l="1"/>
  <c r="R35" i="1"/>
  <c r="R34" i="1"/>
  <c r="R33" i="1"/>
  <c r="R32" i="1"/>
  <c r="R31" i="1"/>
  <c r="R30" i="1"/>
  <c r="R29" i="1"/>
  <c r="R28" i="1"/>
  <c r="R27" i="1"/>
  <c r="Q6" i="1" l="1"/>
  <c r="M58" i="1"/>
  <c r="L58" i="1"/>
  <c r="K58" i="1"/>
  <c r="J58" i="1"/>
  <c r="Q37" i="1"/>
  <c r="J36" i="1"/>
  <c r="J37" i="1" s="1"/>
  <c r="L36" i="1"/>
  <c r="L37" i="1"/>
  <c r="L41" i="1"/>
  <c r="L45" i="1"/>
  <c r="J47" i="1"/>
  <c r="L47" i="1"/>
  <c r="L48" i="1"/>
  <c r="L49" i="1" l="1"/>
  <c r="L27" i="1"/>
  <c r="J48" i="1"/>
  <c r="J45" i="1"/>
  <c r="J41" i="1"/>
  <c r="J49" i="1" l="1"/>
  <c r="S6" i="1" l="1"/>
</calcChain>
</file>

<file path=xl/sharedStrings.xml><?xml version="1.0" encoding="utf-8"?>
<sst xmlns="http://schemas.openxmlformats.org/spreadsheetml/2006/main" count="6760" uniqueCount="1447">
  <si>
    <t>Minnesota Public Facilities Authority</t>
  </si>
  <si>
    <t>A.</t>
  </si>
  <si>
    <t>B.</t>
  </si>
  <si>
    <t>C.</t>
  </si>
  <si>
    <t>i) connections</t>
  </si>
  <si>
    <t>iii) percentage of system use:</t>
  </si>
  <si>
    <t>ii) ERU's</t>
  </si>
  <si>
    <t>Nonresidential:</t>
  </si>
  <si>
    <t>Total</t>
  </si>
  <si>
    <t>Title:</t>
  </si>
  <si>
    <t>Phone:</t>
  </si>
  <si>
    <t>Address:</t>
  </si>
  <si>
    <t>E-mail address:</t>
  </si>
  <si>
    <t>Land</t>
  </si>
  <si>
    <t>Construction</t>
  </si>
  <si>
    <t>(do not include depreciation)</t>
  </si>
  <si>
    <t xml:space="preserve"> </t>
  </si>
  <si>
    <t>ii) ERU's (equals residential HH connections):</t>
  </si>
  <si>
    <t>Municipality Name</t>
  </si>
  <si>
    <t>Other residential (multi-family, other residential facilities):</t>
  </si>
  <si>
    <t>D.</t>
  </si>
  <si>
    <t xml:space="preserve">  Total Users:</t>
  </si>
  <si>
    <t>Rank</t>
  </si>
  <si>
    <t>Project Name</t>
  </si>
  <si>
    <t>Project Description</t>
  </si>
  <si>
    <t>lookup</t>
  </si>
  <si>
    <t>Contact Person:</t>
  </si>
  <si>
    <t>Instructions For Completing Electronic Spreadsheet Form</t>
  </si>
  <si>
    <t>2.</t>
  </si>
  <si>
    <t>3.</t>
  </si>
  <si>
    <t>4.</t>
  </si>
  <si>
    <t>5.</t>
  </si>
  <si>
    <t>6.</t>
  </si>
  <si>
    <t>7.</t>
  </si>
  <si>
    <t>8.</t>
  </si>
  <si>
    <t>Residential households (billed individually):</t>
  </si>
  <si>
    <t>9.</t>
  </si>
  <si>
    <r>
      <t xml:space="preserve">Consultant information. </t>
    </r>
    <r>
      <rPr>
        <sz val="10"/>
        <rFont val="Times New Roman"/>
        <family val="1"/>
      </rPr>
      <t xml:space="preserve"> Identify consultant firm and information for the lead contact person.</t>
    </r>
  </si>
  <si>
    <r>
      <t>Estimated Project Costs.</t>
    </r>
    <r>
      <rPr>
        <sz val="10"/>
        <rFont val="Times New Roman"/>
        <family val="1"/>
      </rPr>
      <t xml:space="preserve">  Enter the estimated project costs in the categories shown.</t>
    </r>
  </si>
  <si>
    <r>
      <t>A.  Residential Households (billed individually).</t>
    </r>
    <r>
      <rPr>
        <sz val="10"/>
        <rFont val="Times New Roman"/>
        <family val="1"/>
      </rPr>
      <t xml:space="preserve">  Enter the number of connections to residential households that are billed individually.  The ERUs will calculate automatically to match the number of connections.</t>
    </r>
  </si>
  <si>
    <r>
      <t xml:space="preserve">B.  Other residential.  </t>
    </r>
    <r>
      <rPr>
        <sz val="10"/>
        <rFont val="Times New Roman"/>
        <family val="1"/>
      </rPr>
      <t>Enter the number of connections and ERUs for other residential users that may have one service connection but are billed for multiple ERUs such as apartment buildings and other residential facilities.</t>
    </r>
  </si>
  <si>
    <t>Year</t>
  </si>
  <si>
    <t>Connections</t>
  </si>
  <si>
    <t>ERUs</t>
  </si>
  <si>
    <t>City | State | Zip:</t>
  </si>
  <si>
    <t>DS Amt (P&amp;I)</t>
  </si>
  <si>
    <t>Unsewered, collection and treatment</t>
  </si>
  <si>
    <r>
      <t xml:space="preserve">Brief Description of Project.  </t>
    </r>
    <r>
      <rPr>
        <sz val="10"/>
        <rFont val="Times New Roman"/>
        <family val="1"/>
      </rPr>
      <t xml:space="preserve">Briefly describe the area to be served, the problem or need to be addressed, and the proposed solution.  </t>
    </r>
  </si>
  <si>
    <r>
      <t xml:space="preserve">Municipalities Included In the Project Area.  </t>
    </r>
    <r>
      <rPr>
        <sz val="10"/>
        <rFont val="Times New Roman"/>
        <family val="1"/>
      </rPr>
      <t>List all municipalities (cities and townships) included in the project area.  For each municipality, enter the total number of connections and ERU's for the current users, the estimated users when project operation begins, and the 20 year estimated users.  The totals should match the corresponding totals shown above.</t>
    </r>
  </si>
  <si>
    <t>= 10 yr avg</t>
  </si>
  <si>
    <t>(do not include estimated debt service for the proposed project)</t>
  </si>
  <si>
    <t>10.</t>
  </si>
  <si>
    <r>
      <rPr>
        <b/>
        <sz val="10"/>
        <rFont val="Times New Roman"/>
        <family val="1"/>
      </rPr>
      <t>Data Prepared and Authorized By.</t>
    </r>
    <r>
      <rPr>
        <sz val="10"/>
        <rFont val="Times New Roman"/>
        <family val="1"/>
      </rPr>
      <t xml:space="preserve">  Enter the name, title and phone number of the person who prepared the worksheet, and if different, the municipal official who authorized submittal of the data to the PFA.</t>
    </r>
  </si>
  <si>
    <r>
      <t xml:space="preserve">Applicant information.  </t>
    </r>
    <r>
      <rPr>
        <sz val="10"/>
        <rFont val="Times New Roman"/>
        <family val="1"/>
      </rPr>
      <t>Identify the municipality that will be the applicant for the project and information for the lead contact person.</t>
    </r>
  </si>
  <si>
    <t>4. Applicant name:</t>
  </si>
  <si>
    <t>5.  Consultant (firm):</t>
  </si>
  <si>
    <t>6.  Brief Description of Project (area to be served, problem/need, proposed solution)</t>
  </si>
  <si>
    <t>7.  Estimated Project Costs</t>
  </si>
  <si>
    <t>11.  Data Prepared and Authorized By</t>
  </si>
  <si>
    <t>11.</t>
  </si>
  <si>
    <t>10 yr average (see separate box)</t>
  </si>
  <si>
    <t>Current</t>
  </si>
  <si>
    <t>Click arrow for list</t>
  </si>
  <si>
    <r>
      <t xml:space="preserve">Has applicant applied to USDA Rural Development for funding?  </t>
    </r>
    <r>
      <rPr>
        <sz val="10"/>
        <rFont val="Times New Roman"/>
        <family val="1"/>
      </rPr>
      <t>Click box and select "Yes" if the applicant has applied for grant/loan funding from USDA Rural Development.  (To be eligibile for WIF assistance, applicants that are eligible for funding from USDA Rural Development must apply to USDA-RD.)</t>
    </r>
  </si>
  <si>
    <t>1b.</t>
  </si>
  <si>
    <t>1a.</t>
  </si>
  <si>
    <t>1a. Project Type:
    (drop-down list)</t>
  </si>
  <si>
    <t>Appleton</t>
  </si>
  <si>
    <t>Rehab treatment</t>
  </si>
  <si>
    <t>Rehab collection</t>
  </si>
  <si>
    <t>Barnesville</t>
  </si>
  <si>
    <t>Benson</t>
  </si>
  <si>
    <t>Blackduck</t>
  </si>
  <si>
    <t>Rehab collection and treatment</t>
  </si>
  <si>
    <t>Blooming Prairie</t>
  </si>
  <si>
    <t>Borup</t>
  </si>
  <si>
    <t>Bovey</t>
  </si>
  <si>
    <t>Brooten</t>
  </si>
  <si>
    <t>Buhl</t>
  </si>
  <si>
    <t>Calumet</t>
  </si>
  <si>
    <t>Cannon Falls</t>
  </si>
  <si>
    <t>Cass County - Stony Point</t>
  </si>
  <si>
    <t>Unsewered, potential SSTS</t>
  </si>
  <si>
    <t>Clarkfield</t>
  </si>
  <si>
    <t>Clitherall</t>
  </si>
  <si>
    <t>Adv trmt - phos, rehab treatment</t>
  </si>
  <si>
    <t>Cologne</t>
  </si>
  <si>
    <t>Cottonwood</t>
  </si>
  <si>
    <t>Rehab collection, lift station</t>
  </si>
  <si>
    <t>Darwin</t>
  </si>
  <si>
    <t>Dawson</t>
  </si>
  <si>
    <t>Deerwood</t>
  </si>
  <si>
    <t>Detroit Lakes</t>
  </si>
  <si>
    <t>Eagle Bend</t>
  </si>
  <si>
    <t>Rehab collection, Ph 2</t>
  </si>
  <si>
    <t>East Gull Lake</t>
  </si>
  <si>
    <t>Consolidate treatment</t>
  </si>
  <si>
    <t>Easton</t>
  </si>
  <si>
    <t>Elbow Lake</t>
  </si>
  <si>
    <t>Ely</t>
  </si>
  <si>
    <t>Elysian - Stormwater</t>
  </si>
  <si>
    <t>Infiltration basin</t>
  </si>
  <si>
    <t>Eveleth</t>
  </si>
  <si>
    <t>Floodwood</t>
  </si>
  <si>
    <t>Foley</t>
  </si>
  <si>
    <t>Frazee</t>
  </si>
  <si>
    <t>Gilbert</t>
  </si>
  <si>
    <t>Glyndon</t>
  </si>
  <si>
    <t>Hawley</t>
  </si>
  <si>
    <t>Henning</t>
  </si>
  <si>
    <t>Howard Lake</t>
  </si>
  <si>
    <t>Inver Grove Heights - Stormwater</t>
  </si>
  <si>
    <t>Kennedy</t>
  </si>
  <si>
    <t>Kerkhoven</t>
  </si>
  <si>
    <t>Lake Park</t>
  </si>
  <si>
    <t>Lake View Twp - W. Lake Melissa</t>
  </si>
  <si>
    <t>Lakefield</t>
  </si>
  <si>
    <t>Little Falls</t>
  </si>
  <si>
    <t>Long Prairie</t>
  </si>
  <si>
    <t>Rehab/expand treatment</t>
  </si>
  <si>
    <t>Loretto</t>
  </si>
  <si>
    <t>Mahnomen</t>
  </si>
  <si>
    <t>Marshall</t>
  </si>
  <si>
    <t>Adv trmt - chlorides, new WTP</t>
  </si>
  <si>
    <t>Montevideo</t>
  </si>
  <si>
    <t>Rehab treatment - blower replacement</t>
  </si>
  <si>
    <t>Moorhead</t>
  </si>
  <si>
    <t>Murdock</t>
  </si>
  <si>
    <t>Expand treatment, add pond</t>
  </si>
  <si>
    <t>New London</t>
  </si>
  <si>
    <t>Nobles County - Reading</t>
  </si>
  <si>
    <t>Northfield</t>
  </si>
  <si>
    <t>Northome</t>
  </si>
  <si>
    <t>Onamia</t>
  </si>
  <si>
    <t>Oronoco Twp - Sunset Bay</t>
  </si>
  <si>
    <t>Ortonville</t>
  </si>
  <si>
    <t>Ostrander</t>
  </si>
  <si>
    <t>Pelican Rapids</t>
  </si>
  <si>
    <t>Perham</t>
  </si>
  <si>
    <t>Pine Island</t>
  </si>
  <si>
    <t>Proctor</t>
  </si>
  <si>
    <t>Randolph</t>
  </si>
  <si>
    <t>Redwood Falls</t>
  </si>
  <si>
    <t>Rice Lake</t>
  </si>
  <si>
    <t>Richmond</t>
  </si>
  <si>
    <t>Roscoe</t>
  </si>
  <si>
    <t>Adv trmt - nitrogen, recirculating gravel filter</t>
  </si>
  <si>
    <t>Saint Cloud</t>
  </si>
  <si>
    <t>Saint Leo</t>
  </si>
  <si>
    <t>Scanlon</t>
  </si>
  <si>
    <t>Sebeka</t>
  </si>
  <si>
    <t>Silver Creek Twp - Stewart River</t>
  </si>
  <si>
    <t>Stephen</t>
  </si>
  <si>
    <t>Tintah</t>
  </si>
  <si>
    <t>Tracy</t>
  </si>
  <si>
    <t>Trosky</t>
  </si>
  <si>
    <t>Twin Valley</t>
  </si>
  <si>
    <t>Two Harbors</t>
  </si>
  <si>
    <t>Waldorf</t>
  </si>
  <si>
    <t>Waseca</t>
  </si>
  <si>
    <t>Watertown</t>
  </si>
  <si>
    <t>Waubun</t>
  </si>
  <si>
    <t>Winthrop</t>
  </si>
  <si>
    <t>Wood Lake</t>
  </si>
  <si>
    <t>Aurora</t>
  </si>
  <si>
    <t>Barrett</t>
  </si>
  <si>
    <t>Big Lake</t>
  </si>
  <si>
    <t>Fairmont</t>
  </si>
  <si>
    <t>Hanley Falls</t>
  </si>
  <si>
    <t>Houston</t>
  </si>
  <si>
    <t>Kandiyohi</t>
  </si>
  <si>
    <t>Madison Lake</t>
  </si>
  <si>
    <t>Morristown</t>
  </si>
  <si>
    <t>Ogilvie</t>
  </si>
  <si>
    <t>Pipestone</t>
  </si>
  <si>
    <t>Silver Lake</t>
  </si>
  <si>
    <t>Starbuck</t>
  </si>
  <si>
    <t>Truman</t>
  </si>
  <si>
    <t>Vernon Center</t>
  </si>
  <si>
    <t>Wadena</t>
  </si>
  <si>
    <t>Winger</t>
  </si>
  <si>
    <r>
      <t>B.  Annual operation and maintenance cost.</t>
    </r>
    <r>
      <rPr>
        <sz val="10"/>
        <rFont val="Times New Roman"/>
        <family val="1"/>
      </rPr>
      <t xml:space="preserve">  Enter the current annual operation and maintenance cost for the wastewater or drinking water system, and estimated future cost when the project begins operation.  Include the annual amount budgeted for equipment replacement reserve.  Do not include depreciation.</t>
    </r>
  </si>
  <si>
    <t>Loan Officer</t>
  </si>
  <si>
    <t>Annual Debt Service On Existing WW or DW System Debt</t>
  </si>
  <si>
    <t>10.   Municipalities (cities and townships) included in the
      Project Area</t>
  </si>
  <si>
    <t>9.  Residential and Nonresidential Users</t>
  </si>
  <si>
    <t>Ada</t>
  </si>
  <si>
    <t>Aitkin</t>
  </si>
  <si>
    <t>Annandale</t>
  </si>
  <si>
    <t>Avoca</t>
  </si>
  <si>
    <t>Rehab collection, pond improvements</t>
  </si>
  <si>
    <t>Bemidji</t>
  </si>
  <si>
    <t>Rehab collection, sewer extension</t>
  </si>
  <si>
    <t>Cass Lake</t>
  </si>
  <si>
    <t>Foxhome</t>
  </si>
  <si>
    <t>Mankato</t>
  </si>
  <si>
    <t>Rehab trmt, digester and disinfection improvements</t>
  </si>
  <si>
    <t>McKinley</t>
  </si>
  <si>
    <t>Adv trmt - phos, rehab WWTP</t>
  </si>
  <si>
    <t>Rice County - Cedar Lake</t>
  </si>
  <si>
    <t>Unsewered, collection and LSTS</t>
  </si>
  <si>
    <t>Thief River Falls</t>
  </si>
  <si>
    <t>Adv trmt - chlorides, WTP</t>
  </si>
  <si>
    <t>Wahkon</t>
  </si>
  <si>
    <t>Warren</t>
  </si>
  <si>
    <t>Campbell</t>
  </si>
  <si>
    <t>Clinton</t>
  </si>
  <si>
    <t>Grygla</t>
  </si>
  <si>
    <t>Lake Lillian</t>
  </si>
  <si>
    <t>Russell</t>
  </si>
  <si>
    <t>Planning/Design</t>
  </si>
  <si>
    <t>Other A/E, Legal</t>
  </si>
  <si>
    <t>General instructions: Use the "Save As" command to save the worksheet to your computer with your municipality's name in the title.  Fill in all information in the yellow highlighted fields.  The non-highlighted fields have formulas that will calculate totals and percentages.  When completed, return the worksheet as an e-mail attachment to the appropriate PFA loan officer.  If the e-mail will be sent from someone other than an authorized municipal official, the authorized municipal official should send a separate e-mail or letter indicating they approve the submittal of the project information.</t>
  </si>
  <si>
    <r>
      <t xml:space="preserve">Estimated year of construction.  </t>
    </r>
    <r>
      <rPr>
        <sz val="10"/>
        <rFont val="Times New Roman"/>
        <family val="1"/>
      </rPr>
      <t>Click box and sele</t>
    </r>
    <r>
      <rPr>
        <b/>
        <sz val="10"/>
        <rFont val="Times New Roman"/>
        <family val="1"/>
      </rPr>
      <t xml:space="preserve">ct </t>
    </r>
    <r>
      <rPr>
        <sz val="10"/>
        <rFont val="Times New Roman"/>
        <family val="1"/>
      </rPr>
      <t>the</t>
    </r>
    <r>
      <rPr>
        <b/>
        <sz val="10"/>
        <rFont val="Times New Roman"/>
        <family val="1"/>
      </rPr>
      <t xml:space="preserve"> </t>
    </r>
    <r>
      <rPr>
        <sz val="10"/>
        <rFont val="Times New Roman"/>
        <family val="1"/>
      </rPr>
      <t>year that project will be ready to start construction, assuming funding is available.</t>
    </r>
  </si>
  <si>
    <t>Award Date</t>
  </si>
  <si>
    <t>Current Estimated PSIG</t>
  </si>
  <si>
    <t>Current Estimated WIF w/ PFA loan</t>
  </si>
  <si>
    <t>WIF Reserved / Awarded</t>
  </si>
  <si>
    <t>DON'T SEND WORKSHEET TO AWARDED PROJECTS, OR PROJECTS WHERE GRANT AMOUNTS ARE FINALIZED</t>
  </si>
  <si>
    <t>3.  Has applicant applied to USDA-RD?</t>
  </si>
  <si>
    <t>2.  Estimated year of construction start?</t>
  </si>
  <si>
    <t>Users</t>
  </si>
  <si>
    <t>Estimated Users</t>
  </si>
  <si>
    <t>in 20 years</t>
  </si>
  <si>
    <t>Estimated Users       in 20 years</t>
  </si>
  <si>
    <t>Adams</t>
  </si>
  <si>
    <t>Annandale/Maple Lake/Howard Lake</t>
  </si>
  <si>
    <t>Browerville</t>
  </si>
  <si>
    <t>Iona</t>
  </si>
  <si>
    <t>Plummer</t>
  </si>
  <si>
    <t>Sacred Heart WTP</t>
  </si>
  <si>
    <t>Spring Park</t>
  </si>
  <si>
    <t>Rehab collection, Hwy 55</t>
  </si>
  <si>
    <t>Unsewered, Frontenac Station</t>
  </si>
  <si>
    <t>Awarded</t>
  </si>
  <si>
    <t>System Name</t>
  </si>
  <si>
    <t>Lanesboro</t>
  </si>
  <si>
    <r>
      <t xml:space="preserve">Project type.  </t>
    </r>
    <r>
      <rPr>
        <sz val="10"/>
        <rFont val="Times New Roman"/>
        <family val="1"/>
      </rPr>
      <t>Select wastewater or drinking water.  If applicant has a combined utility project that includes both, submit separate worksheets for each.  Storm water projects are not eligible for the WIF grant program.</t>
    </r>
  </si>
  <si>
    <r>
      <t>A.  Existing annual system debt service; 10 yr average.</t>
    </r>
    <r>
      <rPr>
        <sz val="10"/>
        <rFont val="Times New Roman"/>
        <family val="1"/>
      </rPr>
      <t xml:space="preserve">  For existing system debt, use the box to the side of the main worksheet to enter the applicant's annual ww or dw system debt service payments scheduled for the ten year period beginning the year after expected construction start.  The worksheet will automatically calculate the average annual debt service.</t>
    </r>
  </si>
  <si>
    <t>Current System Users</t>
  </si>
  <si>
    <t>When Project</t>
  </si>
  <si>
    <t>Begins Operation</t>
  </si>
  <si>
    <r>
      <t xml:space="preserve">A. Existing annual </t>
    </r>
    <r>
      <rPr>
        <sz val="10"/>
        <rFont val="Times New Roman"/>
        <family val="1"/>
      </rPr>
      <t>system debt service</t>
    </r>
  </si>
  <si>
    <t>Estimated Users When Project Begins Operation</t>
  </si>
  <si>
    <t>B. Annual operation and maintenance cost</t>
  </si>
  <si>
    <t>8.  Existing Debt Service and O&amp;M Costs (WW or DW)</t>
  </si>
  <si>
    <t>Existing Debt Service and O&amp;M Costs (WW or DW)</t>
  </si>
  <si>
    <r>
      <t xml:space="preserve">C.  Nonresidential.  </t>
    </r>
    <r>
      <rPr>
        <sz val="10"/>
        <rFont val="Times New Roman"/>
        <family val="1"/>
      </rPr>
      <t>Enter the number of nonresidential connections and the number of ERUs based on their proportionate usage.</t>
    </r>
  </si>
  <si>
    <t>Totals (should match above):</t>
  </si>
  <si>
    <r>
      <t>Residential and Nonresidential Users.</t>
    </r>
    <r>
      <rPr>
        <sz val="10"/>
        <rFont val="Times New Roman"/>
        <family val="1"/>
      </rPr>
      <t xml:space="preserve">  Enter the number of service connections and Equivalent Residential Users (ERUs) for current users, the estimated users when the project begins operation, and the estimated users in 20 years.  If all or most of the project costs will be assessed only to users in the project service area, enter only those users.  Note: If the municipality does not charge for service on the basis of ERUs, enter the approximate number of ERUs in each category that will provide the correct percentage of system use for that category (percentages will calculate automatically).</t>
    </r>
  </si>
  <si>
    <t>Unsewered, LSTS</t>
  </si>
  <si>
    <t>Baxter - Stormwater</t>
  </si>
  <si>
    <t>Whiskey Creek wetland</t>
  </si>
  <si>
    <t>Braham</t>
  </si>
  <si>
    <t>Rehab treatment, new pond</t>
  </si>
  <si>
    <t>Clarkfield WTP</t>
  </si>
  <si>
    <t>Adv trmt - phos, expand treatment</t>
  </si>
  <si>
    <t>Cosmos</t>
  </si>
  <si>
    <t>Dennison</t>
  </si>
  <si>
    <t>Rehab collection, Campbell Ave and Linden Lane</t>
  </si>
  <si>
    <t>Dodge Center</t>
  </si>
  <si>
    <t>Edgerton</t>
  </si>
  <si>
    <t>Elizabeth</t>
  </si>
  <si>
    <t>Florence Twp</t>
  </si>
  <si>
    <t>Regionalize, connect to St. Cloud</t>
  </si>
  <si>
    <t>Fosston</t>
  </si>
  <si>
    <t>Fulda</t>
  </si>
  <si>
    <t>Garvin</t>
  </si>
  <si>
    <t>Grand Meadow</t>
  </si>
  <si>
    <t>Hardwick</t>
  </si>
  <si>
    <t>Hills</t>
  </si>
  <si>
    <t>Lake Henry</t>
  </si>
  <si>
    <t>May Twp - Carnelian Hills</t>
  </si>
  <si>
    <t>Adv trmt - nitrogen, recirculating media filter</t>
  </si>
  <si>
    <t>Mazeppa</t>
  </si>
  <si>
    <t>Mower County - Dobbin's Creek</t>
  </si>
  <si>
    <t>New Germany</t>
  </si>
  <si>
    <t>Adv trmt - phos, add pond</t>
  </si>
  <si>
    <t>Northern Twp - Waville</t>
  </si>
  <si>
    <t>Rehab treatment - MSTS</t>
  </si>
  <si>
    <t xml:space="preserve">Rehab/expand treatment </t>
  </si>
  <si>
    <t>Olivia</t>
  </si>
  <si>
    <t>Owatonna</t>
  </si>
  <si>
    <t>Rochester</t>
  </si>
  <si>
    <t>Sherburn</t>
  </si>
  <si>
    <t>Spring Valley</t>
  </si>
  <si>
    <t>Rehab pond</t>
  </si>
  <si>
    <t>Tyler</t>
  </si>
  <si>
    <t>Wabasso</t>
  </si>
  <si>
    <t>Adv trmt - phos, rehab existing system</t>
  </si>
  <si>
    <t>West Union</t>
  </si>
  <si>
    <t>Watermain - Repl Various Areas</t>
  </si>
  <si>
    <t>Albert Lea</t>
  </si>
  <si>
    <t>Treatment - Nitrification Solution</t>
  </si>
  <si>
    <t>Amboy</t>
  </si>
  <si>
    <t>Watermain - Repl North St.,Loop Radke St</t>
  </si>
  <si>
    <t>Treatment - RO for Chlorides</t>
  </si>
  <si>
    <t>Watermain - Repl Elm St. &amp; Loop Poplar.</t>
  </si>
  <si>
    <t>Treatment - New Fe/Mn Plant</t>
  </si>
  <si>
    <t>Argyle</t>
  </si>
  <si>
    <t>Source - New Well</t>
  </si>
  <si>
    <t>Treatment - Plant Rehab + Softening</t>
  </si>
  <si>
    <t>Storage - New 100,000 Gal Tower</t>
  </si>
  <si>
    <t>Watermain - Repl Transmission Line</t>
  </si>
  <si>
    <t>Arlington</t>
  </si>
  <si>
    <t>Treatment - Rehab Plant &amp; Well 2</t>
  </si>
  <si>
    <t>Watermain - Repl &amp; Loop</t>
  </si>
  <si>
    <t>Conservation - Replace Meters</t>
  </si>
  <si>
    <t>Atwater</t>
  </si>
  <si>
    <t>Audubon</t>
  </si>
  <si>
    <t>Storage - Tower Rehab</t>
  </si>
  <si>
    <t>Watermain - Falcon Street Loop</t>
  </si>
  <si>
    <t>Consolidation - E Mesabi Joint Water Sys</t>
  </si>
  <si>
    <t>Badger</t>
  </si>
  <si>
    <t>Treatment - Repl Plant Piping System</t>
  </si>
  <si>
    <t>Storage - Replace Riser Pipe</t>
  </si>
  <si>
    <t>Watermain - Repl Area 1</t>
  </si>
  <si>
    <t>Watermain - Repl Area 2</t>
  </si>
  <si>
    <t>Storage - Rehab Tower</t>
  </si>
  <si>
    <t>Watermain - Replacement - Phase 1</t>
  </si>
  <si>
    <t>Watermain - Repl 3 Blocks of Front St.</t>
  </si>
  <si>
    <t>Treatment - Plant Rehab</t>
  </si>
  <si>
    <t>Watermain - Replace Various Areas</t>
  </si>
  <si>
    <t>Baudette</t>
  </si>
  <si>
    <t>Storage - Repl w/50,000 Gal East Tower</t>
  </si>
  <si>
    <t>Bellingham</t>
  </si>
  <si>
    <t>Treatment - New Plant</t>
  </si>
  <si>
    <t>Storage - Replace Tower</t>
  </si>
  <si>
    <t>Watermain - Repl CIP</t>
  </si>
  <si>
    <t>Conservation - Install Meters</t>
  </si>
  <si>
    <t>Source - Additional Well #8</t>
  </si>
  <si>
    <t>Bigfork</t>
  </si>
  <si>
    <t>Source - New Well &amp; Plant Rehab</t>
  </si>
  <si>
    <t>Conservation - Repl Meters</t>
  </si>
  <si>
    <t>Bowlus</t>
  </si>
  <si>
    <t>Source - Backup Well &amp; Wellhouse</t>
  </si>
  <si>
    <t>Source - New Well &amp; Wellhouse</t>
  </si>
  <si>
    <t>Boyd</t>
  </si>
  <si>
    <t>Conservation -  Repl Meters</t>
  </si>
  <si>
    <t>Brainerd</t>
  </si>
  <si>
    <t>Treatment - Backwash Recovery</t>
  </si>
  <si>
    <t>Storage - 2MG Ground Reservoir</t>
  </si>
  <si>
    <t>Brooklyn Park</t>
  </si>
  <si>
    <t>Watermain - Repl BLRT Project (CIP4033)</t>
  </si>
  <si>
    <t>Source - Rehab Wellhouses 10 &amp; 11</t>
  </si>
  <si>
    <t>Watermain - Repl W. Broadway (CSAH 103)</t>
  </si>
  <si>
    <t>Watermain - Replace CSAH 81 (CIP4032)</t>
  </si>
  <si>
    <t>Watermain - Replace Mississippi &amp; 81st.</t>
  </si>
  <si>
    <t>Source - Replace Wells #1 &amp; #2</t>
  </si>
  <si>
    <t xml:space="preserve">Treatment - New Plant, Remove Fe/Mn </t>
  </si>
  <si>
    <t>Watermain - Replace &amp; Loop</t>
  </si>
  <si>
    <t>Source - New Well &amp; Seal Well No. 1</t>
  </si>
  <si>
    <t>Storage - New 40,000 Gal GSR w/chem feed</t>
  </si>
  <si>
    <t>Watermain - Looping in Various Areas</t>
  </si>
  <si>
    <t>Conservation - New Meters</t>
  </si>
  <si>
    <t>Carver</t>
  </si>
  <si>
    <t>Storage - Recoat 100,000 Gal Tower</t>
  </si>
  <si>
    <t>Chanhassen</t>
  </si>
  <si>
    <t>Treatment - West Fe/Mn Plant</t>
  </si>
  <si>
    <t>Claremont</t>
  </si>
  <si>
    <t>Clear Lake</t>
  </si>
  <si>
    <t>Clearwater</t>
  </si>
  <si>
    <t>Watermain - Looping</t>
  </si>
  <si>
    <t>Cloquet</t>
  </si>
  <si>
    <t>Treatment - New Mn Plant at Well 11</t>
  </si>
  <si>
    <t>Comfrey</t>
  </si>
  <si>
    <t>Watermain - Replace Cast Iron Main</t>
  </si>
  <si>
    <t>Coon Rapids</t>
  </si>
  <si>
    <t>Watermain - Repl - Phase 2</t>
  </si>
  <si>
    <t>Watermain - Repl Cast Iron Mains</t>
  </si>
  <si>
    <t>Cromwell</t>
  </si>
  <si>
    <t>Watermain - Repl TH 210/TH 73</t>
  </si>
  <si>
    <t>Crosby</t>
  </si>
  <si>
    <t>Cuyuna</t>
  </si>
  <si>
    <t>Source - Repl with Wells #2 &amp; #3/Treat</t>
  </si>
  <si>
    <t>Storage - Replace with New Tower</t>
  </si>
  <si>
    <t>Watermain - Replace for City</t>
  </si>
  <si>
    <t>Dalton</t>
  </si>
  <si>
    <t>Storage - New 50,000 Gal Tower</t>
  </si>
  <si>
    <t>Danube</t>
  </si>
  <si>
    <t>Treatment - New Ra/Fe/Mn Plant</t>
  </si>
  <si>
    <t>Watermain - Repl 4 inch Mains, Phase 3</t>
  </si>
  <si>
    <t>Storage - Replace w/100,000 Gal Tower</t>
  </si>
  <si>
    <t>Watermain -Repl Campbell Ave/Linden Ln</t>
  </si>
  <si>
    <t>Duluth</t>
  </si>
  <si>
    <t>Other - Rehab Woodland Booster Station</t>
  </si>
  <si>
    <t>Consolidation - Connection to Wells</t>
  </si>
  <si>
    <t>Watermain - Replace &amp; Loop 2nd</t>
  </si>
  <si>
    <t>Watermain - Repl and Loop</t>
  </si>
  <si>
    <t>Elmore</t>
  </si>
  <si>
    <t>Watermain - Repl TH169</t>
  </si>
  <si>
    <t>Watermain - Raw Water Intake/WM Repl</t>
  </si>
  <si>
    <t>Watermain - Water Plant to Tower</t>
  </si>
  <si>
    <t>Empire Township</t>
  </si>
  <si>
    <t>Treatment - New Plant, Remove Ra, Fe, Mn</t>
  </si>
  <si>
    <t>Erskine</t>
  </si>
  <si>
    <t>Storage - Remove Original Tower</t>
  </si>
  <si>
    <t>Watermain - Replace 1947 Lines</t>
  </si>
  <si>
    <t>Treatment - Decommission Lime Ponds</t>
  </si>
  <si>
    <t>Watermain - 5th Ave Repl</t>
  </si>
  <si>
    <t>Watermain - Repl 4 Inch Mains</t>
  </si>
  <si>
    <t>Storage - New 200,000 Gal Tower</t>
  </si>
  <si>
    <t>Garfield</t>
  </si>
  <si>
    <t>Treatment - New Plant, Remove Fe/Mn</t>
  </si>
  <si>
    <t>Ghent</t>
  </si>
  <si>
    <t>Gibbon</t>
  </si>
  <si>
    <t xml:space="preserve">Watermain - Repl Clark,Allen Ave,8th St </t>
  </si>
  <si>
    <t>Treatment - Plant Upgrade</t>
  </si>
  <si>
    <t>Storage - Two Tank Rehabs</t>
  </si>
  <si>
    <t>Watermain - TH37 Replacement</t>
  </si>
  <si>
    <t xml:space="preserve">Conservation - Repl Meters </t>
  </si>
  <si>
    <t>Watermain - Replace Hydrants</t>
  </si>
  <si>
    <t>Gonvick</t>
  </si>
  <si>
    <t>Greenbush</t>
  </si>
  <si>
    <t>Watermain - Repl Area 7 - Main &amp; Park</t>
  </si>
  <si>
    <t>Watermain - Repl Area 8 -2nd &amp; Johnson</t>
  </si>
  <si>
    <t>Treatment - New Wellhouse</t>
  </si>
  <si>
    <t>Watermain - Hydrant Valve Replacement</t>
  </si>
  <si>
    <t>Hampton</t>
  </si>
  <si>
    <t>Watermain - Replace &amp; Loop Main</t>
  </si>
  <si>
    <t>Watermain - Replace</t>
  </si>
  <si>
    <t>Hanska</t>
  </si>
  <si>
    <t>Source - Replace Well #1 with #4</t>
  </si>
  <si>
    <t>Storage - Repl w/100,000 Gal Tower</t>
  </si>
  <si>
    <t>Watermain - Repl Transite Main - Phase 2</t>
  </si>
  <si>
    <t>Harris</t>
  </si>
  <si>
    <t>Watermain - Replace, Phase 3</t>
  </si>
  <si>
    <t>Hendrum</t>
  </si>
  <si>
    <t>Storage - Repl 50,000 Gal Tower</t>
  </si>
  <si>
    <t>Herman</t>
  </si>
  <si>
    <t>Source - New Well #2/Rehab #1</t>
  </si>
  <si>
    <t>Storage - Replace Elevated Tower</t>
  </si>
  <si>
    <t>Watermain - Loop and Replace</t>
  </si>
  <si>
    <t>Heron Lake</t>
  </si>
  <si>
    <t>Storage - Replace 100,000 Gal Tower</t>
  </si>
  <si>
    <t>Hokah</t>
  </si>
  <si>
    <t>Holdingford</t>
  </si>
  <si>
    <t>Treatment - Well House Rehab</t>
  </si>
  <si>
    <t>Watermain - Jackson, Lincoln, Spruce Sts</t>
  </si>
  <si>
    <t>Ironton</t>
  </si>
  <si>
    <t>Treatment - Replace Plant</t>
  </si>
  <si>
    <t>Isle</t>
  </si>
  <si>
    <t>Watermain - Replacement</t>
  </si>
  <si>
    <t>Source - Improvements</t>
  </si>
  <si>
    <t>Treatment - New Fe/Mn Plant &amp; Wells</t>
  </si>
  <si>
    <t>Storage - Repl Tower w/75,000 Gal Tower</t>
  </si>
  <si>
    <t>Watermain - Repl McLaughlin &amp; 3rd St.</t>
  </si>
  <si>
    <t>Storage - Booster Stat., Gen. Demo Tower</t>
  </si>
  <si>
    <t>Kent</t>
  </si>
  <si>
    <t>Source - New Pumphouse &amp; Equipment</t>
  </si>
  <si>
    <t>Treatment - Remove Fe/Mn/As</t>
  </si>
  <si>
    <t>Source - Connect to Red Rock RWS</t>
  </si>
  <si>
    <t>Treatment - WTP Improvements Remove As</t>
  </si>
  <si>
    <t>Watermain - Repl 2nd Street</t>
  </si>
  <si>
    <t>Conservation - Repl Water Meters</t>
  </si>
  <si>
    <t>Treatment - Add RO/Plant Rehab</t>
  </si>
  <si>
    <t>Lamberton</t>
  </si>
  <si>
    <t>Storage - Ground Storage Rehab</t>
  </si>
  <si>
    <t>Source - New Well, Rehab Well 1</t>
  </si>
  <si>
    <t>Watermain - Repl TH250</t>
  </si>
  <si>
    <t>LeRoy</t>
  </si>
  <si>
    <t>Source - Backup Well</t>
  </si>
  <si>
    <t>Storage - Repl with 120,000 Gallon Tower</t>
  </si>
  <si>
    <t>Watermain - Replace for East County Rd.</t>
  </si>
  <si>
    <t>Treatment - Rehab Filter</t>
  </si>
  <si>
    <t>Lewiston</t>
  </si>
  <si>
    <t>Watermain - TH 14 Loop</t>
  </si>
  <si>
    <t>Lino Lakes</t>
  </si>
  <si>
    <t>Litchfield</t>
  </si>
  <si>
    <t>Treatment - Rehab Plant</t>
  </si>
  <si>
    <t>Treatment - Phase 1- Filter Rehab</t>
  </si>
  <si>
    <t>Treatment - Phase 2 - Reclaim Tank Rehab</t>
  </si>
  <si>
    <t>Treatment - Phase 3 - Plant Rehab</t>
  </si>
  <si>
    <t>Lonsdale</t>
  </si>
  <si>
    <t>Watermain - Repl Cast Iron Main - Area 5</t>
  </si>
  <si>
    <t>Lowry</t>
  </si>
  <si>
    <t>Storage - Demolish Tower</t>
  </si>
  <si>
    <t>Mabel</t>
  </si>
  <si>
    <t>Watermain - Repl Various Street</t>
  </si>
  <si>
    <t>Madelia</t>
  </si>
  <si>
    <t>Source - New Well #17</t>
  </si>
  <si>
    <t>Storage - Repl West Reservoir</t>
  </si>
  <si>
    <t>Maple Plain</t>
  </si>
  <si>
    <t>Source - New Well #4 &amp; Test Well</t>
  </si>
  <si>
    <t>Marble</t>
  </si>
  <si>
    <t>Watermain - Replace and Loop Main</t>
  </si>
  <si>
    <t>Mayer</t>
  </si>
  <si>
    <t>Menahga</t>
  </si>
  <si>
    <t>Watermain - Main Street East Repl</t>
  </si>
  <si>
    <t>Watermain - First Street NW Repl</t>
  </si>
  <si>
    <t>Middle River</t>
  </si>
  <si>
    <t>Source - New Well, Pumphouse &amp; Sealing</t>
  </si>
  <si>
    <t>Storage - Replace 50,000 Gal Tower</t>
  </si>
  <si>
    <t>Minnesota Lake</t>
  </si>
  <si>
    <t>Watermain - Connect to Wells</t>
  </si>
  <si>
    <t>Minnetonka Beach</t>
  </si>
  <si>
    <t>Watermain - Repl Cast Iron</t>
  </si>
  <si>
    <t>Minnetrista</t>
  </si>
  <si>
    <t>Storage - New 0.5 MG Tower</t>
  </si>
  <si>
    <t>Watermain - South/Central Connection</t>
  </si>
  <si>
    <t>Montrose</t>
  </si>
  <si>
    <t>Storage - Repl Tower w/100,000 Gal Tower</t>
  </si>
  <si>
    <t>Treatment - Lime Sludge Dewatering Fac.</t>
  </si>
  <si>
    <t xml:space="preserve">Storage - Southside Tower </t>
  </si>
  <si>
    <t>Moose Lake</t>
  </si>
  <si>
    <t>Source - Well #1 Rehab, New Well House</t>
  </si>
  <si>
    <t>Morgan</t>
  </si>
  <si>
    <t>Source - New Wells, Seal Old Wells</t>
  </si>
  <si>
    <t>Treatment - New Plant, Remove Radium</t>
  </si>
  <si>
    <t>Mounds View</t>
  </si>
  <si>
    <t>Mountain Iron</t>
  </si>
  <si>
    <t>Treatment - Repl Filter Vessel</t>
  </si>
  <si>
    <t>Source - Two Replacement Wells</t>
  </si>
  <si>
    <t>Myrtle</t>
  </si>
  <si>
    <t>Source - New Pump &amp; Generator</t>
  </si>
  <si>
    <t>Storage - New Hydropneumatic Tank</t>
  </si>
  <si>
    <t>Watermain - Replace Mains</t>
  </si>
  <si>
    <t>Watermain - Repl Norwood St.</t>
  </si>
  <si>
    <t>New Ulm</t>
  </si>
  <si>
    <t>Source - 11 Wellfield Upgrades</t>
  </si>
  <si>
    <t>Source - New Well #28</t>
  </si>
  <si>
    <t>Nielsville</t>
  </si>
  <si>
    <t>Treatment - Wellhouse Rehab</t>
  </si>
  <si>
    <t>Storage - Repl Tower</t>
  </si>
  <si>
    <t>Watermain - Repl Northeast Watermain</t>
  </si>
  <si>
    <t>Storage - Replace w/50,000 Gallon Tower</t>
  </si>
  <si>
    <t>Conservation-Repl Meters, Service Lines</t>
  </si>
  <si>
    <t>Watermain - Repl E.Rutherford/Hill Ave</t>
  </si>
  <si>
    <t>Okabena</t>
  </si>
  <si>
    <t>Watermain - Repl Various Areas - Phase 2</t>
  </si>
  <si>
    <t>Paynesville</t>
  </si>
  <si>
    <t>Distribution - Booster Station</t>
  </si>
  <si>
    <t>Storage - Recoat Water Tower</t>
  </si>
  <si>
    <t>Watermain - Replace &amp; Loop - Phase 2</t>
  </si>
  <si>
    <t>Pemberton</t>
  </si>
  <si>
    <t>Pennock</t>
  </si>
  <si>
    <t>Storage - Repl with 50,000 Gal Tower</t>
  </si>
  <si>
    <t>Source - Well #10, Seal #3 &amp; 4</t>
  </si>
  <si>
    <t>Pine City</t>
  </si>
  <si>
    <t>Watermain - Second River Crossing</t>
  </si>
  <si>
    <t>Plato</t>
  </si>
  <si>
    <t>Source - Additional Well #4</t>
  </si>
  <si>
    <t>Storage - Repl w/100,000 Gallon Tower</t>
  </si>
  <si>
    <t>Watermain - Loop Poplar Street</t>
  </si>
  <si>
    <t>Prinsburg</t>
  </si>
  <si>
    <t>Watermain - Phase 2 Repl Cast Iron Mains</t>
  </si>
  <si>
    <t>Watermain - Replace Various Blocks</t>
  </si>
  <si>
    <t>Source  New Well, Rehab Wellhouse</t>
  </si>
  <si>
    <t>Red Lake Falls</t>
  </si>
  <si>
    <t>Watermain - Repl Bottineau Ave/River St.</t>
  </si>
  <si>
    <t>Red Rock Rural Water System</t>
  </si>
  <si>
    <t>Rice</t>
  </si>
  <si>
    <t>Source - New Well #4, Well House</t>
  </si>
  <si>
    <t>Watermain - Loop Howard Gnesen &amp; Martin</t>
  </si>
  <si>
    <t>Storage - Recoat 70,000 Gallon Tower</t>
  </si>
  <si>
    <t>Riverton</t>
  </si>
  <si>
    <t>Treatment - New Treatment Plant</t>
  </si>
  <si>
    <t>Rollingstone</t>
  </si>
  <si>
    <t>Watermain - Looping Rolling Meadows</t>
  </si>
  <si>
    <t>Rosemount</t>
  </si>
  <si>
    <t>Treatment - New Fe/Mn/Ra Plant</t>
  </si>
  <si>
    <t>Watermain - Akron Ave Ext.</t>
  </si>
  <si>
    <t>Royalton</t>
  </si>
  <si>
    <t>Rush City</t>
  </si>
  <si>
    <t>Rushmore</t>
  </si>
  <si>
    <t>Watermain - Connection to LPRWS</t>
  </si>
  <si>
    <t>Treatment - New IE &amp; RO Plant</t>
  </si>
  <si>
    <t>Sacred Heart</t>
  </si>
  <si>
    <t>Saint Augusta</t>
  </si>
  <si>
    <t>Storage - New 150,000 Gal Tower</t>
  </si>
  <si>
    <t>Conservation - Rem. Read Meter Upgrade</t>
  </si>
  <si>
    <t>Saint James</t>
  </si>
  <si>
    <t>Watermain - Repl 11th St.</t>
  </si>
  <si>
    <t>Watermain - Ring Road Loop</t>
  </si>
  <si>
    <t>Sandstone</t>
  </si>
  <si>
    <t>Watermain - Repl &amp; Loop - Phase 1</t>
  </si>
  <si>
    <t>Watermain - Rep. CIP - Phase 2</t>
  </si>
  <si>
    <t>Watermain - Repl CIP - Phase 3</t>
  </si>
  <si>
    <t>Watermain - Repl CIP - Phase 4</t>
  </si>
  <si>
    <t>Conservation - Automated Meter Reading</t>
  </si>
  <si>
    <t>Treatment - New Plant, Remove Iron</t>
  </si>
  <si>
    <t>Source - New Wellhouse</t>
  </si>
  <si>
    <t>Shafer</t>
  </si>
  <si>
    <t>Storage - Tower Rehab &amp; 2 New Generators</t>
  </si>
  <si>
    <t>Other - Generator for Well</t>
  </si>
  <si>
    <t>Silver Bay</t>
  </si>
  <si>
    <t>Storage - New 115,000 Gallon Tank</t>
  </si>
  <si>
    <t>Skyline</t>
  </si>
  <si>
    <t>Source - Well, Well House Rehab</t>
  </si>
  <si>
    <t>South Haven</t>
  </si>
  <si>
    <t>Source - New Well &amp; Pump House</t>
  </si>
  <si>
    <t>Storage - Tank Rehab</t>
  </si>
  <si>
    <t>Swanville</t>
  </si>
  <si>
    <t>Source - New Well, Seal #1</t>
  </si>
  <si>
    <t>Taconite</t>
  </si>
  <si>
    <t>Storage - Repl 50,000 Gal. Tower</t>
  </si>
  <si>
    <t>Tower</t>
  </si>
  <si>
    <t>Treatment - Plant Improvements</t>
  </si>
  <si>
    <t>Storage - Rehab Water Tower</t>
  </si>
  <si>
    <t>Source - New Well &amp; Seal Well #3</t>
  </si>
  <si>
    <t>Treatment - Rehab Plant w/RO System</t>
  </si>
  <si>
    <t>Treatment - Repl Chlorine Contact Tank</t>
  </si>
  <si>
    <t>Watermain - Repl 4th St.</t>
  </si>
  <si>
    <t>Watermain - Repl 7th Ave &amp; 4th St.</t>
  </si>
  <si>
    <t>Watermain - Repl 7th Ave 11th - 15th St.</t>
  </si>
  <si>
    <t>Watermain - Repl Old Rail Yard</t>
  </si>
  <si>
    <t>Underwood</t>
  </si>
  <si>
    <t>Upsala</t>
  </si>
  <si>
    <t>Verndale</t>
  </si>
  <si>
    <t>Storage - New 75,000 Gal Tower</t>
  </si>
  <si>
    <t>Conservation - 50 New Meters</t>
  </si>
  <si>
    <t>Vesta</t>
  </si>
  <si>
    <t>Watermain - Repl &amp; Loop South Street</t>
  </si>
  <si>
    <t>Watermain - Replace SW Portion of City</t>
  </si>
  <si>
    <t>Treatment - Plant Rehab &amp; Well Valves</t>
  </si>
  <si>
    <t>Watermain - Replace with Meters</t>
  </si>
  <si>
    <t>Walnut Grove</t>
  </si>
  <si>
    <t>Watermain - Replace Old Water Main</t>
  </si>
  <si>
    <t>Wanamingo</t>
  </si>
  <si>
    <t>Source - Well House Rehab</t>
  </si>
  <si>
    <t>Storage - New Tower</t>
  </si>
  <si>
    <t>Watermain - Move Watermain to 3rd &amp; 4th</t>
  </si>
  <si>
    <t>Storage - New 1MG West Side Tower</t>
  </si>
  <si>
    <t>Watkins</t>
  </si>
  <si>
    <t>Wells</t>
  </si>
  <si>
    <t>Treatment - Lime Softening Plant</t>
  </si>
  <si>
    <t>Willernie</t>
  </si>
  <si>
    <t>Watermain - Repl CSAH 12</t>
  </si>
  <si>
    <t>Willmar</t>
  </si>
  <si>
    <t>Treatment - Biological Filtration NE TP</t>
  </si>
  <si>
    <t>Winsted</t>
  </si>
  <si>
    <t>Source - New Well #5</t>
  </si>
  <si>
    <t>Watermain - CSAH 9 Looping w/Baker Ave</t>
  </si>
  <si>
    <t>Watermain - Replace First Street</t>
  </si>
  <si>
    <t>Watermain - Repl Cast Iron &amp; AC Mains</t>
  </si>
  <si>
    <t>Wykoff</t>
  </si>
  <si>
    <t>Watermain - County Road 5</t>
  </si>
  <si>
    <t>Wyoming</t>
  </si>
  <si>
    <t>Zimmerman</t>
  </si>
  <si>
    <t>Treatment - Upgrade SCADA</t>
  </si>
  <si>
    <t>Watermain - Repl Lake Fremont Area</t>
  </si>
  <si>
    <t>Const Cntgncy (5%)</t>
  </si>
  <si>
    <t>Space for notes, if needed</t>
  </si>
  <si>
    <t>Bagley</t>
  </si>
  <si>
    <t>Bellechester</t>
  </si>
  <si>
    <t>Belview</t>
  </si>
  <si>
    <t>Birchwood Village</t>
  </si>
  <si>
    <t>Blue Earth WTP</t>
  </si>
  <si>
    <t>Brewster</t>
  </si>
  <si>
    <t>Capitol Region WD - Stormwater</t>
  </si>
  <si>
    <t>Coates</t>
  </si>
  <si>
    <t>Cook</t>
  </si>
  <si>
    <t>Gilman</t>
  </si>
  <si>
    <t>Jordan</t>
  </si>
  <si>
    <t>Kiester</t>
  </si>
  <si>
    <t>Lone Pine Twp - Swan Lake</t>
  </si>
  <si>
    <t>Long Lake</t>
  </si>
  <si>
    <t>Madison Lake - Stormwater</t>
  </si>
  <si>
    <t>Mankato - stormwater</t>
  </si>
  <si>
    <t>Rehab collection, Schlieman Ave</t>
  </si>
  <si>
    <t>Rehab collection, Wildwood lift station</t>
  </si>
  <si>
    <t>Convert dry to wet pond, iron/sand filter</t>
  </si>
  <si>
    <t>Unsewered, connect to MCES</t>
  </si>
  <si>
    <t>Rehab collection, Ph 5</t>
  </si>
  <si>
    <t>Dickman Industrial Park Wet Extended Detention Basin</t>
  </si>
  <si>
    <t>Rehab collection and pond</t>
  </si>
  <si>
    <t>Unsewered, connect to East Itasca WWTP</t>
  </si>
  <si>
    <t>Rehab collection, Grand Ave</t>
  </si>
  <si>
    <t>Ball park area and Lake Ave improvements</t>
  </si>
  <si>
    <t>Warren Street pond improvements</t>
  </si>
  <si>
    <t>Upper Indian Creek</t>
  </si>
  <si>
    <t>Adv trmt - phos, trmt Ph 2</t>
  </si>
  <si>
    <t>Minnehaha Creek WD - Stormwater</t>
  </si>
  <si>
    <t>Minneota</t>
  </si>
  <si>
    <t>New York Mills</t>
  </si>
  <si>
    <t>North St Paul - Stormwater</t>
  </si>
  <si>
    <t>Randall</t>
  </si>
  <si>
    <t>Saint Michael</t>
  </si>
  <si>
    <t>Sanborn</t>
  </si>
  <si>
    <t>Tower/Breitung</t>
  </si>
  <si>
    <t>Utica</t>
  </si>
  <si>
    <t>Wilder</t>
  </si>
  <si>
    <t>Winona</t>
  </si>
  <si>
    <t>WLSSD - Combined Heat and Power</t>
  </si>
  <si>
    <t>Blake Road stormwater trmt, ph 2/3</t>
  </si>
  <si>
    <t>Rehab collection, CSAH 84</t>
  </si>
  <si>
    <t>Rehab collection, E. Nowell St.</t>
  </si>
  <si>
    <t>Rehab collection, S. Main Ave.</t>
  </si>
  <si>
    <t>Adv trmt - phos/mercury, rehab treatment</t>
  </si>
  <si>
    <t>Rehab collection (TH59/108)</t>
  </si>
  <si>
    <t>Bush Desoto Pond</t>
  </si>
  <si>
    <t>Unsewered, connect to Two Harbors</t>
  </si>
  <si>
    <t>Unsewered, connect to Windom</t>
  </si>
  <si>
    <t>Adv trmt - phos</t>
  </si>
  <si>
    <t>RD Status</t>
  </si>
  <si>
    <t>WIF Survey PPL Lookup List</t>
  </si>
  <si>
    <t>Beaver Bay</t>
  </si>
  <si>
    <t>Blue Earth</t>
  </si>
  <si>
    <t>Clara City</t>
  </si>
  <si>
    <t>Eagle Lake</t>
  </si>
  <si>
    <t>Felton</t>
  </si>
  <si>
    <t>Glenville</t>
  </si>
  <si>
    <t>Halstad</t>
  </si>
  <si>
    <t>Hector</t>
  </si>
  <si>
    <t>Kilkenny</t>
  </si>
  <si>
    <t>La Salle</t>
  </si>
  <si>
    <t>Lake Wilson</t>
  </si>
  <si>
    <t>Le Sueur</t>
  </si>
  <si>
    <t>Lincoln-Pipestone RWS</t>
  </si>
  <si>
    <t>Luverne</t>
  </si>
  <si>
    <t>Mendota</t>
  </si>
  <si>
    <t>Monticello</t>
  </si>
  <si>
    <t>Ottertail</t>
  </si>
  <si>
    <t>Ramsey</t>
  </si>
  <si>
    <t>Sauk Rapids</t>
  </si>
  <si>
    <t>Shelly</t>
  </si>
  <si>
    <t>Tonka Bay</t>
  </si>
  <si>
    <t>Winnebago</t>
  </si>
  <si>
    <t>Winton</t>
  </si>
  <si>
    <t>Source - Well &amp; Wellhouse Improvements</t>
  </si>
  <si>
    <t>Storage - tower rehab</t>
  </si>
  <si>
    <t>Watermain - Distribution Replacement</t>
  </si>
  <si>
    <t xml:space="preserve">Treatment -Raw Water intake replacement </t>
  </si>
  <si>
    <t>Source - New Wells &amp; Raw Watermain</t>
  </si>
  <si>
    <t xml:space="preserve">Treatment - RO for Softening </t>
  </si>
  <si>
    <t>Storage - Ground Reservoir @ WTP</t>
  </si>
  <si>
    <t>Conservation -Bckwsh Collection &amp; System</t>
  </si>
  <si>
    <t>Storage - Elevated Water &amp; Storage Tank</t>
  </si>
  <si>
    <t>Watermain -  Distribution Improvements</t>
  </si>
  <si>
    <t>Source - New Wells &amp; Wellhouse</t>
  </si>
  <si>
    <t>Other - New System Supplied by Rosemount</t>
  </si>
  <si>
    <t>Watermain - Phase 4 Improvements</t>
  </si>
  <si>
    <t>Watermain - Phase 5 Improvements</t>
  </si>
  <si>
    <t>Storage - 2.0 MG Elevated Storage Tank</t>
  </si>
  <si>
    <t>Source - New Wells</t>
  </si>
  <si>
    <t>Treatment - Plant addition</t>
  </si>
  <si>
    <t xml:space="preserve">Conservation - Meter Replacements </t>
  </si>
  <si>
    <t>Watermain - Virginia-Midway Booster</t>
  </si>
  <si>
    <t>Storage - Water Tower Rehab</t>
  </si>
  <si>
    <t>Watermain - looping</t>
  </si>
  <si>
    <t>Watermain - Inman St. Underground Imprvm</t>
  </si>
  <si>
    <t>Treatment - New Plant or Blend</t>
  </si>
  <si>
    <t>Source - Phase 1 - Upgrade Wells &amp; Reser</t>
  </si>
  <si>
    <t>Source - Construction Well No. 3</t>
  </si>
  <si>
    <t>Watermain - Distribution System Imp.</t>
  </si>
  <si>
    <t>Storage -Tower Imprvmnts &amp; Booster Rehab</t>
  </si>
  <si>
    <t>Watermain - Phase 1 - Replacement</t>
  </si>
  <si>
    <t>Watermain - Phase 2 - Replacement</t>
  </si>
  <si>
    <t>Watermain - Phase 3 - Replacement</t>
  </si>
  <si>
    <t>Watermain - Distribution Improvements</t>
  </si>
  <si>
    <t>Storage - Tank Improvements</t>
  </si>
  <si>
    <t>Watermain - New Booster Station &amp; Wtrmn</t>
  </si>
  <si>
    <t>Watermain - Lewis &amp; Clark 2nd Connection</t>
  </si>
  <si>
    <t>Storage - Tower Replacement</t>
  </si>
  <si>
    <t>Storage - Tower Improvements</t>
  </si>
  <si>
    <t>Watermain - Area 1 Loop</t>
  </si>
  <si>
    <t>Watermain - Area 3 Loop</t>
  </si>
  <si>
    <t>Treatment - New Water Treatment Plant</t>
  </si>
  <si>
    <t>Watermain - CSAH 84 to Cornwell Ave</t>
  </si>
  <si>
    <t xml:space="preserve">Watermain - Various City Street </t>
  </si>
  <si>
    <t>Storage - 0.75 Composite Water Tower</t>
  </si>
  <si>
    <t>Source - Transmission Improvements</t>
  </si>
  <si>
    <t>Watermain - TH59 and TH108</t>
  </si>
  <si>
    <t>Watermain - Water System Improvements</t>
  </si>
  <si>
    <t>Conservation - Water Meter Improvements</t>
  </si>
  <si>
    <t>Storage - Water Tower Improvements</t>
  </si>
  <si>
    <t>Storage - Water Tower Replacement</t>
  </si>
  <si>
    <t>Conservation - Meter Replacements</t>
  </si>
  <si>
    <t>Source - Well House Rehabilitation</t>
  </si>
  <si>
    <t>Watermain  - Replace Existing &amp; Add Loop</t>
  </si>
  <si>
    <t>Treatment - New Pressure Filter Plant</t>
  </si>
  <si>
    <t>Source - Rehab Wells</t>
  </si>
  <si>
    <t>Storage - New Standpipe</t>
  </si>
  <si>
    <t>Watermain - Distribution Reconstruction</t>
  </si>
  <si>
    <t>Watermain -Repl portions of distribution</t>
  </si>
  <si>
    <t xml:space="preserve">Conservation - Replace Water Meters </t>
  </si>
  <si>
    <t>Watermain - Reconstruct Distribution Sys</t>
  </si>
  <si>
    <t>Watermain - Ross Ave. Utility Repl Prjct</t>
  </si>
  <si>
    <t>Storage - Water Tower Rehabilitation</t>
  </si>
  <si>
    <t>Storage - Water Tank Rehabilitation</t>
  </si>
  <si>
    <t>Source - Pumphouse</t>
  </si>
  <si>
    <t>Storage - Vault Improvements</t>
  </si>
  <si>
    <t>Watermain - Repl - 4 Zones</t>
  </si>
  <si>
    <t>Storage - New 0.4 MG Tower</t>
  </si>
  <si>
    <t>For Loan Officer Use:  Send / Don't Send Worksheet</t>
  </si>
  <si>
    <t>For Loan Officer Use:  Notes</t>
  </si>
  <si>
    <t>SPAP for I/I</t>
  </si>
  <si>
    <t>SPAP for new system</t>
  </si>
  <si>
    <t>SPAP for lines</t>
  </si>
  <si>
    <t>Loan App Received</t>
  </si>
  <si>
    <t>PFA Region</t>
  </si>
  <si>
    <t>PFA Loan Officer :</t>
  </si>
  <si>
    <t>PFA Region :</t>
  </si>
  <si>
    <t>PFA region</t>
  </si>
  <si>
    <t>WIF Project Information Worksheet</t>
  </si>
  <si>
    <t xml:space="preserve">WIF Project Information Worksheet </t>
  </si>
  <si>
    <t>Adv trmt – phos, expand treatment</t>
  </si>
  <si>
    <t>Adv trmt – phos, rehab treatment</t>
  </si>
  <si>
    <t>Alpha</t>
  </si>
  <si>
    <t>Altura</t>
  </si>
  <si>
    <t>Apple Valley - Stormwater</t>
  </si>
  <si>
    <t>Whitney Pond expansion</t>
  </si>
  <si>
    <t>Butterfield</t>
  </si>
  <si>
    <t>Cold Spring</t>
  </si>
  <si>
    <t>Rehab collection and treatment, LS and pond imp</t>
  </si>
  <si>
    <t>East Koochiching SSD</t>
  </si>
  <si>
    <t>Emmons</t>
  </si>
  <si>
    <t>Evansville</t>
  </si>
  <si>
    <t>Rehab collection and treatment, LS</t>
  </si>
  <si>
    <t>Rehab trmt, biosolids improvements</t>
  </si>
  <si>
    <t>Flensburg</t>
  </si>
  <si>
    <t>Rehab collection, East Main Ave</t>
  </si>
  <si>
    <t>Garrison Kathio WMLL SD</t>
  </si>
  <si>
    <t>Rehab collection, LS SCADA/backup generator</t>
  </si>
  <si>
    <t>Rehab collection and treatment, expand pond</t>
  </si>
  <si>
    <t>Goodhue</t>
  </si>
  <si>
    <t>Regionalize, connect to North Zumbro SD</t>
  </si>
  <si>
    <t>Rehab collection, main LS and FM</t>
  </si>
  <si>
    <t>Holland</t>
  </si>
  <si>
    <t>Dawn Way neighborhood rain gardens and infiltration chambers</t>
  </si>
  <si>
    <t>Jackson</t>
  </si>
  <si>
    <t>Rehab collection, LS4 &amp; FM</t>
  </si>
  <si>
    <t>Adv trmt – chloride, add RO to WTP</t>
  </si>
  <si>
    <t>Lake Crystal</t>
  </si>
  <si>
    <t>Regionalize, connect to Mankato</t>
  </si>
  <si>
    <t>Laketown Township</t>
  </si>
  <si>
    <t>Regionalize, connect MCES Blue Lake</t>
  </si>
  <si>
    <t xml:space="preserve">Unsewered, potential MSTS </t>
  </si>
  <si>
    <t>Lewiston WTP</t>
  </si>
  <si>
    <t>Lewisville</t>
  </si>
  <si>
    <t>Rehab treatment, expand bio capacity</t>
  </si>
  <si>
    <t>Madison</t>
  </si>
  <si>
    <t>Rehab collection, 7th, Main and Maple</t>
  </si>
  <si>
    <t>Unsewered, connect to Mahnomen WWTP</t>
  </si>
  <si>
    <t>Unsewered, connect to Mahnomen</t>
  </si>
  <si>
    <t>Biosolids improvements</t>
  </si>
  <si>
    <t>Rehab collection 1st St SE and 2nd St N areas</t>
  </si>
  <si>
    <t>New Auburn</t>
  </si>
  <si>
    <t>Casey Lake park capture and reuse</t>
  </si>
  <si>
    <t xml:space="preserve">Franklin Pond filtration bench </t>
  </si>
  <si>
    <t>Olivia WTP</t>
  </si>
  <si>
    <t>Osseo</t>
  </si>
  <si>
    <t>Rehab collection, LS 1-3, forcemains</t>
  </si>
  <si>
    <t>Expand WWTP</t>
  </si>
  <si>
    <t>Porter</t>
  </si>
  <si>
    <t>Rehab treatment, water reuse</t>
  </si>
  <si>
    <t>Rehab treatment, solids/energy improvements</t>
  </si>
  <si>
    <t>Adv trmt - phos, replace reed beds</t>
  </si>
  <si>
    <t>Flandrau-Case Pond expansion and filter bench</t>
  </si>
  <si>
    <t>Adv trmt - nitrogen, rehab LSTS</t>
  </si>
  <si>
    <t>Unsewered, connect to Campbell</t>
  </si>
  <si>
    <t>Trimont</t>
  </si>
  <si>
    <t>Wabasha</t>
  </si>
  <si>
    <t>Walker</t>
  </si>
  <si>
    <t>Waltham</t>
  </si>
  <si>
    <t>Rehab collection and treatment, LS and FM</t>
  </si>
  <si>
    <t>Unsewered, collection and treatment, spray irrigation</t>
  </si>
  <si>
    <t>Rehab collection, Cleveland Ave W</t>
  </si>
  <si>
    <t>Zumbrota</t>
  </si>
  <si>
    <t>space</t>
  </si>
  <si>
    <t>Alexandria Lakes Area San Dist</t>
  </si>
  <si>
    <t>Ash River San District</t>
  </si>
  <si>
    <t>Braham 1</t>
  </si>
  <si>
    <t>Braham 2</t>
  </si>
  <si>
    <t>Faribault Co - Riverside</t>
  </si>
  <si>
    <t>Houston 1</t>
  </si>
  <si>
    <t>Houston 2</t>
  </si>
  <si>
    <t>Kandiyohi Co 1</t>
  </si>
  <si>
    <t>Kandiyohi Co 2</t>
  </si>
  <si>
    <t>Kandiyohi Co 3</t>
  </si>
  <si>
    <t>Otsego - West WWTP</t>
  </si>
  <si>
    <t>Shorewood Park San Dist</t>
  </si>
  <si>
    <t>Willmar - WTP</t>
  </si>
  <si>
    <t>WLSSD - Conveyance System</t>
  </si>
  <si>
    <t>WLSSD - Treatment Plant Imp 2</t>
  </si>
  <si>
    <t>Zumbro Township</t>
  </si>
  <si>
    <t>Rehab collection, ph 2</t>
  </si>
  <si>
    <t>Rehab collection, north side</t>
  </si>
  <si>
    <t>Rehab collection, Creamery Ave LS and FM</t>
  </si>
  <si>
    <t>Adv trmt - phos, expand trmt</t>
  </si>
  <si>
    <t>Rehab collection, Phase 2</t>
  </si>
  <si>
    <t>Rehab collection, expand treatment</t>
  </si>
  <si>
    <t>Adv trmt - phos, rehab collection</t>
  </si>
  <si>
    <t>Rehab collection ph 2</t>
  </si>
  <si>
    <t>Rehab collection Ph 2, Imnan St</t>
  </si>
  <si>
    <t>Rehab collection ph1 - Jackson, Lincoln, Spruce</t>
  </si>
  <si>
    <t>Rehab collection ph 2, TH 16</t>
  </si>
  <si>
    <t>Rehab treatment, ph 2, adv trmt</t>
  </si>
  <si>
    <t>Rehab treatment, ph 3</t>
  </si>
  <si>
    <t>Unsewered, Big Kandi Lake, Island &amp; Point Area</t>
  </si>
  <si>
    <t>Unsewered, Big Kandi Lake, North/NW Area</t>
  </si>
  <si>
    <t>Unsewered, Big Kandi Lake, South/SW Area</t>
  </si>
  <si>
    <t>Rehab trmt, ph 2</t>
  </si>
  <si>
    <t>Rehab collection, TH75 &amp; TH40</t>
  </si>
  <si>
    <t>Rehab collection ph 2/3, brick sanitary sewer</t>
  </si>
  <si>
    <t>Rehab collection, 4th Ave, Birch St</t>
  </si>
  <si>
    <t>Treatment -Aeration system rehab/upgrade</t>
  </si>
  <si>
    <t>Treatment -Anaerobic Digestion sytem rehab</t>
  </si>
  <si>
    <t>Treatment -Waste to Energy Improv</t>
  </si>
  <si>
    <t>Treatment -Renewable energy improv</t>
  </si>
  <si>
    <t>Treatment -Plant Heating/cooling rehab</t>
  </si>
  <si>
    <t>Rehab collection Ph 2, Osborn St.</t>
  </si>
  <si>
    <t>Rehab collection Ph 4, Center St &amp; Lining</t>
  </si>
  <si>
    <t>Heat recovery improvements</t>
  </si>
  <si>
    <t>Digester sludge heat exchanger improvements</t>
  </si>
  <si>
    <t>Misc interceptor rehab, Ph 3</t>
  </si>
  <si>
    <t>Misc Gravity Interceptor Improvements</t>
  </si>
  <si>
    <t>Scanlon Interceptor Rehab, Ph 5</t>
  </si>
  <si>
    <t>Misc Forcemain Improvements</t>
  </si>
  <si>
    <t>Rehab treatment 2</t>
  </si>
  <si>
    <t>Dewatering improvements</t>
  </si>
  <si>
    <t>Building 9 HVAC improvements</t>
  </si>
  <si>
    <t>Oxygen dissolution tank improvements</t>
  </si>
  <si>
    <t>Clarifier improvements, ph 2</t>
  </si>
  <si>
    <t>Centrifuge System Improvements</t>
  </si>
  <si>
    <t>WWTP Improvements-Electrical System Reliability phase 1</t>
  </si>
  <si>
    <t>Rehab treatment, collection ph 2</t>
  </si>
  <si>
    <t>Grey row = awarded</t>
  </si>
  <si>
    <t>Akeley</t>
  </si>
  <si>
    <t>Balaton</t>
  </si>
  <si>
    <t>Beardsley</t>
  </si>
  <si>
    <t>Breckenridge</t>
  </si>
  <si>
    <t>Bricelyn</t>
  </si>
  <si>
    <t>Browns Valley</t>
  </si>
  <si>
    <t>Buffalo</t>
  </si>
  <si>
    <t>Buffalo Lake</t>
  </si>
  <si>
    <t>Chatfield</t>
  </si>
  <si>
    <t>Clearbrook</t>
  </si>
  <si>
    <t>Dayton</t>
  </si>
  <si>
    <t>Deer Creek</t>
  </si>
  <si>
    <t>Dexter</t>
  </si>
  <si>
    <t>Ellsworth</t>
  </si>
  <si>
    <t>Excelsior</t>
  </si>
  <si>
    <t>Fairfax</t>
  </si>
  <si>
    <t>Fergus Falls</t>
  </si>
  <si>
    <t>Fertile</t>
  </si>
  <si>
    <t>Fridley</t>
  </si>
  <si>
    <t>Glenwood</t>
  </si>
  <si>
    <t>Hayward</t>
  </si>
  <si>
    <t>Henderson</t>
  </si>
  <si>
    <t>Hibbing</t>
  </si>
  <si>
    <t>International Falls</t>
  </si>
  <si>
    <t>Jeffers</t>
  </si>
  <si>
    <t>Lexington</t>
  </si>
  <si>
    <t>Lindstrom</t>
  </si>
  <si>
    <t>Medina</t>
  </si>
  <si>
    <t>Minneapolis</t>
  </si>
  <si>
    <t>Otsego</t>
  </si>
  <si>
    <t>Palisade</t>
  </si>
  <si>
    <t>Pine River</t>
  </si>
  <si>
    <t>Princeton</t>
  </si>
  <si>
    <t>Red Wing</t>
  </si>
  <si>
    <t>Rock County Rural Water System</t>
  </si>
  <si>
    <t>South Saint Paul</t>
  </si>
  <si>
    <t>Stewart</t>
  </si>
  <si>
    <t>Westbrook</t>
  </si>
  <si>
    <t>Woodbury</t>
  </si>
  <si>
    <t>Worthington</t>
  </si>
  <si>
    <t>Watermain - Loop &amp; Connect Well No. 5</t>
  </si>
  <si>
    <t>Storage - New 125,000 Gallon Tower</t>
  </si>
  <si>
    <t>Other - Emergency Generator</t>
  </si>
  <si>
    <t>Watermain - CIP Replacement</t>
  </si>
  <si>
    <t>Conservation - Meter Replacement</t>
  </si>
  <si>
    <t>Treatment - Plant &amp; Well Rehab</t>
  </si>
  <si>
    <t xml:space="preserve">Source - Rehab Well Houses </t>
  </si>
  <si>
    <t>Watermain - Water Distribution Imprvmnts</t>
  </si>
  <si>
    <t>Watermain - Replace 20 Blocks</t>
  </si>
  <si>
    <t>Watermain - North Side Improvements</t>
  </si>
  <si>
    <t>Treatment - Manganese Treatment &amp; Well</t>
  </si>
  <si>
    <t xml:space="preserve">Other - Manganese Connect to Red Rock </t>
  </si>
  <si>
    <t>Treatment - Manganese TP &amp; Well Pump</t>
  </si>
  <si>
    <t>Source - New Well &amp; Sealing</t>
  </si>
  <si>
    <t>Storage - Tower Interior Recoat</t>
  </si>
  <si>
    <t>Source - Pumphouse Rehab</t>
  </si>
  <si>
    <t>Treatment - Manganese Plant</t>
  </si>
  <si>
    <t>Watermain - Replacement (Phase 2)</t>
  </si>
  <si>
    <t>Other - Generator for Wells</t>
  </si>
  <si>
    <t>Other - Old Plant Demo</t>
  </si>
  <si>
    <t>Source - New Connection to LPRWS</t>
  </si>
  <si>
    <t>Watermain - CSAH 56 Street Improvements</t>
  </si>
  <si>
    <t>Source - Two New Wells</t>
  </si>
  <si>
    <t>Treatment - Manganese Treatment Plant</t>
  </si>
  <si>
    <t>Storage - Tower #1 Rehab</t>
  </si>
  <si>
    <t>Watermain - TH 25 South Recon</t>
  </si>
  <si>
    <t>Treatment - Plant Rehab &amp; New Well</t>
  </si>
  <si>
    <t>Watermain - 4th Ave &amp; Alley</t>
  </si>
  <si>
    <t>Watermain - 6th Ave &amp; Shipka St</t>
  </si>
  <si>
    <t>Watermain - Buckmaster Rd to 7th/8th</t>
  </si>
  <si>
    <t>Watermain - 9th Ave &amp; Morgan St</t>
  </si>
  <si>
    <t>Storage - New Ground Storage Tank</t>
  </si>
  <si>
    <t>Conservation - Meter Install</t>
  </si>
  <si>
    <t>Treatment - Manganese Plant &amp; Well</t>
  </si>
  <si>
    <t>New System - NO3 Connect to Battle Lake</t>
  </si>
  <si>
    <t>Watermain - 1st St. &amp; Loop</t>
  </si>
  <si>
    <t>Treatment - Fe/Mn Treatment Plant</t>
  </si>
  <si>
    <t>Source - Wellhouse Rehab</t>
  </si>
  <si>
    <t>Treatment - Manganese Plant Rehab</t>
  </si>
  <si>
    <t>Storage - Replace 50,000 Gallon Tower</t>
  </si>
  <si>
    <t>Other - LSL Repl - Phase  1</t>
  </si>
  <si>
    <t>Other - LSL Repl - Phase 2</t>
  </si>
  <si>
    <t>Other - LSL Repl - Phase 3</t>
  </si>
  <si>
    <t>Other - LSL Repl - Phase 4</t>
  </si>
  <si>
    <t>Watermain -Phase 5</t>
  </si>
  <si>
    <t>Treatment - Manganese TP &amp; New Well</t>
  </si>
  <si>
    <t>Treatment - Radium Treatment with RO</t>
  </si>
  <si>
    <t>Treatment - RO Addition</t>
  </si>
  <si>
    <t>Storage - Replace 750,000 Gallon GSR</t>
  </si>
  <si>
    <t>Watermain - Replace East Main Ave.</t>
  </si>
  <si>
    <t>Treatment - PFAS Treatment Locke Park TP</t>
  </si>
  <si>
    <t>Treatment - New Fe/Mn Plant &amp; Well</t>
  </si>
  <si>
    <t>Watermain - Replace Old Mains</t>
  </si>
  <si>
    <t>Storage - Ground Storage Tank Rehab</t>
  </si>
  <si>
    <t xml:space="preserve">Other - New West Central Regional Water </t>
  </si>
  <si>
    <t>Treatment - Radium Treatment &amp; New Well</t>
  </si>
  <si>
    <t>Treatment - New Iron Removal Plant</t>
  </si>
  <si>
    <t>Watermain - Replacement &amp; Upgrades</t>
  </si>
  <si>
    <t>Other - LSL Replacement</t>
  </si>
  <si>
    <t>Source - Well Houses Rehab</t>
  </si>
  <si>
    <t>Treatment - Plant for Carey Valley Well</t>
  </si>
  <si>
    <t>Storage - Mesabi Tower Rehab</t>
  </si>
  <si>
    <t>Storage - Replace Tower No. 1</t>
  </si>
  <si>
    <t>Watermain - Replace 9th Street</t>
  </si>
  <si>
    <t>Watermain - River Crossing</t>
  </si>
  <si>
    <t>Treatment - Plant Addition</t>
  </si>
  <si>
    <t>Source - Construct Well #6</t>
  </si>
  <si>
    <t>Treatment - RO for Softening</t>
  </si>
  <si>
    <t>Storage - Replacement Tower</t>
  </si>
  <si>
    <t>Watermain - Watermain Reconstruction</t>
  </si>
  <si>
    <t>Watermain - Replace Cast Iron WMs</t>
  </si>
  <si>
    <t>Treatment - Radium TP &amp; Booster Station</t>
  </si>
  <si>
    <t>Watermain - New Watermain &amp; Looping</t>
  </si>
  <si>
    <t>Treatment - New Dawson-Boyd WTP &amp; Wells</t>
  </si>
  <si>
    <t>Storage - New Burr Reservoir</t>
  </si>
  <si>
    <t>Treatment - New Burr Contact Basin</t>
  </si>
  <si>
    <t>Other - Meter Replacement</t>
  </si>
  <si>
    <t>Watermain - NW Area Loop</t>
  </si>
  <si>
    <t>Watermain-Repl &amp; Loop Main, 7th &amp; Maple</t>
  </si>
  <si>
    <t>Watermain - Downtown Area</t>
  </si>
  <si>
    <t>Watermain - Grand Ave. Improvements</t>
  </si>
  <si>
    <t>Tretment - Plant Expansion</t>
  </si>
  <si>
    <t>Watermain - First St. SW/Second St N</t>
  </si>
  <si>
    <t>Other - LSL Replacement Streets Year 1</t>
  </si>
  <si>
    <t>Other - LSL Replacement Streets Year 2</t>
  </si>
  <si>
    <t>Other - LSL Replacement Streets Year 3</t>
  </si>
  <si>
    <t>Other - LSL Replacement Streets Year 4</t>
  </si>
  <si>
    <t>Other - LSL Repl Green Zones Year 1</t>
  </si>
  <si>
    <t>Other - LSL Repl Green Zones Year 2</t>
  </si>
  <si>
    <t>Other - LSL Repl Green Zones Year 3</t>
  </si>
  <si>
    <t>Other - LSL Repl Green Zones Year 4</t>
  </si>
  <si>
    <t>Watermain - Watermain Improvements</t>
  </si>
  <si>
    <t>Storage - Replacement Tank</t>
  </si>
  <si>
    <t>Watermain - Distribution Phase 1</t>
  </si>
  <si>
    <t>Other - LSL Replacement Phase 1</t>
  </si>
  <si>
    <t>Watermain - Distribution Phase 2</t>
  </si>
  <si>
    <t>Other - LSL Replacement Phase 2</t>
  </si>
  <si>
    <t>Watermain - Distribution Phase 3</t>
  </si>
  <si>
    <t>Other - LSL Replacement Phase 3</t>
  </si>
  <si>
    <t>Watermain - Distribution Phase 4</t>
  </si>
  <si>
    <t>Other - LSL Replacement Phase 4</t>
  </si>
  <si>
    <t>Storage - Reservoirs Improvement</t>
  </si>
  <si>
    <t>Other - LSL Replacement No Watermain</t>
  </si>
  <si>
    <t>Source - Transmission Pipeline Repl</t>
  </si>
  <si>
    <t>Storage - Recoating</t>
  </si>
  <si>
    <t>Other - Meter Repl</t>
  </si>
  <si>
    <t>Treatment - Gravity Filters and RO</t>
  </si>
  <si>
    <t>Treatment - Manganese Well &amp; TP</t>
  </si>
  <si>
    <t xml:space="preserve">Storage - Tower Rehabilitation </t>
  </si>
  <si>
    <t>Treatment - RO addition</t>
  </si>
  <si>
    <t>Watermain - Phase 3</t>
  </si>
  <si>
    <t>Treatment - Manganese Pumphouse 3</t>
  </si>
  <si>
    <t>Treatment - Manganese Pumphouse 4</t>
  </si>
  <si>
    <t>Watermain - System Improvements</t>
  </si>
  <si>
    <t>Source - Well #2 Replacement</t>
  </si>
  <si>
    <t>Watermain - Northwest Looping</t>
  </si>
  <si>
    <t>Treatment - Manganese New Plant</t>
  </si>
  <si>
    <t>Storage - Storage Improvements</t>
  </si>
  <si>
    <t>Treatment - Charlson Crest Upgrades</t>
  </si>
  <si>
    <t>Storage - Sorin's Bluff Reservior Rehab</t>
  </si>
  <si>
    <t>Storage - Charlson Crest Tower Rehab</t>
  </si>
  <si>
    <t>Storage - River Bluffs Tower Rehab</t>
  </si>
  <si>
    <t>Other - Booster Station Rehab</t>
  </si>
  <si>
    <t>Storage - New 500,000 Gallon Tower</t>
  </si>
  <si>
    <t>Watermain - Improvements &amp; Looping</t>
  </si>
  <si>
    <t>Watermain - Replacement Phase 1</t>
  </si>
  <si>
    <t>Watermain - Replacement Phase 2</t>
  </si>
  <si>
    <t>Other - LSL Replacement Wilson Ave</t>
  </si>
  <si>
    <t>Other - LSL Replacement Germain St</t>
  </si>
  <si>
    <t>Other - Calvary Booster Station Imprvmt</t>
  </si>
  <si>
    <t>Other - LSL Replacement - Private</t>
  </si>
  <si>
    <t xml:space="preserve">Watermain - Rplcment Along Division St. </t>
  </si>
  <si>
    <t xml:space="preserve">Other - LSL Repl Along Division St. </t>
  </si>
  <si>
    <t>Treatment - New Radium/Mn/Fe Plant</t>
  </si>
  <si>
    <t>Watermain - I494 Crossing and 7th Ave</t>
  </si>
  <si>
    <t>Watermain - Looping Improvements</t>
  </si>
  <si>
    <t>Other - Booster Station Replacement</t>
  </si>
  <si>
    <t>Watermain - Downtown Reconstruction</t>
  </si>
  <si>
    <t>Watermain - Cast Iron Replacement</t>
  </si>
  <si>
    <t>Watermain - NW Distribution Improvements</t>
  </si>
  <si>
    <t>Watermain - Reconstruct Distr Sys</t>
  </si>
  <si>
    <t>Storage - Replace Elevated Tank</t>
  </si>
  <si>
    <t>Treatment - New RO Plant for Nitrite</t>
  </si>
  <si>
    <t>Watermain - Cleveland Ave W Imprvmnts</t>
  </si>
  <si>
    <t>Source - East Wellfield Pumping Upgrades</t>
  </si>
  <si>
    <t>On 2023 IUP - Carryover</t>
  </si>
  <si>
    <t>On 2023 IUP - Potential New Part B</t>
  </si>
  <si>
    <t>(Instructions on next page)</t>
  </si>
  <si>
    <t>Rehab collection - NE Area, ph 2</t>
  </si>
  <si>
    <t>Rehab collection - NE Area, ph 3</t>
  </si>
  <si>
    <t>Watermain - Replace NE Area, Ph 3</t>
  </si>
  <si>
    <t>Watermain - Replace NE Area, Ph 2</t>
  </si>
  <si>
    <t>1b.  2024 PPL Rank,
      Applicant name,
      Description</t>
  </si>
  <si>
    <r>
      <t>2024 PPL rank, applicant name, project description.</t>
    </r>
    <r>
      <rPr>
        <sz val="10"/>
        <rFont val="Times New Roman"/>
        <family val="1"/>
      </rPr>
      <t xml:space="preserve">  Click in the box and select project from the provided alphabetical listing of projects on the MPCA or MDH 2024 Project Priority List (PPL).  If the applicant has more than one project on the PPL, submit a worksheet for each project.</t>
    </r>
  </si>
  <si>
    <t>Primary target for 2024 WIF Survey Form</t>
  </si>
  <si>
    <t>In general, don't send WIF Survey Form to these</t>
  </si>
  <si>
    <t>Max Allowable RD-WIF Match</t>
  </si>
  <si>
    <t>Albert Lea 1</t>
  </si>
  <si>
    <t>Rehab treatment, grit building</t>
  </si>
  <si>
    <t>Albert Lea 2</t>
  </si>
  <si>
    <t>Alden</t>
  </si>
  <si>
    <t>Rehab collection citywide</t>
  </si>
  <si>
    <t>Adv trmt - phos, biosolids</t>
  </si>
  <si>
    <t>Rehab collection, LS</t>
  </si>
  <si>
    <t>Rehab collection - Hwy 72</t>
  </si>
  <si>
    <t>Rehab collection - Westwood</t>
  </si>
  <si>
    <t>Belle Plaine</t>
  </si>
  <si>
    <t>Adv trmt - phos, rehab/expand</t>
  </si>
  <si>
    <t>Canton</t>
  </si>
  <si>
    <t xml:space="preserve">Treatment and reuse, McMurray Field </t>
  </si>
  <si>
    <t>Chisholm</t>
  </si>
  <si>
    <t>Clarks Grove</t>
  </si>
  <si>
    <t>Rehab collection and trmt, LS and pond</t>
  </si>
  <si>
    <t>Delhi</t>
  </si>
  <si>
    <t>Dumont</t>
  </si>
  <si>
    <t xml:space="preserve">Adv trmt - phos, new WWTP </t>
  </si>
  <si>
    <t>Rehab treatment, add pond</t>
  </si>
  <si>
    <t>Granada</t>
  </si>
  <si>
    <t>Grand Marais</t>
  </si>
  <si>
    <t>Rehab treatment, primary and secondary</t>
  </si>
  <si>
    <t>Adv trmt - phos, rehab collection and trmt</t>
  </si>
  <si>
    <t>Harmony</t>
  </si>
  <si>
    <t>Rehab treatment, UV disinfection</t>
  </si>
  <si>
    <t>Rehab collection Ph1, connect unsewered area</t>
  </si>
  <si>
    <t>Kandiyohi Co - Glacial Lakes SSWD 1</t>
  </si>
  <si>
    <t>Kandiyohi Co - Glacial Lakes SSWD 2</t>
  </si>
  <si>
    <t>Kensington - Stormwater</t>
  </si>
  <si>
    <t>Swale, pond</t>
  </si>
  <si>
    <t>Lafayette - WTP</t>
  </si>
  <si>
    <t>Rehab and trmt Ph 1, main LS</t>
  </si>
  <si>
    <t>Rehab and trmt Ph 2, biosolids</t>
  </si>
  <si>
    <t>Unsewered, Marsh Ck &amp; Pembina Twp</t>
  </si>
  <si>
    <t>Rehab treatment, biosolids</t>
  </si>
  <si>
    <t>Medford</t>
  </si>
  <si>
    <t>Regionalize, connect to Owatonna</t>
  </si>
  <si>
    <t>Minneota 1</t>
  </si>
  <si>
    <t>Rehab collection, Ph 1</t>
  </si>
  <si>
    <t>Minneota 2</t>
  </si>
  <si>
    <t>Rehab collection, Ph 3</t>
  </si>
  <si>
    <t>Northern Twp</t>
  </si>
  <si>
    <t>Unsewered, connect to Bemidji WWTP</t>
  </si>
  <si>
    <t>Osakis</t>
  </si>
  <si>
    <t>Adv trmt - phos, pond improvements</t>
  </si>
  <si>
    <t>Oslo</t>
  </si>
  <si>
    <t>Rehab treatment, pond and LS improvements</t>
  </si>
  <si>
    <t>Pequot Lakes 1</t>
  </si>
  <si>
    <t>Rehab collection, main LS, forcemain</t>
  </si>
  <si>
    <t>Pequot Lakes 2</t>
  </si>
  <si>
    <t>Rehab treatment, 3rd pond cell</t>
  </si>
  <si>
    <t>Perham 1</t>
  </si>
  <si>
    <t>Rehab collection, Main St/CSAH 80</t>
  </si>
  <si>
    <t>Perham 2</t>
  </si>
  <si>
    <t>New mechanical WWTP</t>
  </si>
  <si>
    <t>Pipestone 1</t>
  </si>
  <si>
    <t>Pipestone 2</t>
  </si>
  <si>
    <t>Rehab collection, replace VCP forcemain</t>
  </si>
  <si>
    <t>Randall 1</t>
  </si>
  <si>
    <t>Randall 2</t>
  </si>
  <si>
    <t>Richfield - Stormwater</t>
  </si>
  <si>
    <t>Pond improvement and reuse</t>
  </si>
  <si>
    <t>Rehab treatment, liquid &amp; solids upgrade</t>
  </si>
  <si>
    <t>Rose Creek</t>
  </si>
  <si>
    <t>Rehab collection and treatment, LS and pond</t>
  </si>
  <si>
    <t>Roseau</t>
  </si>
  <si>
    <t>Rehab treatment, phos removal</t>
  </si>
  <si>
    <t>Adv trmt - chlorides, install RO</t>
  </si>
  <si>
    <t>NA</t>
  </si>
  <si>
    <t>Saint Cloud 1</t>
  </si>
  <si>
    <t>Collection - Metro Sewer System Imp</t>
  </si>
  <si>
    <t>Rehab collection, Metro forcemain replacement</t>
  </si>
  <si>
    <t>Rehab collection, Main lift station</t>
  </si>
  <si>
    <t>Rehab collection, Metro interceptor rehab</t>
  </si>
  <si>
    <t>Saint Cloud 3</t>
  </si>
  <si>
    <t>Saint Cloud 2</t>
  </si>
  <si>
    <t>Saint Paul - Stormwater 1</t>
  </si>
  <si>
    <t>Saint Paul - Stormwater 2</t>
  </si>
  <si>
    <t>Sartell</t>
  </si>
  <si>
    <t>Scandia - Bliss</t>
  </si>
  <si>
    <t>Adv trmt - phos, rehab collection and ponds</t>
  </si>
  <si>
    <t>Springsteel Island SD</t>
  </si>
  <si>
    <t>Regionalize, connect to Warroad</t>
  </si>
  <si>
    <t xml:space="preserve">Staples </t>
  </si>
  <si>
    <t xml:space="preserve">Rehab collection </t>
  </si>
  <si>
    <t>Truman - WTP</t>
  </si>
  <si>
    <t>Wabasso 1</t>
  </si>
  <si>
    <t>Wabasso 2</t>
  </si>
  <si>
    <t>Wanda</t>
  </si>
  <si>
    <t>Watkins 1</t>
  </si>
  <si>
    <t>Rehab collection, Ph 1, lift station</t>
  </si>
  <si>
    <t>Watkins 2</t>
  </si>
  <si>
    <t>Wells 1</t>
  </si>
  <si>
    <t>Wells 2</t>
  </si>
  <si>
    <t>Rehab collection, Ph 2, CSAH 60</t>
  </si>
  <si>
    <t>WLSSD Conveyance 2</t>
  </si>
  <si>
    <t>WLSSD Treatment Plant Imp 3</t>
  </si>
  <si>
    <t>Zimmerman 1</t>
  </si>
  <si>
    <t>Adv trmt ph 1 - biosolids imp</t>
  </si>
  <si>
    <t>Zimmerman 2</t>
  </si>
  <si>
    <t>Adv trmt ph 2 - phos, continuous activated sludge</t>
  </si>
  <si>
    <t>Unsewered - Ryans Bay, LSTS with nitrogen trmt</t>
  </si>
  <si>
    <t>New North Zumbro San Dist WWTP</t>
  </si>
  <si>
    <r>
      <t xml:space="preserve">FY 2024 PPL projects;  </t>
    </r>
    <r>
      <rPr>
        <b/>
        <sz val="12"/>
        <color rgb="FFFF0000"/>
        <rFont val="Times New Roman"/>
        <family val="1"/>
      </rPr>
      <t>CLEAN WATER</t>
    </r>
  </si>
  <si>
    <r>
      <t xml:space="preserve">FY 2024 PPL projects;  </t>
    </r>
    <r>
      <rPr>
        <b/>
        <sz val="12"/>
        <color rgb="FFFF0000"/>
        <rFont val="Times New Roman"/>
        <family val="1"/>
      </rPr>
      <t>DRINKING WATER</t>
    </r>
  </si>
  <si>
    <t>Source - Well No. 5 &amp; Pumphouse, Ph 1</t>
  </si>
  <si>
    <t>Source - Well No. 5 &amp; Pumphouse, Ph 2</t>
  </si>
  <si>
    <t>Watermain - Water Extension/Replacement</t>
  </si>
  <si>
    <t>Source - Pumphouse No. 4 Upgrades</t>
  </si>
  <si>
    <t>Adrian</t>
  </si>
  <si>
    <t>Treatment - System Improvements</t>
  </si>
  <si>
    <t>Source - Well Installation</t>
  </si>
  <si>
    <t>Storage - Water Tower Installation</t>
  </si>
  <si>
    <t>Watermain - Citywide System Replacement</t>
  </si>
  <si>
    <t>Storage - Elevated Tank Replacement</t>
  </si>
  <si>
    <t>Storage - Clear Well Tank Addition</t>
  </si>
  <si>
    <t>Watermain - Street/Utility Replacement</t>
  </si>
  <si>
    <t>Anoka</t>
  </si>
  <si>
    <t>Other - LSL Repl (2024 project)</t>
  </si>
  <si>
    <t>Other - LSL Repl (2000-2014 project area)</t>
  </si>
  <si>
    <t>Other - LSL Replacement (W 3rd Ave/Main)</t>
  </si>
  <si>
    <t>Other - LSL Replacement (W 1st Ave N)</t>
  </si>
  <si>
    <t>Watermain - W 1st Ave. N. Reconstruction</t>
  </si>
  <si>
    <t>Watermain - W3rd Ave/Main St Replacement</t>
  </si>
  <si>
    <t>Battle Lake</t>
  </si>
  <si>
    <t>Treatment - PFAS Removal</t>
  </si>
  <si>
    <t>Watermain - Hwy 72 Watermain Replace</t>
  </si>
  <si>
    <t>Watermain - Westwood Watermain &amp; Service</t>
  </si>
  <si>
    <t>Watermain - Street Utility Replacement</t>
  </si>
  <si>
    <t>Bird Island</t>
  </si>
  <si>
    <t>Treatment - Filter Media Replacement</t>
  </si>
  <si>
    <t>Watermain - Water Distribution Recon</t>
  </si>
  <si>
    <t>Bloomington</t>
  </si>
  <si>
    <t>Source - Well No.3 Replacement</t>
  </si>
  <si>
    <t>Conservation - Water Meter Replacement</t>
  </si>
  <si>
    <t>Treatment - Sam H Hobbs Plant Improvmnts</t>
  </si>
  <si>
    <t>Watermain - TH 169/610 Crossings</t>
  </si>
  <si>
    <t>Storage - New 2 mil.-gal water tower</t>
  </si>
  <si>
    <t>Watermain - Creamery Ave. Improvements</t>
  </si>
  <si>
    <t>Buckman</t>
  </si>
  <si>
    <t xml:space="preserve">Source - New Well </t>
  </si>
  <si>
    <t>Storage - 50,000 Gal Tower Rehab</t>
  </si>
  <si>
    <t>Watermain - 5th St South Replacement</t>
  </si>
  <si>
    <t>Treatment - Rehab Treatment Plant</t>
  </si>
  <si>
    <t>Columbia Heights</t>
  </si>
  <si>
    <t>Other - Retaining Wall Replacement</t>
  </si>
  <si>
    <t>Watermain -  Distribution Reconstruction</t>
  </si>
  <si>
    <t>Watermain - Phase 1 Improvements</t>
  </si>
  <si>
    <t>Watermain - Phase 2 Improvements</t>
  </si>
  <si>
    <t>Watermain - Phase 3 Improvements</t>
  </si>
  <si>
    <t>Watermain -  Phase 3B Improvements</t>
  </si>
  <si>
    <t>Delavan</t>
  </si>
  <si>
    <t>Other - LSL Repl Phase 5</t>
  </si>
  <si>
    <t>Other - LSL Repl Phase 6</t>
  </si>
  <si>
    <t>Other - LSL Repl Phase 7</t>
  </si>
  <si>
    <t>Other - LSL Repl Phase 8</t>
  </si>
  <si>
    <t>Watermain -  Replace &amp; Loop</t>
  </si>
  <si>
    <t xml:space="preserve">Other - Reduce Nitrate Connect to LPSRW </t>
  </si>
  <si>
    <t>Elysian</t>
  </si>
  <si>
    <t>Watermain - Miller Trunk Rd/Airport Repl</t>
  </si>
  <si>
    <t>Storage - New 2.0 MG Reservoir</t>
  </si>
  <si>
    <t>Other - Connect to WCRWD</t>
  </si>
  <si>
    <t>Source - New Booster Station</t>
  </si>
  <si>
    <t>Watermain - Construct New Distribution</t>
  </si>
  <si>
    <t xml:space="preserve">Source - New Well #6 </t>
  </si>
  <si>
    <t>Franklin</t>
  </si>
  <si>
    <t>Watermain - Reconstruction</t>
  </si>
  <si>
    <t>Gem Lake</t>
  </si>
  <si>
    <t>Watermain - Localized Water Distribution</t>
  </si>
  <si>
    <t>Treatment - Gross Alpha TP &amp; Wells</t>
  </si>
  <si>
    <t>Golden Valley</t>
  </si>
  <si>
    <t>Watermain - Winnetka Ave. Rehab Project</t>
  </si>
  <si>
    <t>Treatment - Manganese &amp; Radium Plant</t>
  </si>
  <si>
    <t>Source - Replacement Well</t>
  </si>
  <si>
    <t>Watermain - Distribution System Upgrades</t>
  </si>
  <si>
    <t>Hackensack</t>
  </si>
  <si>
    <t xml:space="preserve">Watermain - Looping Project </t>
  </si>
  <si>
    <t>Hastings</t>
  </si>
  <si>
    <t>Treatment - Treatment for PFAS Phase 1</t>
  </si>
  <si>
    <t>Treatment - Treatment for PFAS Phase 2</t>
  </si>
  <si>
    <t>Treatment - Treatment for PFAS Phase 3</t>
  </si>
  <si>
    <t>Treatment - Facility Rehab</t>
  </si>
  <si>
    <t>Other - LSL Replacement  Phase 1</t>
  </si>
  <si>
    <t>Watermain - Capital Imp Phase 1</t>
  </si>
  <si>
    <t>Watermain - Capital Imp Phase 2</t>
  </si>
  <si>
    <t>Hill City</t>
  </si>
  <si>
    <t>Inver Grove Heights</t>
  </si>
  <si>
    <t>Treatment - Radium Treatment Plant Rehab</t>
  </si>
  <si>
    <t>Kinney</t>
  </si>
  <si>
    <t>Treatment - New Facility</t>
  </si>
  <si>
    <t>Lafayette</t>
  </si>
  <si>
    <t>Other - SCADA upgrade</t>
  </si>
  <si>
    <t>Lincoln-Pipestone Rural Water System</t>
  </si>
  <si>
    <t>Treatment - Holland WTP biotta addition</t>
  </si>
  <si>
    <t>Other - LSL Replacement-4th Street</t>
  </si>
  <si>
    <t>Other - LSL Replacement-1st Street</t>
  </si>
  <si>
    <t>Watermain - 4th Street Improvements</t>
  </si>
  <si>
    <t>Watermain - 1st Street Improvements</t>
  </si>
  <si>
    <t>Watermain - Replace &amp; Loop, Ph 1</t>
  </si>
  <si>
    <t>Watermain - Replace &amp; Loop, Ph 2</t>
  </si>
  <si>
    <t>Other - LSL Replacement, Independence St</t>
  </si>
  <si>
    <t>Watermain - Independence St. Replacement</t>
  </si>
  <si>
    <t>Watermain - Replacement Various Areas</t>
  </si>
  <si>
    <t>Other - LSL Repl (Leaking LSL)</t>
  </si>
  <si>
    <t>Watermain - Replacement Ph 1</t>
  </si>
  <si>
    <t>Watermain - Replacement Ph 2</t>
  </si>
  <si>
    <t>Minneota 3</t>
  </si>
  <si>
    <t>Watermain - Replacement Ph 3</t>
  </si>
  <si>
    <t>Source - Replacement Wells #4</t>
  </si>
  <si>
    <t>Mound</t>
  </si>
  <si>
    <t>Nashwauk</t>
  </si>
  <si>
    <t xml:space="preserve">Watermain - Replace WM under 3rd St. </t>
  </si>
  <si>
    <t>Other - Connect to North Dakota ECRWD</t>
  </si>
  <si>
    <t>North Mankato</t>
  </si>
  <si>
    <t>North Saint Paul</t>
  </si>
  <si>
    <t xml:space="preserve">Other - LSL Replacements </t>
  </si>
  <si>
    <t>Norwood Young America</t>
  </si>
  <si>
    <t xml:space="preserve">Other - LSL Replacement-Railroad St. </t>
  </si>
  <si>
    <t xml:space="preserve">Other - LSL Replacement-SW 4th Ave. </t>
  </si>
  <si>
    <t>Watermain - Railroad St. &amp; Loop</t>
  </si>
  <si>
    <t>Watermain - SW 4th Ave. &amp; Loop</t>
  </si>
  <si>
    <t>Oak Park Heights</t>
  </si>
  <si>
    <t>Source - Well #3 &amp; Pumphouse</t>
  </si>
  <si>
    <t>Orono</t>
  </si>
  <si>
    <t>Treatment - New North System WTP</t>
  </si>
  <si>
    <t>Source - New Well House</t>
  </si>
  <si>
    <t>Watermain - Main Street Reconstruction</t>
  </si>
  <si>
    <t>Perley</t>
  </si>
  <si>
    <t>Other - Connect to Regional Water</t>
  </si>
  <si>
    <t>Other - LSL Replacement Main St. Area</t>
  </si>
  <si>
    <t>Watermain - Replace Main St. area</t>
  </si>
  <si>
    <t>Watermain - Repl 2nd St. to Westgate Blv</t>
  </si>
  <si>
    <t>Raymond</t>
  </si>
  <si>
    <t>Watermain - Replace Watermain</t>
  </si>
  <si>
    <t>Watermain - Imprmnts &amp; Repl Gr Storage</t>
  </si>
  <si>
    <t>Rich Prairie Sewer and Water District</t>
  </si>
  <si>
    <t>Treatment - Wellhouse &amp; Treatment Expans</t>
  </si>
  <si>
    <t>Storage - West Tower #2</t>
  </si>
  <si>
    <t xml:space="preserve">Storage - Move West Tower to North </t>
  </si>
  <si>
    <t>Source - Well Rehab</t>
  </si>
  <si>
    <t>Ruthton</t>
  </si>
  <si>
    <t>Treatment - Fe, Mn</t>
  </si>
  <si>
    <t xml:space="preserve">Treatment - RO to Address Chlorides </t>
  </si>
  <si>
    <t xml:space="preserve">Other - LSL Repl (Pantown Neighborhood) </t>
  </si>
  <si>
    <t>Watermain - CSAH 75-33rd St. S to 38th S</t>
  </si>
  <si>
    <t>Watermain - CSAH 75-38th St. S to S Towe</t>
  </si>
  <si>
    <t>Watermain - 255th St. S to Clearwater Rd</t>
  </si>
  <si>
    <t xml:space="preserve">Watermain - 2nd/3rd St. N-10th Ave. N </t>
  </si>
  <si>
    <t>Watermain - CSAH 75-Washington Mem Dr.</t>
  </si>
  <si>
    <t xml:space="preserve">Watermain - 22nd St. S-CR 136 to Cooper </t>
  </si>
  <si>
    <t>Watermain - CR 136 Phase 1</t>
  </si>
  <si>
    <t>Watermain - CR 136 Phase 2</t>
  </si>
  <si>
    <t>Storage - South 2MG Ground Storage Reser</t>
  </si>
  <si>
    <t xml:space="preserve">Watermain - CR74 Looping </t>
  </si>
  <si>
    <t>Storage - Calvary Hill Tower Rehab</t>
  </si>
  <si>
    <t>Storage - Calvary Hill Ground Res Rehab</t>
  </si>
  <si>
    <t>Storage - SE Tower Rehab</t>
  </si>
  <si>
    <t>Rosevelt Rd Watermains (5 projects)</t>
  </si>
  <si>
    <t>Southwest improvments (storage, watermain, looping, reservoir)</t>
  </si>
  <si>
    <t>Storage Facility rehab (elevated, ground, tower)</t>
  </si>
  <si>
    <t>Future LSL - Pan Park ph4-6, Killian ph1-2</t>
  </si>
  <si>
    <t>Saint Paul Reg Water Services</t>
  </si>
  <si>
    <t>Saint Paul Reg Water Services 1</t>
  </si>
  <si>
    <t>Treatment - Process Imp (McCarrons #3)</t>
  </si>
  <si>
    <t>Saint Paul Reg Water Services 2</t>
  </si>
  <si>
    <t>Treatment - Process Imp.(McCarrons #4)</t>
  </si>
  <si>
    <t>Saint Paul Reg Water Services 3</t>
  </si>
  <si>
    <t>Treatment - Process Imp.(McCarrons #5)</t>
  </si>
  <si>
    <t>Storage - New Water Tower</t>
  </si>
  <si>
    <t>Watermain - West Side Reconstruction</t>
  </si>
  <si>
    <t>Other - LSL Repl Along 2nd Ave. South</t>
  </si>
  <si>
    <t>Treatment - PFAS TP Upgrade &amp; New Wells</t>
  </si>
  <si>
    <t>Watermain - 2nd Ave S Improvements</t>
  </si>
  <si>
    <t>Springfield</t>
  </si>
  <si>
    <t>Staples</t>
  </si>
  <si>
    <t>Other - LSL Replacement (2024 Phase)</t>
  </si>
  <si>
    <t xml:space="preserve">Other - LSL Replacement (4th St. NE) </t>
  </si>
  <si>
    <t>Watermain - 2024 Improvements</t>
  </si>
  <si>
    <t>Watermain - 4th St NE Impvrovements</t>
  </si>
  <si>
    <t>Watermain - Watermain Replacement</t>
  </si>
  <si>
    <t>Source - Reconstruct Pump House</t>
  </si>
  <si>
    <t xml:space="preserve">Watermain - Repl 5th &amp; 6th Avenues </t>
  </si>
  <si>
    <t xml:space="preserve">Watermain - Center St. to 1st St. NW </t>
  </si>
  <si>
    <t>Verdi</t>
  </si>
  <si>
    <t xml:space="preserve">Watermain - Replace &amp; Looping </t>
  </si>
  <si>
    <t>Watermain - Replace &amp; Looping</t>
  </si>
  <si>
    <t>Waconia</t>
  </si>
  <si>
    <t>Storage - 50,000 Gal Tower</t>
  </si>
  <si>
    <t>Conservation - Meters</t>
  </si>
  <si>
    <t>Watermain - Repl 7th Ave &amp; Loop</t>
  </si>
  <si>
    <t>Watermain - 2024 Street - Phase 1</t>
  </si>
  <si>
    <t>Watermain - CSAH 60 St.  - Phase 2</t>
  </si>
  <si>
    <t>Other - LSL Replacement - Cleveland Ave.</t>
  </si>
  <si>
    <t>Watermain - Fairlawn Ave. &amp; Loop</t>
  </si>
  <si>
    <t xml:space="preserve">Source  - Manifold Pipe Project </t>
  </si>
  <si>
    <t>Schultz</t>
  </si>
  <si>
    <t>3b</t>
  </si>
  <si>
    <t/>
  </si>
  <si>
    <t>Kanuit</t>
  </si>
  <si>
    <t>Yes</t>
  </si>
  <si>
    <t>Bradshaw</t>
  </si>
  <si>
    <t>Berrens</t>
  </si>
  <si>
    <t>PER Submitted</t>
  </si>
  <si>
    <t>7W</t>
  </si>
  <si>
    <t>Sabie</t>
  </si>
  <si>
    <t>6W</t>
  </si>
  <si>
    <t>3c</t>
  </si>
  <si>
    <t>6E</t>
  </si>
  <si>
    <t>Applied</t>
  </si>
  <si>
    <t>RD commit</t>
  </si>
  <si>
    <t>7E</t>
  </si>
  <si>
    <t>RD Commit</t>
  </si>
  <si>
    <t>3a</t>
  </si>
  <si>
    <t>PER approved</t>
  </si>
  <si>
    <t>not eligible</t>
  </si>
  <si>
    <t>Referred to RD</t>
  </si>
  <si>
    <t>not RD elig</t>
  </si>
  <si>
    <t>Gallentine</t>
  </si>
  <si>
    <t>Brooksbank</t>
  </si>
  <si>
    <t>PER submitted</t>
  </si>
  <si>
    <t>Search grant for PER</t>
  </si>
  <si>
    <t>RD Funded</t>
  </si>
  <si>
    <t>applied</t>
  </si>
  <si>
    <t>No</t>
  </si>
  <si>
    <t>Refer to RD</t>
  </si>
  <si>
    <t>no app</t>
  </si>
  <si>
    <t>Nat Pool?</t>
  </si>
  <si>
    <t>Should apply</t>
  </si>
  <si>
    <t>PFA</t>
  </si>
  <si>
    <t>withdrawn</t>
  </si>
  <si>
    <t>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</si>
</sst>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3" formatCode="_(* #,##0.00_);_(* \(#,##0.00\);_(* &quot;-&quot;??_);_(@_)"/>
    <numFmt numFmtId="164" formatCode="m/d/yy;@"/>
  </numFmts>
  <fonts count="24" x14ac:knownFonts="1">
    <font>
      <sz val="10"/>
      <name val="Arial"/>
    </font>
    <font>
      <sz val="8"/>
      <name val="Arial"/>
      <family val="2"/>
    </font>
    <font>
      <b/>
      <sz val="11"/>
      <name val="Times New Roman"/>
      <family val="1"/>
    </font>
    <font>
      <sz val="10"/>
      <name val="Times New Roman"/>
      <family val="1"/>
    </font>
    <font>
      <b/>
      <sz val="10"/>
      <name val="Times New Roman"/>
      <family val="1"/>
    </font>
    <font>
      <i/>
      <sz val="10"/>
      <name val="Times New Roman"/>
      <family val="1"/>
    </font>
    <font>
      <b/>
      <u val="singleAccounting"/>
      <sz val="10"/>
      <name val="Times New Roman"/>
      <family val="1"/>
    </font>
    <font>
      <u val="singleAccounting"/>
      <sz val="10"/>
      <name val="Times New Roman"/>
      <family val="1"/>
    </font>
    <font>
      <sz val="10"/>
      <name val="Arial"/>
      <family val="2"/>
    </font>
    <font>
      <sz val="10"/>
      <name val="Cambria"/>
      <family val="1"/>
    </font>
    <font>
      <sz val="9"/>
      <name val="Courier New"/>
      <family val="3"/>
    </font>
    <font>
      <b/>
      <sz val="12"/>
      <name val="Times New Roman"/>
      <family val="1"/>
    </font>
    <font>
      <u/>
      <sz val="10"/>
      <name val="Times New Roman"/>
      <family val="1"/>
    </font>
    <font>
      <sz val="8"/>
      <name val="Times New Roman"/>
      <family val="1"/>
    </font>
    <font>
      <sz val="8"/>
      <name val="Arial Narrow"/>
      <family val="2"/>
    </font>
    <font>
      <u/>
      <sz val="10"/>
      <color theme="10"/>
      <name val="Arial"/>
      <family val="2"/>
    </font>
    <font>
      <sz val="11"/>
      <name val="Times New Roman"/>
      <family val="1"/>
    </font>
    <font>
      <sz val="11"/>
      <name val="Arial"/>
      <family val="2"/>
    </font>
    <font>
      <sz val="9"/>
      <name val="Times New Roman"/>
      <family val="1"/>
    </font>
    <font>
      <strike/>
      <u/>
      <sz val="10"/>
      <color theme="10"/>
      <name val="Arial"/>
      <family val="2"/>
    </font>
    <font>
      <sz val="11"/>
      <color theme="1"/>
      <name val="Calibri"/>
      <family val="2"/>
      <scheme val="minor"/>
    </font>
    <font>
      <b/>
      <sz val="10"/>
      <color rgb="FFFF0000"/>
      <name val="Times New Roman"/>
      <family val="1"/>
    </font>
    <font>
      <sz val="12"/>
      <name val="Times New Roman"/>
      <family val="1"/>
    </font>
    <font>
      <b/>
      <sz val="12"/>
      <color rgb="FFFF0000"/>
      <name val="Times New Roman"/>
      <family val="1"/>
    </font>
  </fonts>
  <fills count="9">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hair">
        <color indexed="64"/>
      </right>
      <top style="thin">
        <color indexed="64"/>
      </top>
      <bottom/>
      <diagonal/>
    </border>
    <border>
      <left style="thin">
        <color indexed="64"/>
      </left>
      <right/>
      <top/>
      <bottom style="hair">
        <color indexed="64"/>
      </bottom>
      <diagonal/>
    </border>
    <border>
      <left/>
      <right/>
      <top style="thin">
        <color auto="1"/>
      </top>
      <bottom style="hair">
        <color auto="1"/>
      </bottom>
      <diagonal/>
    </border>
    <border>
      <left style="hair">
        <color indexed="64"/>
      </left>
      <right/>
      <top/>
      <bottom/>
      <diagonal/>
    </border>
    <border>
      <left style="hair">
        <color indexed="64"/>
      </left>
      <right/>
      <top/>
      <bottom style="thin">
        <color indexed="64"/>
      </bottom>
      <diagonal/>
    </border>
    <border>
      <left style="medium">
        <color indexed="64"/>
      </left>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3" fillId="0" borderId="0"/>
    <xf numFmtId="0" fontId="15" fillId="0" borderId="0" applyNumberFormat="0" applyFill="0" applyBorder="0" applyAlignment="0" applyProtection="0"/>
    <xf numFmtId="0" fontId="20" fillId="0" borderId="0"/>
    <xf numFmtId="0" fontId="8" fillId="0" borderId="0"/>
  </cellStyleXfs>
  <cellXfs count="349">
    <xf numFmtId="0" fontId="0" fillId="0" borderId="0" xfId="0"/>
    <xf numFmtId="43" fontId="3" fillId="0" borderId="0" xfId="1"/>
    <xf numFmtId="0" fontId="7" fillId="0" borderId="0" xfId="1" applyNumberFormat="1" applyFont="1" applyAlignment="1">
      <alignment horizontal="left" indent="1"/>
    </xf>
    <xf numFmtId="42" fontId="3" fillId="0" borderId="0" xfId="0" applyNumberFormat="1" applyFont="1" applyBorder="1" applyAlignment="1" applyProtection="1">
      <alignment horizontal="centerContinuous" vertical="top"/>
    </xf>
    <xf numFmtId="42" fontId="3" fillId="0" borderId="0" xfId="0" applyNumberFormat="1" applyFont="1" applyBorder="1" applyAlignment="1" applyProtection="1">
      <alignment vertical="top"/>
    </xf>
    <xf numFmtId="42" fontId="3" fillId="0" borderId="0" xfId="0" applyNumberFormat="1" applyFont="1" applyAlignment="1" applyProtection="1">
      <alignment vertical="top"/>
    </xf>
    <xf numFmtId="42" fontId="4" fillId="0" borderId="0" xfId="0" applyNumberFormat="1" applyFont="1" applyFill="1" applyBorder="1" applyAlignment="1" applyProtection="1">
      <alignment vertical="top"/>
    </xf>
    <xf numFmtId="42" fontId="3" fillId="0" borderId="0" xfId="0" applyNumberFormat="1" applyFont="1" applyFill="1" applyBorder="1" applyAlignment="1" applyProtection="1">
      <alignment vertical="top"/>
    </xf>
    <xf numFmtId="0" fontId="3" fillId="0" borderId="2" xfId="0" applyNumberFormat="1" applyFont="1" applyFill="1" applyBorder="1" applyAlignment="1" applyProtection="1">
      <alignment vertical="top"/>
    </xf>
    <xf numFmtId="0" fontId="3" fillId="0" borderId="0" xfId="0" applyNumberFormat="1" applyFont="1" applyFill="1" applyBorder="1" applyAlignment="1" applyProtection="1">
      <alignment vertical="top"/>
    </xf>
    <xf numFmtId="0" fontId="0" fillId="0" borderId="0" xfId="0" applyFill="1" applyBorder="1" applyAlignment="1" applyProtection="1">
      <alignment vertical="top"/>
    </xf>
    <xf numFmtId="42" fontId="3" fillId="0" borderId="2" xfId="0" applyNumberFormat="1" applyFont="1" applyBorder="1" applyAlignment="1" applyProtection="1">
      <alignment vertical="top"/>
    </xf>
    <xf numFmtId="0" fontId="0" fillId="0" borderId="2" xfId="0" applyFill="1" applyBorder="1" applyAlignment="1" applyProtection="1">
      <alignment vertical="top"/>
    </xf>
    <xf numFmtId="42" fontId="3" fillId="0" borderId="2" xfId="0" applyNumberFormat="1" applyFont="1" applyFill="1" applyBorder="1" applyAlignment="1" applyProtection="1">
      <alignment vertical="top"/>
    </xf>
    <xf numFmtId="42" fontId="4" fillId="0" borderId="4" xfId="0" applyNumberFormat="1" applyFont="1" applyBorder="1" applyAlignment="1" applyProtection="1">
      <alignment horizontal="center" wrapText="1"/>
    </xf>
    <xf numFmtId="42" fontId="4" fillId="0" borderId="0" xfId="0" applyNumberFormat="1" applyFont="1" applyBorder="1" applyAlignment="1" applyProtection="1">
      <alignment horizontal="center" wrapText="1"/>
    </xf>
    <xf numFmtId="42" fontId="3" fillId="0" borderId="0" xfId="0" applyNumberFormat="1" applyFont="1" applyBorder="1" applyAlignment="1" applyProtection="1"/>
    <xf numFmtId="42" fontId="3" fillId="0" borderId="4" xfId="0" applyNumberFormat="1" applyFont="1" applyBorder="1" applyAlignment="1" applyProtection="1">
      <alignment horizontal="left"/>
    </xf>
    <xf numFmtId="42" fontId="4" fillId="0" borderId="0" xfId="0" applyNumberFormat="1" applyFont="1" applyBorder="1" applyAlignment="1" applyProtection="1">
      <alignment horizontal="center"/>
    </xf>
    <xf numFmtId="42" fontId="4" fillId="0" borderId="7" xfId="0" applyNumberFormat="1" applyFont="1" applyBorder="1" applyAlignment="1" applyProtection="1">
      <alignment horizontal="center" wrapText="1"/>
    </xf>
    <xf numFmtId="42" fontId="3" fillId="0" borderId="6" xfId="0" applyNumberFormat="1" applyFont="1" applyBorder="1" applyAlignment="1" applyProtection="1">
      <alignment horizontal="left"/>
    </xf>
    <xf numFmtId="42" fontId="4" fillId="0" borderId="12" xfId="0" applyNumberFormat="1" applyFont="1" applyBorder="1" applyAlignment="1" applyProtection="1">
      <alignment horizontal="centerContinuous" wrapText="1"/>
    </xf>
    <xf numFmtId="42" fontId="3" fillId="0" borderId="0" xfId="0" applyNumberFormat="1" applyFont="1" applyBorder="1" applyAlignment="1" applyProtection="1">
      <alignment horizontal="left" vertical="top" indent="1"/>
    </xf>
    <xf numFmtId="42" fontId="3" fillId="0" borderId="7" xfId="0" applyNumberFormat="1" applyFont="1" applyBorder="1" applyAlignment="1" applyProtection="1">
      <alignment horizontal="left" vertical="top" indent="1"/>
    </xf>
    <xf numFmtId="42" fontId="3" fillId="0" borderId="7" xfId="0" applyNumberFormat="1" applyFont="1" applyBorder="1" applyAlignment="1" applyProtection="1">
      <alignment vertical="top"/>
    </xf>
    <xf numFmtId="42" fontId="3" fillId="0" borderId="0" xfId="0" applyNumberFormat="1" applyFont="1" applyFill="1" applyBorder="1" applyAlignment="1" applyProtection="1">
      <alignment horizontal="left" vertical="top" indent="1"/>
    </xf>
    <xf numFmtId="42" fontId="3" fillId="0" borderId="19" xfId="0" applyNumberFormat="1" applyFont="1" applyBorder="1" applyAlignment="1" applyProtection="1">
      <alignment vertical="top"/>
    </xf>
    <xf numFmtId="42" fontId="3" fillId="0" borderId="4" xfId="0" applyNumberFormat="1" applyFont="1" applyBorder="1" applyAlignment="1" applyProtection="1">
      <alignment horizontal="left" indent="2"/>
    </xf>
    <xf numFmtId="3" fontId="3" fillId="4" borderId="15" xfId="0" applyNumberFormat="1" applyFont="1" applyFill="1" applyBorder="1" applyAlignment="1" applyProtection="1">
      <alignment horizontal="right" vertical="center" indent="1"/>
      <protection locked="0"/>
    </xf>
    <xf numFmtId="3" fontId="3" fillId="4" borderId="16" xfId="0" applyNumberFormat="1" applyFont="1" applyFill="1" applyBorder="1" applyAlignment="1" applyProtection="1">
      <alignment horizontal="right" vertical="center" indent="1"/>
      <protection locked="0"/>
    </xf>
    <xf numFmtId="3" fontId="3" fillId="4" borderId="17" xfId="0" applyNumberFormat="1" applyFont="1" applyFill="1" applyBorder="1" applyAlignment="1" applyProtection="1">
      <alignment horizontal="right" vertical="center" indent="1"/>
      <protection locked="0"/>
    </xf>
    <xf numFmtId="3" fontId="3" fillId="4" borderId="18" xfId="0" applyNumberFormat="1" applyFont="1" applyFill="1" applyBorder="1" applyAlignment="1" applyProtection="1">
      <alignment horizontal="right" vertical="center" indent="1"/>
      <protection locked="0"/>
    </xf>
    <xf numFmtId="3" fontId="3" fillId="0" borderId="13" xfId="0" applyNumberFormat="1" applyFont="1" applyFill="1" applyBorder="1" applyAlignment="1" applyProtection="1">
      <alignment horizontal="right" vertical="center" indent="1"/>
    </xf>
    <xf numFmtId="3" fontId="3" fillId="0" borderId="14" xfId="0" applyNumberFormat="1" applyFont="1" applyFill="1" applyBorder="1" applyAlignment="1" applyProtection="1">
      <alignment horizontal="right" vertical="center" indent="1"/>
    </xf>
    <xf numFmtId="0" fontId="3" fillId="4" borderId="33" xfId="0" applyNumberFormat="1" applyFont="1" applyFill="1" applyBorder="1" applyAlignment="1" applyProtection="1">
      <alignment vertical="top"/>
      <protection locked="0"/>
    </xf>
    <xf numFmtId="0" fontId="3" fillId="0" borderId="19" xfId="0" applyNumberFormat="1" applyFont="1" applyBorder="1" applyAlignment="1" applyProtection="1">
      <alignment horizontal="left" vertical="top"/>
    </xf>
    <xf numFmtId="0" fontId="3" fillId="0" borderId="0" xfId="0" applyNumberFormat="1" applyFont="1" applyBorder="1" applyAlignment="1" applyProtection="1">
      <alignment horizontal="left" vertical="top"/>
    </xf>
    <xf numFmtId="0" fontId="4" fillId="0" borderId="0" xfId="0" applyNumberFormat="1" applyFont="1" applyFill="1" applyBorder="1" applyAlignment="1" applyProtection="1">
      <alignment horizontal="left" vertical="center"/>
    </xf>
    <xf numFmtId="0" fontId="3" fillId="0" borderId="0" xfId="0" applyNumberFormat="1" applyFont="1" applyBorder="1" applyAlignment="1" applyProtection="1">
      <alignment horizontal="left" vertical="center" indent="2"/>
    </xf>
    <xf numFmtId="42" fontId="2" fillId="0" borderId="36" xfId="0" applyNumberFormat="1" applyFont="1" applyBorder="1" applyAlignment="1" applyProtection="1">
      <alignment horizontal="centerContinuous"/>
    </xf>
    <xf numFmtId="42" fontId="3" fillId="0" borderId="37" xfId="0" applyNumberFormat="1" applyFont="1" applyBorder="1" applyAlignment="1" applyProtection="1">
      <alignment horizontal="centerContinuous" vertical="top"/>
    </xf>
    <xf numFmtId="42" fontId="2" fillId="0" borderId="39" xfId="0" applyNumberFormat="1" applyFont="1" applyBorder="1" applyAlignment="1" applyProtection="1">
      <alignment horizontal="centerContinuous" vertical="top"/>
    </xf>
    <xf numFmtId="42" fontId="5" fillId="0" borderId="39" xfId="0" applyNumberFormat="1" applyFont="1" applyBorder="1" applyAlignment="1" applyProtection="1">
      <alignment horizontal="centerContinuous" vertical="top"/>
    </xf>
    <xf numFmtId="42" fontId="3" fillId="0" borderId="40" xfId="0" applyNumberFormat="1" applyFont="1" applyBorder="1" applyAlignment="1" applyProtection="1">
      <alignment vertical="top"/>
    </xf>
    <xf numFmtId="0" fontId="4" fillId="0" borderId="39" xfId="0" applyNumberFormat="1" applyFont="1" applyBorder="1" applyAlignment="1" applyProtection="1">
      <alignment horizontal="left" vertical="top"/>
    </xf>
    <xf numFmtId="0" fontId="0" fillId="0" borderId="0" xfId="0" applyBorder="1" applyProtection="1"/>
    <xf numFmtId="42" fontId="4" fillId="0" borderId="39" xfId="0" applyNumberFormat="1" applyFont="1" applyBorder="1" applyAlignment="1" applyProtection="1">
      <alignment vertical="top"/>
    </xf>
    <xf numFmtId="0" fontId="4" fillId="0" borderId="39" xfId="0" applyNumberFormat="1" applyFont="1" applyBorder="1" applyAlignment="1" applyProtection="1">
      <alignment horizontal="left" vertical="center"/>
    </xf>
    <xf numFmtId="0" fontId="3" fillId="0" borderId="39" xfId="0" applyNumberFormat="1" applyFont="1" applyBorder="1" applyAlignment="1" applyProtection="1">
      <alignment horizontal="left" vertical="center" indent="1"/>
    </xf>
    <xf numFmtId="42" fontId="3" fillId="0" borderId="39" xfId="0" applyNumberFormat="1" applyFont="1" applyBorder="1" applyAlignment="1" applyProtection="1">
      <alignment vertical="top"/>
    </xf>
    <xf numFmtId="0" fontId="4" fillId="0" borderId="42" xfId="0" applyNumberFormat="1" applyFont="1" applyBorder="1" applyAlignment="1" applyProtection="1">
      <alignment vertical="top"/>
    </xf>
    <xf numFmtId="42" fontId="4" fillId="0" borderId="39" xfId="0" applyNumberFormat="1" applyFont="1" applyBorder="1" applyAlignment="1" applyProtection="1">
      <alignment horizontal="center" wrapText="1"/>
    </xf>
    <xf numFmtId="42" fontId="3" fillId="0" borderId="45" xfId="0" applyNumberFormat="1" applyFont="1" applyBorder="1" applyAlignment="1" applyProtection="1">
      <alignment horizontal="right" vertical="top"/>
    </xf>
    <xf numFmtId="42" fontId="3" fillId="0" borderId="39" xfId="0" applyNumberFormat="1" applyFont="1" applyBorder="1" applyAlignment="1" applyProtection="1">
      <alignment horizontal="right" vertical="top"/>
    </xf>
    <xf numFmtId="42" fontId="3" fillId="0" borderId="44" xfId="0" applyNumberFormat="1" applyFont="1" applyBorder="1" applyAlignment="1" applyProtection="1">
      <alignment horizontal="right" vertical="top"/>
    </xf>
    <xf numFmtId="42" fontId="3" fillId="0" borderId="44" xfId="0" applyNumberFormat="1" applyFont="1" applyBorder="1" applyAlignment="1" applyProtection="1">
      <alignment vertical="top"/>
    </xf>
    <xf numFmtId="42" fontId="3" fillId="0" borderId="39" xfId="0" applyNumberFormat="1" applyFont="1" applyBorder="1" applyAlignment="1" applyProtection="1">
      <alignment horizontal="centerContinuous" vertical="top"/>
    </xf>
    <xf numFmtId="49" fontId="3" fillId="0" borderId="39" xfId="0" applyNumberFormat="1" applyFont="1" applyBorder="1" applyAlignment="1" applyProtection="1">
      <alignment horizontal="left" vertical="top" indent="1"/>
    </xf>
    <xf numFmtId="0" fontId="3" fillId="0" borderId="39" xfId="0" applyNumberFormat="1" applyFont="1" applyBorder="1" applyAlignment="1" applyProtection="1">
      <alignment horizontal="left" vertical="top" indent="1"/>
    </xf>
    <xf numFmtId="42" fontId="3" fillId="0" borderId="0" xfId="0" applyNumberFormat="1" applyFont="1" applyBorder="1" applyAlignment="1" applyProtection="1">
      <alignment horizontal="right" vertical="center"/>
    </xf>
    <xf numFmtId="42" fontId="3" fillId="0" borderId="0" xfId="0" applyNumberFormat="1" applyFont="1" applyBorder="1" applyAlignment="1" applyProtection="1">
      <alignment horizontal="left" vertical="center"/>
    </xf>
    <xf numFmtId="49" fontId="3" fillId="0" borderId="46" xfId="0" applyNumberFormat="1" applyFont="1" applyBorder="1" applyAlignment="1" applyProtection="1">
      <alignment horizontal="left" vertical="center" indent="2"/>
    </xf>
    <xf numFmtId="42" fontId="3" fillId="0" borderId="47" xfId="0" applyNumberFormat="1" applyFont="1" applyBorder="1" applyAlignment="1" applyProtection="1">
      <alignment vertical="top"/>
    </xf>
    <xf numFmtId="42" fontId="3" fillId="0" borderId="47" xfId="0" applyNumberFormat="1" applyFont="1" applyFill="1" applyBorder="1" applyAlignment="1" applyProtection="1">
      <alignment vertical="top"/>
    </xf>
    <xf numFmtId="42" fontId="4" fillId="0" borderId="7" xfId="0" applyNumberFormat="1" applyFont="1" applyBorder="1" applyAlignment="1" applyProtection="1">
      <alignment horizontal="center"/>
    </xf>
    <xf numFmtId="49" fontId="3" fillId="0" borderId="39" xfId="0" applyNumberFormat="1" applyFont="1" applyBorder="1" applyAlignment="1" applyProtection="1">
      <alignment horizontal="center" vertical="center"/>
    </xf>
    <xf numFmtId="3" fontId="3" fillId="4" borderId="51" xfId="0" applyNumberFormat="1" applyFont="1" applyFill="1" applyBorder="1" applyAlignment="1" applyProtection="1">
      <alignment horizontal="right" vertical="center" indent="1"/>
      <protection locked="0"/>
    </xf>
    <xf numFmtId="3" fontId="3" fillId="4" borderId="52" xfId="0" applyNumberFormat="1" applyFont="1" applyFill="1" applyBorder="1" applyAlignment="1" applyProtection="1">
      <alignment horizontal="right" vertical="center" indent="1"/>
      <protection locked="0"/>
    </xf>
    <xf numFmtId="3" fontId="3" fillId="0" borderId="53" xfId="0" applyNumberFormat="1" applyFont="1" applyFill="1" applyBorder="1" applyAlignment="1" applyProtection="1">
      <alignment horizontal="right" vertical="center" indent="1"/>
    </xf>
    <xf numFmtId="42" fontId="4" fillId="0" borderId="20" xfId="0" applyNumberFormat="1" applyFont="1" applyBorder="1" applyAlignment="1" applyProtection="1">
      <alignment horizontal="center" wrapText="1"/>
    </xf>
    <xf numFmtId="42" fontId="3" fillId="0" borderId="0" xfId="0" applyNumberFormat="1" applyFont="1" applyBorder="1" applyAlignment="1" applyProtection="1">
      <alignment horizontal="left"/>
    </xf>
    <xf numFmtId="42" fontId="4" fillId="0" borderId="54" xfId="0" applyNumberFormat="1" applyFont="1" applyBorder="1" applyAlignment="1" applyProtection="1">
      <alignment horizontal="center" wrapText="1"/>
    </xf>
    <xf numFmtId="42" fontId="4" fillId="0" borderId="11" xfId="0" applyNumberFormat="1" applyFont="1" applyBorder="1" applyAlignment="1" applyProtection="1">
      <alignment horizontal="center" wrapText="1"/>
    </xf>
    <xf numFmtId="42" fontId="3" fillId="0" borderId="11" xfId="0" applyNumberFormat="1" applyFont="1" applyBorder="1" applyAlignment="1" applyProtection="1">
      <alignment horizontal="left"/>
    </xf>
    <xf numFmtId="42" fontId="4" fillId="0" borderId="11" xfId="0" applyNumberFormat="1" applyFont="1" applyBorder="1" applyAlignment="1" applyProtection="1">
      <alignment horizontal="center"/>
    </xf>
    <xf numFmtId="42" fontId="4" fillId="0" borderId="42" xfId="0" applyNumberFormat="1" applyFont="1" applyBorder="1" applyAlignment="1" applyProtection="1">
      <alignment horizontal="center" wrapText="1"/>
    </xf>
    <xf numFmtId="42" fontId="4" fillId="0" borderId="2" xfId="0" applyNumberFormat="1" applyFont="1" applyBorder="1" applyAlignment="1" applyProtection="1">
      <alignment horizontal="center" wrapText="1"/>
    </xf>
    <xf numFmtId="42" fontId="3" fillId="0" borderId="2" xfId="0" applyNumberFormat="1" applyFont="1" applyBorder="1" applyAlignment="1" applyProtection="1">
      <alignment horizontal="left"/>
    </xf>
    <xf numFmtId="42" fontId="3" fillId="0" borderId="38" xfId="0" applyNumberFormat="1" applyFont="1" applyBorder="1" applyAlignment="1" applyProtection="1">
      <alignment vertical="top"/>
    </xf>
    <xf numFmtId="42" fontId="3" fillId="0" borderId="41" xfId="0" applyNumberFormat="1" applyFont="1" applyBorder="1" applyAlignment="1" applyProtection="1">
      <alignment vertical="top"/>
    </xf>
    <xf numFmtId="0" fontId="0" fillId="0" borderId="0" xfId="0" applyNumberFormat="1" applyFill="1" applyBorder="1" applyAlignment="1" applyProtection="1">
      <alignment horizontal="left" vertical="top" wrapText="1" indent="2"/>
    </xf>
    <xf numFmtId="42" fontId="4" fillId="0" borderId="40" xfId="0" applyNumberFormat="1" applyFont="1" applyBorder="1" applyAlignment="1" applyProtection="1">
      <alignment horizontal="center" wrapText="1"/>
    </xf>
    <xf numFmtId="42" fontId="4" fillId="0" borderId="41" xfId="0" applyNumberFormat="1" applyFont="1" applyBorder="1" applyAlignment="1" applyProtection="1">
      <alignment horizontal="center" wrapText="1"/>
    </xf>
    <xf numFmtId="42" fontId="4" fillId="0" borderId="43" xfId="0" applyNumberFormat="1" applyFont="1" applyBorder="1" applyAlignment="1" applyProtection="1">
      <alignment horizontal="center" wrapText="1"/>
    </xf>
    <xf numFmtId="42" fontId="3" fillId="0" borderId="40" xfId="0" applyNumberFormat="1" applyFont="1" applyBorder="1" applyAlignment="1" applyProtection="1"/>
    <xf numFmtId="42" fontId="3" fillId="0" borderId="48" xfId="0" applyNumberFormat="1" applyFont="1" applyBorder="1" applyAlignment="1" applyProtection="1">
      <alignment vertical="top"/>
    </xf>
    <xf numFmtId="0" fontId="0" fillId="0" borderId="0" xfId="0" applyAlignment="1" applyProtection="1">
      <alignment horizontal="left" vertical="center"/>
    </xf>
    <xf numFmtId="0" fontId="0" fillId="0" borderId="0" xfId="0" applyAlignment="1" applyProtection="1">
      <alignment vertical="top"/>
    </xf>
    <xf numFmtId="0" fontId="0" fillId="0" borderId="0" xfId="0" applyAlignment="1" applyProtection="1"/>
    <xf numFmtId="0" fontId="3" fillId="4" borderId="33" xfId="0" applyNumberFormat="1" applyFont="1" applyFill="1" applyBorder="1" applyAlignment="1" applyProtection="1">
      <alignment horizontal="right" vertical="top"/>
      <protection locked="0"/>
    </xf>
    <xf numFmtId="42" fontId="14" fillId="0" borderId="9" xfId="0" applyNumberFormat="1" applyFont="1" applyBorder="1" applyAlignment="1" applyProtection="1">
      <alignment horizontal="center" vertical="center"/>
    </xf>
    <xf numFmtId="42" fontId="14" fillId="0" borderId="21" xfId="0" applyNumberFormat="1" applyFont="1" applyBorder="1" applyAlignment="1" applyProtection="1">
      <alignment horizontal="center" vertical="center"/>
    </xf>
    <xf numFmtId="42" fontId="14" fillId="0" borderId="50" xfId="0" applyNumberFormat="1" applyFont="1" applyBorder="1" applyAlignment="1" applyProtection="1">
      <alignment horizontal="center" vertical="center"/>
    </xf>
    <xf numFmtId="42" fontId="4" fillId="0" borderId="49" xfId="0" applyNumberFormat="1" applyFont="1" applyBorder="1" applyAlignment="1" applyProtection="1">
      <alignment horizontal="center" vertical="center"/>
    </xf>
    <xf numFmtId="42" fontId="3" fillId="4" borderId="49" xfId="0" applyNumberFormat="1" applyFont="1" applyFill="1" applyBorder="1" applyAlignment="1" applyProtection="1">
      <alignment vertical="center"/>
      <protection locked="0"/>
    </xf>
    <xf numFmtId="0" fontId="3" fillId="0" borderId="49" xfId="0" applyNumberFormat="1" applyFont="1" applyBorder="1" applyAlignment="1" applyProtection="1">
      <alignment horizontal="center" vertical="center"/>
    </xf>
    <xf numFmtId="42" fontId="4" fillId="0" borderId="49" xfId="0" applyNumberFormat="1" applyFont="1" applyBorder="1" applyAlignment="1" applyProtection="1">
      <alignment vertical="center"/>
    </xf>
    <xf numFmtId="42" fontId="13" fillId="0" borderId="49" xfId="0" quotePrefix="1" applyNumberFormat="1" applyFont="1" applyBorder="1" applyAlignment="1" applyProtection="1">
      <alignment horizontal="center" vertical="center"/>
    </xf>
    <xf numFmtId="0" fontId="9" fillId="4" borderId="49" xfId="0" applyNumberFormat="1" applyFont="1" applyFill="1" applyBorder="1" applyAlignment="1" applyProtection="1">
      <alignment horizontal="center" vertical="top"/>
      <protection locked="0"/>
    </xf>
    <xf numFmtId="0" fontId="3" fillId="0" borderId="0" xfId="0" applyFont="1" applyProtection="1"/>
    <xf numFmtId="49" fontId="4" fillId="0" borderId="0" xfId="0" applyNumberFormat="1" applyFont="1" applyAlignment="1" applyProtection="1">
      <alignment horizontal="center"/>
    </xf>
    <xf numFmtId="0" fontId="3" fillId="0" borderId="0" xfId="0" applyFont="1" applyAlignment="1" applyProtection="1">
      <alignment horizontal="center"/>
    </xf>
    <xf numFmtId="0" fontId="12" fillId="0" borderId="0" xfId="0" applyFont="1" applyAlignment="1" applyProtection="1">
      <alignment horizontal="left"/>
    </xf>
    <xf numFmtId="49" fontId="4" fillId="0" borderId="0" xfId="0" applyNumberFormat="1" applyFont="1" applyAlignment="1" applyProtection="1">
      <alignment horizontal="center" vertical="top"/>
    </xf>
    <xf numFmtId="0" fontId="12" fillId="0" borderId="0" xfId="0" applyFont="1" applyAlignment="1" applyProtection="1">
      <alignment horizontal="left" vertical="top"/>
    </xf>
    <xf numFmtId="0" fontId="3" fillId="0" borderId="0" xfId="0" applyFont="1" applyAlignment="1" applyProtection="1">
      <alignment vertical="top"/>
    </xf>
    <xf numFmtId="0" fontId="3" fillId="0" borderId="7" xfId="0" applyNumberFormat="1" applyFont="1" applyFill="1" applyBorder="1" applyAlignment="1" applyProtection="1">
      <alignment vertical="top"/>
    </xf>
    <xf numFmtId="0" fontId="0" fillId="0" borderId="7" xfId="0" applyFill="1" applyBorder="1" applyAlignment="1" applyProtection="1">
      <alignment vertical="top"/>
    </xf>
    <xf numFmtId="42" fontId="3" fillId="0" borderId="7" xfId="0" applyNumberFormat="1" applyFont="1" applyFill="1" applyBorder="1" applyAlignment="1" applyProtection="1">
      <alignment vertical="top"/>
    </xf>
    <xf numFmtId="42" fontId="3" fillId="0" borderId="4" xfId="0" applyNumberFormat="1" applyFont="1" applyBorder="1" applyAlignment="1" applyProtection="1">
      <alignment horizontal="left" vertical="center" indent="1"/>
    </xf>
    <xf numFmtId="42" fontId="3" fillId="0" borderId="5" xfId="0" applyNumberFormat="1" applyFont="1" applyBorder="1" applyAlignment="1" applyProtection="1">
      <alignment vertical="top"/>
    </xf>
    <xf numFmtId="42" fontId="3" fillId="0" borderId="4" xfId="0" applyNumberFormat="1" applyFont="1" applyBorder="1" applyAlignment="1" applyProtection="1">
      <alignment vertical="top"/>
    </xf>
    <xf numFmtId="0" fontId="3" fillId="0" borderId="5" xfId="0" applyNumberFormat="1" applyFont="1" applyBorder="1" applyAlignment="1" applyProtection="1">
      <alignment horizontal="center" vertical="top"/>
    </xf>
    <xf numFmtId="42" fontId="4" fillId="0" borderId="32" xfId="0" applyNumberFormat="1" applyFont="1" applyFill="1" applyBorder="1" applyAlignment="1" applyProtection="1">
      <alignment horizontal="centerContinuous" wrapText="1"/>
    </xf>
    <xf numFmtId="42" fontId="4" fillId="0" borderId="0" xfId="0" applyNumberFormat="1" applyFont="1" applyFill="1" applyBorder="1" applyAlignment="1" applyProtection="1">
      <alignment horizontal="center" wrapText="1"/>
    </xf>
    <xf numFmtId="42" fontId="4" fillId="0" borderId="0" xfId="0" applyNumberFormat="1" applyFont="1" applyAlignment="1" applyProtection="1">
      <alignment horizontal="center" wrapText="1"/>
    </xf>
    <xf numFmtId="42" fontId="3" fillId="0" borderId="6" xfId="0" applyNumberFormat="1" applyFont="1" applyBorder="1" applyAlignment="1" applyProtection="1">
      <alignment vertical="top"/>
    </xf>
    <xf numFmtId="0" fontId="0" fillId="0" borderId="39" xfId="0" applyBorder="1" applyProtection="1"/>
    <xf numFmtId="0" fontId="0" fillId="0" borderId="40" xfId="0" applyBorder="1" applyProtection="1"/>
    <xf numFmtId="42" fontId="3" fillId="0" borderId="0" xfId="0" applyNumberFormat="1" applyFont="1" applyAlignment="1" applyProtection="1"/>
    <xf numFmtId="0" fontId="4" fillId="0" borderId="0" xfId="0" applyNumberFormat="1" applyFont="1" applyFill="1" applyBorder="1" applyAlignment="1" applyProtection="1">
      <alignment horizontal="left" vertical="top" wrapText="1"/>
    </xf>
    <xf numFmtId="42" fontId="4" fillId="0" borderId="0" xfId="0" applyNumberFormat="1" applyFont="1" applyAlignment="1" applyProtection="1">
      <alignment horizontal="right" vertical="top"/>
    </xf>
    <xf numFmtId="0" fontId="4" fillId="0" borderId="1" xfId="0" applyNumberFormat="1" applyFont="1" applyFill="1" applyBorder="1" applyAlignment="1" applyProtection="1">
      <alignment vertical="top"/>
    </xf>
    <xf numFmtId="0" fontId="4" fillId="0" borderId="0" xfId="0" applyFont="1" applyAlignment="1" applyProtection="1">
      <alignment vertical="top" wrapText="1"/>
    </xf>
    <xf numFmtId="0" fontId="3" fillId="0" borderId="0" xfId="0" applyFont="1" applyAlignment="1" applyProtection="1">
      <alignment vertical="top" wrapText="1"/>
    </xf>
    <xf numFmtId="42" fontId="7" fillId="0" borderId="0" xfId="0" applyNumberFormat="1" applyFont="1" applyFill="1" applyBorder="1" applyAlignment="1" applyProtection="1">
      <alignment horizontal="left" vertical="top"/>
    </xf>
    <xf numFmtId="0" fontId="3" fillId="0" borderId="0" xfId="0" applyNumberFormat="1" applyFont="1" applyFill="1" applyBorder="1" applyAlignment="1" applyProtection="1">
      <alignment horizontal="centerContinuous" vertical="top"/>
    </xf>
    <xf numFmtId="0" fontId="8" fillId="0" borderId="0" xfId="0" applyFont="1" applyFill="1" applyBorder="1" applyAlignment="1" applyProtection="1">
      <alignment horizontal="centerContinuous" vertical="top"/>
    </xf>
    <xf numFmtId="42" fontId="4" fillId="0" borderId="10" xfId="0" applyNumberFormat="1" applyFont="1" applyFill="1" applyBorder="1" applyAlignment="1" applyProtection="1">
      <alignment horizontal="centerContinuous" wrapText="1"/>
    </xf>
    <xf numFmtId="0" fontId="3" fillId="0" borderId="0" xfId="0" applyNumberFormat="1" applyFont="1" applyFill="1" applyBorder="1" applyAlignment="1" applyProtection="1">
      <alignment horizontal="left" vertical="center" wrapText="1"/>
    </xf>
    <xf numFmtId="0" fontId="3" fillId="0" borderId="0" xfId="1" applyNumberFormat="1"/>
    <xf numFmtId="43" fontId="3" fillId="0" borderId="0" xfId="1" applyProtection="1"/>
    <xf numFmtId="0" fontId="19" fillId="0" borderId="0" xfId="2" applyNumberFormat="1" applyFont="1" applyAlignment="1" applyProtection="1">
      <alignment horizontal="left"/>
    </xf>
    <xf numFmtId="42" fontId="4" fillId="0" borderId="1" xfId="0" applyNumberFormat="1" applyFont="1" applyBorder="1" applyAlignment="1" applyProtection="1">
      <alignment horizontal="center" wrapText="1"/>
    </xf>
    <xf numFmtId="42" fontId="4" fillId="0" borderId="9" xfId="0" applyNumberFormat="1" applyFont="1" applyFill="1" applyBorder="1" applyAlignment="1" applyProtection="1">
      <alignment horizontal="centerContinuous" wrapText="1"/>
    </xf>
    <xf numFmtId="42" fontId="4" fillId="0" borderId="59" xfId="0" applyNumberFormat="1" applyFont="1" applyFill="1" applyBorder="1" applyAlignment="1" applyProtection="1">
      <alignment horizontal="centerContinuous" wrapText="1"/>
    </xf>
    <xf numFmtId="42" fontId="4" fillId="0" borderId="3" xfId="0" applyNumberFormat="1" applyFont="1" applyBorder="1" applyAlignment="1" applyProtection="1">
      <alignment horizontal="centerContinuous"/>
    </xf>
    <xf numFmtId="42" fontId="4" fillId="0" borderId="5" xfId="0" applyNumberFormat="1" applyFont="1" applyBorder="1" applyAlignment="1" applyProtection="1">
      <alignment horizontal="centerContinuous"/>
    </xf>
    <xf numFmtId="42" fontId="4" fillId="0" borderId="8" xfId="0" applyNumberFormat="1" applyFont="1" applyBorder="1" applyAlignment="1" applyProtection="1">
      <alignment horizontal="centerContinuous"/>
    </xf>
    <xf numFmtId="0" fontId="4" fillId="0" borderId="39" xfId="0" applyNumberFormat="1" applyFont="1" applyBorder="1" applyAlignment="1" applyProtection="1">
      <alignment vertical="center"/>
    </xf>
    <xf numFmtId="42" fontId="4" fillId="0" borderId="2" xfId="0" applyNumberFormat="1" applyFont="1" applyBorder="1" applyAlignment="1" applyProtection="1">
      <alignment vertical="center"/>
    </xf>
    <xf numFmtId="42" fontId="13" fillId="0" borderId="2" xfId="0" quotePrefix="1" applyNumberFormat="1" applyFont="1" applyBorder="1" applyAlignment="1" applyProtection="1">
      <alignment horizontal="center" vertical="center"/>
    </xf>
    <xf numFmtId="43" fontId="3" fillId="0" borderId="0" xfId="1" applyFill="1"/>
    <xf numFmtId="42" fontId="4" fillId="0" borderId="0" xfId="0" applyNumberFormat="1" applyFont="1" applyBorder="1" applyAlignment="1" applyProtection="1">
      <alignment horizontal="right" vertical="top" indent="1"/>
    </xf>
    <xf numFmtId="41" fontId="3" fillId="0" borderId="0" xfId="1" applyNumberFormat="1" applyProtection="1"/>
    <xf numFmtId="0" fontId="3" fillId="0" borderId="0" xfId="1" applyNumberFormat="1" applyAlignment="1" applyProtection="1">
      <alignment horizontal="center"/>
    </xf>
    <xf numFmtId="164" fontId="3" fillId="0" borderId="0" xfId="1" applyNumberFormat="1" applyAlignment="1" applyProtection="1">
      <alignment horizontal="center"/>
    </xf>
    <xf numFmtId="42" fontId="4" fillId="0" borderId="60" xfId="0" applyNumberFormat="1" applyFont="1" applyBorder="1" applyAlignment="1" applyProtection="1">
      <alignment horizontal="center" wrapText="1"/>
    </xf>
    <xf numFmtId="43" fontId="3" fillId="5" borderId="0" xfId="1" applyFill="1" applyProtection="1"/>
    <xf numFmtId="0" fontId="7" fillId="5" borderId="0" xfId="1" applyNumberFormat="1" applyFont="1" applyFill="1" applyAlignment="1" applyProtection="1">
      <alignment horizontal="left" indent="1"/>
    </xf>
    <xf numFmtId="0" fontId="18" fillId="5" borderId="0" xfId="1" applyNumberFormat="1" applyFont="1" applyFill="1" applyAlignment="1" applyProtection="1">
      <alignment horizontal="left" indent="1"/>
    </xf>
    <xf numFmtId="0" fontId="18" fillId="5" borderId="0" xfId="1" applyNumberFormat="1" applyFont="1" applyFill="1" applyAlignment="1" applyProtection="1">
      <alignment horizontal="center"/>
    </xf>
    <xf numFmtId="164" fontId="18" fillId="5" borderId="0" xfId="1" applyNumberFormat="1" applyFont="1" applyFill="1" applyAlignment="1" applyProtection="1">
      <alignment horizontal="center"/>
    </xf>
    <xf numFmtId="41" fontId="18" fillId="5" borderId="0" xfId="1" applyNumberFormat="1" applyFont="1" applyFill="1" applyAlignment="1" applyProtection="1">
      <alignment horizontal="left" indent="1"/>
    </xf>
    <xf numFmtId="43" fontId="3" fillId="5" borderId="0" xfId="1" applyFill="1"/>
    <xf numFmtId="0" fontId="7" fillId="5" borderId="0" xfId="1" applyNumberFormat="1" applyFont="1" applyFill="1" applyAlignment="1">
      <alignment horizontal="left" indent="1"/>
    </xf>
    <xf numFmtId="0" fontId="18" fillId="5" borderId="0" xfId="1" applyNumberFormat="1" applyFont="1" applyFill="1" applyAlignment="1">
      <alignment horizontal="left" indent="1"/>
    </xf>
    <xf numFmtId="0" fontId="3" fillId="5" borderId="0" xfId="1" applyNumberFormat="1" applyFill="1"/>
    <xf numFmtId="42" fontId="6" fillId="0" borderId="2" xfId="0" applyNumberFormat="1" applyFont="1" applyBorder="1" applyAlignment="1" applyProtection="1">
      <alignment horizontal="center" wrapText="1"/>
    </xf>
    <xf numFmtId="0" fontId="0" fillId="0" borderId="0" xfId="0" applyBorder="1" applyAlignment="1" applyProtection="1">
      <protection locked="0"/>
    </xf>
    <xf numFmtId="42" fontId="4" fillId="0" borderId="67" xfId="0" applyNumberFormat="1" applyFont="1" applyBorder="1" applyAlignment="1" applyProtection="1">
      <alignment horizontal="centerContinuous" wrapText="1"/>
    </xf>
    <xf numFmtId="42" fontId="14" fillId="0" borderId="68" xfId="0" applyNumberFormat="1" applyFont="1" applyBorder="1" applyAlignment="1" applyProtection="1">
      <alignment horizontal="center" vertical="center"/>
    </xf>
    <xf numFmtId="3" fontId="3" fillId="0" borderId="69" xfId="0" applyNumberFormat="1" applyFont="1" applyFill="1" applyBorder="1" applyAlignment="1" applyProtection="1">
      <alignment horizontal="right" vertical="center" indent="1"/>
    </xf>
    <xf numFmtId="42" fontId="4" fillId="0" borderId="12" xfId="0" applyNumberFormat="1" applyFont="1" applyFill="1" applyBorder="1" applyAlignment="1" applyProtection="1">
      <alignment horizontal="centerContinuous" wrapText="1"/>
    </xf>
    <xf numFmtId="42" fontId="4" fillId="0" borderId="64" xfId="0" applyNumberFormat="1" applyFont="1" applyBorder="1" applyAlignment="1" applyProtection="1">
      <alignment horizontal="centerContinuous" wrapText="1"/>
    </xf>
    <xf numFmtId="42" fontId="4" fillId="0" borderId="58" xfId="0" applyNumberFormat="1" applyFont="1" applyBorder="1" applyAlignment="1" applyProtection="1">
      <alignment horizontal="centerContinuous" wrapText="1"/>
    </xf>
    <xf numFmtId="42" fontId="4" fillId="0" borderId="67" xfId="0" applyNumberFormat="1" applyFont="1" applyFill="1" applyBorder="1" applyAlignment="1" applyProtection="1">
      <alignment horizontal="center" wrapText="1"/>
    </xf>
    <xf numFmtId="42" fontId="4" fillId="0" borderId="71" xfId="0" applyNumberFormat="1" applyFont="1" applyFill="1" applyBorder="1" applyAlignment="1" applyProtection="1">
      <alignment horizontal="center" wrapText="1"/>
    </xf>
    <xf numFmtId="42" fontId="4" fillId="0" borderId="71" xfId="0" applyNumberFormat="1" applyFont="1" applyBorder="1" applyAlignment="1" applyProtection="1">
      <alignment horizontal="center" wrapText="1"/>
    </xf>
    <xf numFmtId="42" fontId="4" fillId="0" borderId="10" xfId="0" applyNumberFormat="1" applyFont="1" applyBorder="1" applyAlignment="1" applyProtection="1">
      <alignment horizontal="center" wrapText="1"/>
    </xf>
    <xf numFmtId="42" fontId="4" fillId="0" borderId="72" xfId="0" applyNumberFormat="1" applyFont="1" applyBorder="1" applyAlignment="1" applyProtection="1">
      <alignment horizontal="centerContinuous" wrapText="1"/>
    </xf>
    <xf numFmtId="42" fontId="4" fillId="0" borderId="68" xfId="0" applyNumberFormat="1" applyFont="1" applyFill="1" applyBorder="1" applyAlignment="1" applyProtection="1">
      <alignment horizontal="centerContinuous" wrapText="1"/>
    </xf>
    <xf numFmtId="42" fontId="4" fillId="0" borderId="3" xfId="0" applyNumberFormat="1" applyFont="1" applyBorder="1" applyAlignment="1" applyProtection="1">
      <alignment horizontal="center" wrapText="1"/>
    </xf>
    <xf numFmtId="42" fontId="4" fillId="0" borderId="66" xfId="0" applyNumberFormat="1" applyFont="1" applyBorder="1" applyAlignment="1" applyProtection="1">
      <alignment horizontal="centerContinuous" wrapText="1"/>
    </xf>
    <xf numFmtId="42" fontId="4" fillId="0" borderId="50" xfId="0" applyNumberFormat="1" applyFont="1" applyFill="1" applyBorder="1" applyAlignment="1" applyProtection="1">
      <alignment horizontal="centerContinuous" wrapText="1"/>
    </xf>
    <xf numFmtId="42" fontId="4" fillId="0" borderId="4" xfId="0" applyNumberFormat="1" applyFont="1" applyBorder="1" applyAlignment="1" applyProtection="1">
      <alignment horizontal="centerContinuous"/>
    </xf>
    <xf numFmtId="42" fontId="4" fillId="0" borderId="6" xfId="0" applyNumberFormat="1" applyFont="1" applyBorder="1" applyAlignment="1" applyProtection="1">
      <alignment horizontal="centerContinuous"/>
    </xf>
    <xf numFmtId="42" fontId="4" fillId="0" borderId="2" xfId="0" applyNumberFormat="1" applyFont="1" applyBorder="1" applyAlignment="1" applyProtection="1">
      <alignment horizontal="centerContinuous"/>
    </xf>
    <xf numFmtId="42" fontId="4" fillId="0" borderId="1" xfId="0" applyNumberFormat="1" applyFont="1" applyBorder="1" applyAlignment="1" applyProtection="1"/>
    <xf numFmtId="42" fontId="4" fillId="0" borderId="1" xfId="0" applyNumberFormat="1" applyFont="1" applyBorder="1" applyAlignment="1" applyProtection="1">
      <alignment horizontal="centerContinuous" vertical="center"/>
    </xf>
    <xf numFmtId="0" fontId="0" fillId="0" borderId="2" xfId="0" applyBorder="1" applyAlignment="1" applyProtection="1">
      <alignment horizontal="centerContinuous" vertical="center"/>
    </xf>
    <xf numFmtId="42" fontId="3" fillId="0" borderId="2" xfId="0" applyNumberFormat="1" applyFont="1" applyBorder="1" applyAlignment="1" applyProtection="1">
      <alignment horizontal="centerContinuous" vertical="center"/>
    </xf>
    <xf numFmtId="42" fontId="3" fillId="0" borderId="3" xfId="0" applyNumberFormat="1" applyFont="1" applyBorder="1" applyAlignment="1" applyProtection="1">
      <alignment horizontal="centerContinuous" vertical="center"/>
    </xf>
    <xf numFmtId="42" fontId="3" fillId="0" borderId="4" xfId="0" applyNumberFormat="1" applyFont="1" applyBorder="1" applyAlignment="1" applyProtection="1">
      <alignment horizontal="centerContinuous" vertical="center"/>
    </xf>
    <xf numFmtId="42" fontId="3" fillId="0" borderId="5" xfId="0" applyNumberFormat="1" applyFont="1" applyBorder="1" applyAlignment="1" applyProtection="1">
      <alignment horizontal="centerContinuous" vertical="top"/>
    </xf>
    <xf numFmtId="0" fontId="0" fillId="0" borderId="8" xfId="0" applyBorder="1" applyAlignment="1" applyProtection="1">
      <alignment horizontal="centerContinuous" vertical="center" wrapText="1"/>
    </xf>
    <xf numFmtId="42" fontId="6" fillId="0" borderId="55" xfId="0" applyNumberFormat="1" applyFont="1" applyBorder="1" applyAlignment="1" applyProtection="1">
      <alignment horizontal="center" wrapText="1"/>
    </xf>
    <xf numFmtId="0" fontId="0" fillId="0" borderId="68" xfId="0" applyBorder="1" applyAlignment="1" applyProtection="1">
      <alignment horizontal="centerContinuous" vertical="center" wrapText="1"/>
    </xf>
    <xf numFmtId="42" fontId="6" fillId="0" borderId="59" xfId="0" applyNumberFormat="1" applyFont="1" applyBorder="1" applyAlignment="1" applyProtection="1">
      <alignment horizontal="centerContinuous" vertical="center" wrapText="1"/>
    </xf>
    <xf numFmtId="42" fontId="4" fillId="0" borderId="28" xfId="0" applyNumberFormat="1" applyFont="1" applyBorder="1" applyAlignment="1" applyProtection="1">
      <alignment horizontal="centerContinuous" vertical="top"/>
    </xf>
    <xf numFmtId="42" fontId="6" fillId="0" borderId="6" xfId="0" applyNumberFormat="1" applyFont="1" applyBorder="1" applyAlignment="1" applyProtection="1">
      <alignment horizontal="centerContinuous" vertical="center" wrapText="1"/>
    </xf>
    <xf numFmtId="49" fontId="18" fillId="0" borderId="0" xfId="0" applyNumberFormat="1" applyFont="1" applyBorder="1" applyAlignment="1" applyProtection="1">
      <alignment horizontal="right"/>
    </xf>
    <xf numFmtId="43" fontId="3" fillId="0" borderId="0" xfId="1" applyAlignment="1" applyProtection="1">
      <alignment horizontal="center"/>
    </xf>
    <xf numFmtId="0" fontId="7" fillId="5" borderId="0" xfId="1" applyNumberFormat="1" applyFont="1" applyFill="1" applyAlignment="1" applyProtection="1">
      <alignment horizontal="center"/>
    </xf>
    <xf numFmtId="0" fontId="3" fillId="0" borderId="0" xfId="1" applyNumberFormat="1" applyFill="1" applyAlignment="1" applyProtection="1">
      <alignment horizontal="center"/>
    </xf>
    <xf numFmtId="164" fontId="3" fillId="0" borderId="0" xfId="1" applyNumberFormat="1" applyFill="1" applyAlignment="1" applyProtection="1">
      <alignment horizontal="center"/>
    </xf>
    <xf numFmtId="41" fontId="3" fillId="0" borderId="0" xfId="1" applyNumberFormat="1" applyFill="1" applyProtection="1"/>
    <xf numFmtId="0" fontId="3" fillId="0" borderId="0" xfId="1" applyNumberFormat="1" applyFill="1"/>
    <xf numFmtId="42" fontId="21" fillId="0" borderId="0" xfId="0" applyNumberFormat="1" applyFont="1" applyAlignment="1" applyProtection="1">
      <alignment vertical="top"/>
    </xf>
    <xf numFmtId="42" fontId="4" fillId="0" borderId="0" xfId="0" applyNumberFormat="1" applyFont="1" applyBorder="1" applyAlignment="1" applyProtection="1">
      <alignment horizontal="left" vertical="top" wrapText="1"/>
    </xf>
    <xf numFmtId="0" fontId="4" fillId="0" borderId="39" xfId="0" applyNumberFormat="1" applyFont="1" applyBorder="1" applyAlignment="1" applyProtection="1">
      <alignment horizontal="left" vertical="top" indent="1"/>
    </xf>
    <xf numFmtId="0" fontId="3" fillId="0" borderId="4" xfId="0" applyNumberFormat="1" applyFont="1" applyBorder="1" applyAlignment="1" applyProtection="1">
      <alignment horizontal="left" vertical="center" indent="1"/>
    </xf>
    <xf numFmtId="42" fontId="3" fillId="0" borderId="11" xfId="0" applyNumberFormat="1" applyFont="1" applyBorder="1" applyAlignment="1" applyProtection="1">
      <alignment vertical="top"/>
    </xf>
    <xf numFmtId="42" fontId="3" fillId="0" borderId="74" xfId="0" applyNumberFormat="1" applyFont="1" applyBorder="1" applyAlignment="1" applyProtection="1">
      <alignment vertical="top"/>
    </xf>
    <xf numFmtId="42" fontId="5" fillId="0" borderId="73" xfId="0" applyNumberFormat="1" applyFont="1" applyBorder="1" applyAlignment="1" applyProtection="1">
      <alignment vertical="top"/>
    </xf>
    <xf numFmtId="41" fontId="3" fillId="0" borderId="0" xfId="1" applyNumberFormat="1" applyAlignment="1" applyProtection="1">
      <alignment horizontal="center"/>
    </xf>
    <xf numFmtId="42" fontId="3" fillId="0" borderId="0" xfId="0" applyNumberFormat="1" applyFont="1" applyAlignment="1" applyProtection="1">
      <alignment horizontal="center" wrapText="1"/>
    </xf>
    <xf numFmtId="0" fontId="3" fillId="0" borderId="0" xfId="1" applyNumberFormat="1" applyFill="1" applyAlignment="1">
      <alignment horizontal="center"/>
    </xf>
    <xf numFmtId="0" fontId="3" fillId="0" borderId="0" xfId="1" applyNumberFormat="1" applyAlignment="1">
      <alignment horizontal="center"/>
    </xf>
    <xf numFmtId="0" fontId="3" fillId="5" borderId="0" xfId="1" applyNumberFormat="1" applyFill="1" applyAlignment="1">
      <alignment horizontal="center"/>
    </xf>
    <xf numFmtId="0" fontId="7" fillId="0" borderId="0" xfId="1" applyNumberFormat="1" applyFont="1"/>
    <xf numFmtId="0" fontId="3" fillId="0" borderId="7" xfId="0" applyNumberFormat="1" applyFont="1" applyBorder="1" applyAlignment="1" applyProtection="1">
      <alignment horizontal="center"/>
    </xf>
    <xf numFmtId="164" fontId="3" fillId="0" borderId="0" xfId="1" applyNumberFormat="1" applyAlignment="1" applyProtection="1">
      <alignment horizontal="center" wrapText="1"/>
    </xf>
    <xf numFmtId="43" fontId="3" fillId="0" borderId="0" xfId="1" applyAlignment="1" applyProtection="1">
      <alignment horizontal="center" wrapText="1"/>
    </xf>
    <xf numFmtId="0" fontId="7" fillId="5" borderId="0" xfId="1" applyNumberFormat="1" applyFont="1" applyFill="1" applyAlignment="1" applyProtection="1">
      <alignment horizontal="center" wrapText="1"/>
    </xf>
    <xf numFmtId="0" fontId="3" fillId="0" borderId="0" xfId="1" applyNumberFormat="1" applyFill="1" applyAlignment="1" applyProtection="1">
      <alignment horizontal="left" indent="1"/>
    </xf>
    <xf numFmtId="0" fontId="10" fillId="0" borderId="0" xfId="1" applyNumberFormat="1" applyFont="1" applyFill="1" applyAlignment="1" applyProtection="1">
      <alignment horizontal="left" wrapText="1" indent="1"/>
    </xf>
    <xf numFmtId="43" fontId="3" fillId="0" borderId="0" xfId="1" applyFill="1" applyProtection="1"/>
    <xf numFmtId="41" fontId="3" fillId="0" borderId="0" xfId="1" applyNumberFormat="1" applyFill="1" applyAlignment="1" applyProtection="1">
      <alignment horizontal="center"/>
    </xf>
    <xf numFmtId="0" fontId="19" fillId="5" borderId="0" xfId="2" applyNumberFormat="1" applyFont="1" applyFill="1" applyAlignment="1" applyProtection="1">
      <alignment horizontal="left"/>
    </xf>
    <xf numFmtId="43" fontId="11" fillId="0" borderId="0" xfId="1" applyFont="1" applyProtection="1"/>
    <xf numFmtId="43" fontId="11" fillId="5" borderId="0" xfId="1" applyFont="1" applyFill="1" applyProtection="1"/>
    <xf numFmtId="43" fontId="23" fillId="0" borderId="0" xfId="1" applyFont="1" applyProtection="1"/>
    <xf numFmtId="49" fontId="22" fillId="0" borderId="0" xfId="1" applyNumberFormat="1" applyFont="1" applyFill="1" applyProtection="1"/>
    <xf numFmtId="0" fontId="3" fillId="0" borderId="7" xfId="0" applyNumberFormat="1" applyFont="1" applyBorder="1" applyAlignment="1" applyProtection="1">
      <alignment wrapText="1"/>
    </xf>
    <xf numFmtId="0" fontId="3" fillId="0" borderId="0" xfId="1" applyNumberFormat="1" applyFill="1" applyAlignment="1" applyProtection="1">
      <alignment horizontal="center" wrapText="1"/>
    </xf>
    <xf numFmtId="14" fontId="3" fillId="0" borderId="0" xfId="1" applyNumberFormat="1" applyFill="1" applyAlignment="1" applyProtection="1">
      <alignment horizontal="center"/>
    </xf>
    <xf numFmtId="14" fontId="3" fillId="0" borderId="0" xfId="1" applyNumberFormat="1" applyAlignment="1" applyProtection="1">
      <alignment horizontal="center"/>
    </xf>
    <xf numFmtId="14" fontId="18" fillId="5" borderId="0" xfId="1" applyNumberFormat="1" applyFont="1" applyFill="1" applyAlignment="1" applyProtection="1">
      <alignment horizontal="center"/>
    </xf>
    <xf numFmtId="0" fontId="3" fillId="7" borderId="0" xfId="1" applyNumberFormat="1" applyFill="1" applyAlignment="1" applyProtection="1">
      <alignment horizontal="left" indent="1"/>
    </xf>
    <xf numFmtId="0" fontId="3" fillId="7" borderId="0" xfId="1" applyNumberFormat="1" applyFill="1" applyAlignment="1" applyProtection="1">
      <alignment horizontal="left" wrapText="1"/>
    </xf>
    <xf numFmtId="43" fontId="3" fillId="7" borderId="0" xfId="1" applyFill="1" applyProtection="1"/>
    <xf numFmtId="43" fontId="3" fillId="0" borderId="0" xfId="1" applyAlignment="1">
      <alignment horizontal="center" wrapText="1"/>
    </xf>
    <xf numFmtId="0" fontId="3" fillId="6" borderId="0" xfId="1" applyNumberFormat="1" applyFill="1" applyAlignment="1">
      <alignment horizontal="center" wrapText="1"/>
    </xf>
    <xf numFmtId="164" fontId="3" fillId="0" borderId="0" xfId="1" applyNumberFormat="1" applyAlignment="1">
      <alignment horizontal="center"/>
    </xf>
    <xf numFmtId="164" fontId="3" fillId="8" borderId="7" xfId="1" applyNumberFormat="1" applyFill="1" applyBorder="1" applyAlignment="1">
      <alignment horizontal="centerContinuous"/>
    </xf>
    <xf numFmtId="41" fontId="3" fillId="8" borderId="7" xfId="1" applyNumberFormat="1" applyFill="1" applyBorder="1" applyAlignment="1">
      <alignment horizontal="centerContinuous"/>
    </xf>
    <xf numFmtId="43" fontId="3" fillId="8" borderId="7" xfId="1" applyFill="1" applyBorder="1" applyAlignment="1">
      <alignment horizontal="centerContinuous"/>
    </xf>
    <xf numFmtId="43" fontId="3" fillId="0" borderId="0" xfId="1" applyAlignment="1">
      <alignment horizontal="center"/>
    </xf>
    <xf numFmtId="0" fontId="7" fillId="0" borderId="0" xfId="1" applyNumberFormat="1" applyFont="1" applyAlignment="1">
      <alignment horizontal="center" wrapText="1"/>
    </xf>
    <xf numFmtId="164" fontId="7" fillId="0" borderId="0" xfId="1" applyNumberFormat="1" applyFont="1" applyAlignment="1">
      <alignment horizontal="center" wrapText="1"/>
    </xf>
    <xf numFmtId="41" fontId="7" fillId="0" borderId="0" xfId="1" applyNumberFormat="1" applyFont="1" applyAlignment="1">
      <alignment horizontal="center" wrapText="1"/>
    </xf>
    <xf numFmtId="0" fontId="3" fillId="0" borderId="0" xfId="1" applyNumberFormat="1" applyAlignment="1">
      <alignment horizontal="center" wrapText="1"/>
    </xf>
    <xf numFmtId="0" fontId="3" fillId="0" borderId="0" xfId="1" applyNumberFormat="1" applyFill="1" applyAlignment="1">
      <alignment horizontal="left" indent="1"/>
    </xf>
    <xf numFmtId="0" fontId="10" fillId="0" borderId="0" xfId="1" applyNumberFormat="1" applyFont="1" applyFill="1" applyAlignment="1">
      <alignment horizontal="left" wrapText="1" indent="1"/>
    </xf>
    <xf numFmtId="0" fontId="3" fillId="7" borderId="0" xfId="1" applyNumberFormat="1" applyFill="1" applyAlignment="1">
      <alignment horizontal="left" indent="1"/>
    </xf>
    <xf numFmtId="14" fontId="3" fillId="7" borderId="0" xfId="1" applyNumberFormat="1" applyFill="1" applyAlignment="1">
      <alignment horizontal="left" indent="1"/>
    </xf>
    <xf numFmtId="41" fontId="3" fillId="7" borderId="0" xfId="1" applyNumberFormat="1" applyFill="1" applyAlignment="1">
      <alignment horizontal="left" indent="1"/>
    </xf>
    <xf numFmtId="43" fontId="3" fillId="7" borderId="0" xfId="1" applyFill="1"/>
    <xf numFmtId="14" fontId="7" fillId="0" borderId="0" xfId="1" applyNumberFormat="1" applyFont="1" applyAlignment="1">
      <alignment horizontal="center" wrapText="1"/>
    </xf>
    <xf numFmtId="164" fontId="3" fillId="0" borderId="0" xfId="1" applyNumberFormat="1"/>
    <xf numFmtId="164" fontId="3" fillId="0" borderId="0" xfId="1" applyNumberFormat="1" applyProtection="1"/>
    <xf numFmtId="164" fontId="3" fillId="5" borderId="0" xfId="1" applyNumberFormat="1" applyFill="1"/>
    <xf numFmtId="164" fontId="3" fillId="7" borderId="0" xfId="1" applyNumberFormat="1" applyFill="1" applyAlignment="1">
      <alignment horizontal="left" indent="1"/>
    </xf>
    <xf numFmtId="164" fontId="3" fillId="5" borderId="0" xfId="1" applyNumberFormat="1" applyFill="1" applyProtection="1"/>
    <xf numFmtId="164" fontId="3" fillId="0" borderId="0" xfId="1" applyNumberFormat="1" applyFill="1" applyProtection="1"/>
    <xf numFmtId="164" fontId="3" fillId="7" borderId="0" xfId="1" applyNumberFormat="1" applyFill="1" applyAlignment="1" applyProtection="1">
      <alignment horizontal="left" indent="1"/>
    </xf>
    <xf numFmtId="42" fontId="3" fillId="4" borderId="4" xfId="0" applyNumberFormat="1" applyFont="1"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5" xfId="0" applyFill="1" applyBorder="1" applyAlignment="1" applyProtection="1">
      <alignment vertical="top" wrapText="1"/>
      <protection locked="0"/>
    </xf>
    <xf numFmtId="0" fontId="0" fillId="4" borderId="4"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7" xfId="0" applyFill="1" applyBorder="1" applyAlignment="1" applyProtection="1">
      <alignment vertical="top" wrapText="1"/>
      <protection locked="0"/>
    </xf>
    <xf numFmtId="0" fontId="0" fillId="4" borderId="8" xfId="0" applyFill="1" applyBorder="1" applyAlignment="1" applyProtection="1">
      <alignment vertical="top" wrapText="1"/>
      <protection locked="0"/>
    </xf>
    <xf numFmtId="37" fontId="3" fillId="2" borderId="56" xfId="0" applyNumberFormat="1" applyFont="1" applyFill="1" applyBorder="1" applyAlignment="1" applyProtection="1">
      <alignment horizontal="center" vertical="top"/>
      <protection locked="0"/>
    </xf>
    <xf numFmtId="0" fontId="0" fillId="0" borderId="30" xfId="0" applyBorder="1" applyAlignment="1" applyProtection="1">
      <alignment horizontal="center" vertical="top"/>
      <protection locked="0"/>
    </xf>
    <xf numFmtId="37" fontId="3" fillId="2" borderId="16" xfId="0" applyNumberFormat="1" applyFont="1" applyFill="1" applyBorder="1" applyAlignment="1" applyProtection="1">
      <alignment horizontal="center" vertical="top"/>
      <protection locked="0"/>
    </xf>
    <xf numFmtId="0" fontId="0" fillId="0" borderId="29" xfId="0" applyBorder="1" applyAlignment="1" applyProtection="1">
      <alignment horizontal="center" vertical="top"/>
      <protection locked="0"/>
    </xf>
    <xf numFmtId="0" fontId="3" fillId="4" borderId="0" xfId="0" applyFont="1" applyFill="1" applyBorder="1" applyAlignment="1" applyProtection="1">
      <alignment horizontal="left" vertical="center" wrapText="1" indent="1"/>
      <protection locked="0"/>
    </xf>
    <xf numFmtId="0" fontId="3" fillId="0" borderId="0" xfId="0" applyFont="1" applyAlignment="1" applyProtection="1">
      <alignment horizontal="left" vertical="center" wrapText="1" indent="1"/>
      <protection locked="0"/>
    </xf>
    <xf numFmtId="0" fontId="4" fillId="0" borderId="0" xfId="0" applyNumberFormat="1" applyFont="1" applyBorder="1" applyAlignment="1" applyProtection="1">
      <alignment horizontal="left" vertical="top" wrapText="1"/>
    </xf>
    <xf numFmtId="0" fontId="0" fillId="0" borderId="0" xfId="0" applyBorder="1" applyAlignment="1" applyProtection="1">
      <alignment horizontal="left" vertical="top" wrapText="1"/>
    </xf>
    <xf numFmtId="0" fontId="3" fillId="4" borderId="0" xfId="0" applyNumberFormat="1" applyFont="1" applyFill="1" applyBorder="1" applyAlignment="1" applyProtection="1">
      <alignment horizontal="left" vertical="center" wrapText="1"/>
      <protection locked="0"/>
    </xf>
    <xf numFmtId="0" fontId="0" fillId="4" borderId="0" xfId="0" applyFill="1" applyAlignment="1" applyProtection="1">
      <protection locked="0"/>
    </xf>
    <xf numFmtId="37" fontId="3" fillId="2" borderId="15" xfId="0" applyNumberFormat="1" applyFont="1" applyFill="1" applyBorder="1" applyAlignment="1" applyProtection="1">
      <alignment horizontal="center" vertical="top"/>
      <protection locked="0"/>
    </xf>
    <xf numFmtId="0" fontId="0" fillId="0" borderId="51" xfId="0" applyBorder="1" applyAlignment="1" applyProtection="1">
      <alignment horizontal="center" vertical="top"/>
      <protection locked="0"/>
    </xf>
    <xf numFmtId="42" fontId="3" fillId="3" borderId="61" xfId="0" applyNumberFormat="1" applyFont="1" applyFill="1" applyBorder="1" applyAlignment="1" applyProtection="1">
      <alignment vertical="top"/>
    </xf>
    <xf numFmtId="0" fontId="0" fillId="0" borderId="63" xfId="0" applyBorder="1" applyAlignment="1" applyProtection="1">
      <alignment vertical="top"/>
    </xf>
    <xf numFmtId="9" fontId="3" fillId="0" borderId="70" xfId="0" applyNumberFormat="1" applyFont="1" applyBorder="1" applyAlignment="1" applyProtection="1">
      <alignment horizontal="center" vertical="top"/>
    </xf>
    <xf numFmtId="0" fontId="0" fillId="0" borderId="53" xfId="0" applyBorder="1" applyAlignment="1" applyProtection="1">
      <alignment horizontal="center" vertical="top"/>
    </xf>
    <xf numFmtId="37" fontId="3" fillId="0" borderId="17" xfId="0" applyNumberFormat="1" applyFont="1" applyBorder="1" applyAlignment="1" applyProtection="1">
      <alignment horizontal="center" vertical="top"/>
    </xf>
    <xf numFmtId="0" fontId="0" fillId="0" borderId="52" xfId="0" applyBorder="1" applyAlignment="1" applyProtection="1">
      <alignment horizontal="center" vertical="top"/>
    </xf>
    <xf numFmtId="42" fontId="3" fillId="3" borderId="55" xfId="0" applyNumberFormat="1" applyFont="1" applyFill="1" applyBorder="1" applyAlignment="1" applyProtection="1">
      <alignment vertical="top"/>
    </xf>
    <xf numFmtId="0" fontId="0" fillId="0" borderId="28" xfId="0" applyBorder="1" applyAlignment="1" applyProtection="1">
      <alignment vertical="top"/>
    </xf>
    <xf numFmtId="42" fontId="3" fillId="3" borderId="1" xfId="0" applyNumberFormat="1" applyFont="1" applyFill="1" applyBorder="1" applyAlignment="1" applyProtection="1">
      <alignment vertical="top"/>
    </xf>
    <xf numFmtId="0" fontId="0" fillId="0" borderId="3" xfId="0" applyBorder="1" applyAlignment="1" applyProtection="1">
      <alignment vertical="top"/>
    </xf>
    <xf numFmtId="9" fontId="3" fillId="0" borderId="13" xfId="0" applyNumberFormat="1" applyFont="1" applyBorder="1" applyAlignment="1" applyProtection="1">
      <alignment horizontal="center" vertical="top"/>
    </xf>
    <xf numFmtId="0" fontId="0" fillId="0" borderId="27" xfId="0" applyBorder="1" applyAlignment="1" applyProtection="1">
      <alignment horizontal="center" vertical="top"/>
    </xf>
    <xf numFmtId="0" fontId="16" fillId="4" borderId="7" xfId="0" applyNumberFormat="1" applyFont="1" applyFill="1" applyBorder="1" applyAlignment="1" applyProtection="1">
      <alignment horizontal="left" indent="1"/>
      <protection locked="0"/>
    </xf>
    <xf numFmtId="0" fontId="17" fillId="4" borderId="7" xfId="0" applyNumberFormat="1" applyFont="1" applyFill="1" applyBorder="1" applyAlignment="1" applyProtection="1">
      <alignment horizontal="left" indent="1"/>
      <protection locked="0"/>
    </xf>
    <xf numFmtId="37" fontId="3" fillId="0" borderId="17" xfId="0" applyNumberFormat="1" applyFont="1" applyFill="1" applyBorder="1" applyAlignment="1" applyProtection="1">
      <alignment horizontal="center" vertical="top"/>
    </xf>
    <xf numFmtId="9" fontId="3" fillId="0" borderId="26" xfId="0" applyNumberFormat="1" applyFont="1" applyBorder="1" applyAlignment="1" applyProtection="1">
      <alignment horizontal="center" vertical="top"/>
    </xf>
    <xf numFmtId="0" fontId="0" fillId="0" borderId="25" xfId="0" applyBorder="1" applyAlignment="1" applyProtection="1">
      <alignment horizontal="center" vertical="top"/>
    </xf>
    <xf numFmtId="0" fontId="3" fillId="4" borderId="7" xfId="0" applyNumberFormat="1" applyFont="1" applyFill="1" applyBorder="1" applyAlignment="1" applyProtection="1">
      <alignment horizontal="left" vertical="center"/>
      <protection locked="0"/>
    </xf>
    <xf numFmtId="0" fontId="8" fillId="4" borderId="7" xfId="0" applyNumberFormat="1" applyFont="1" applyFill="1" applyBorder="1" applyAlignment="1" applyProtection="1">
      <alignment horizontal="left" vertical="center"/>
      <protection locked="0"/>
    </xf>
    <xf numFmtId="37" fontId="3" fillId="0" borderId="18" xfId="0" applyNumberFormat="1" applyFont="1" applyBorder="1" applyAlignment="1" applyProtection="1">
      <alignment horizontal="center" vertical="top"/>
    </xf>
    <xf numFmtId="0" fontId="0" fillId="0" borderId="22" xfId="0" applyBorder="1" applyAlignment="1" applyProtection="1">
      <alignment horizontal="center" vertical="top"/>
    </xf>
    <xf numFmtId="42" fontId="7" fillId="5" borderId="64" xfId="0" applyNumberFormat="1" applyFont="1" applyFill="1" applyBorder="1" applyAlignment="1" applyProtection="1">
      <alignment horizontal="center" vertical="center" wrapText="1"/>
    </xf>
    <xf numFmtId="42" fontId="7" fillId="5" borderId="65" xfId="0" applyNumberFormat="1" applyFont="1" applyFill="1" applyBorder="1" applyAlignment="1" applyProtection="1">
      <alignment horizontal="center" vertical="center" wrapText="1"/>
    </xf>
    <xf numFmtId="37" fontId="3" fillId="0" borderId="24" xfId="0" applyNumberFormat="1" applyFont="1" applyFill="1" applyBorder="1" applyAlignment="1" applyProtection="1">
      <alignment horizontal="center" vertical="top"/>
    </xf>
    <xf numFmtId="0" fontId="0" fillId="0" borderId="31" xfId="0" applyBorder="1" applyAlignment="1" applyProtection="1">
      <alignment horizontal="center" vertical="top"/>
    </xf>
    <xf numFmtId="37" fontId="3" fillId="0" borderId="18" xfId="0" applyNumberFormat="1" applyFont="1" applyFill="1" applyBorder="1" applyAlignment="1" applyProtection="1">
      <alignment horizontal="center" vertical="top"/>
    </xf>
    <xf numFmtId="0" fontId="3" fillId="4" borderId="7" xfId="0" applyFont="1" applyFill="1" applyBorder="1" applyAlignment="1" applyProtection="1">
      <alignment horizontal="left" vertical="center"/>
      <protection locked="0"/>
    </xf>
    <xf numFmtId="42" fontId="3" fillId="4" borderId="7" xfId="0" applyNumberFormat="1" applyFont="1" applyFill="1" applyBorder="1" applyAlignment="1" applyProtection="1">
      <alignment vertical="center"/>
      <protection locked="0"/>
    </xf>
    <xf numFmtId="42" fontId="3" fillId="0" borderId="7" xfId="0" applyNumberFormat="1" applyFont="1" applyBorder="1" applyAlignment="1" applyProtection="1">
      <alignment vertical="center"/>
      <protection locked="0"/>
    </xf>
    <xf numFmtId="0" fontId="3" fillId="4" borderId="34" xfId="0" applyNumberFormat="1" applyFont="1" applyFill="1" applyBorder="1" applyAlignment="1" applyProtection="1">
      <alignment vertical="top"/>
      <protection locked="0"/>
    </xf>
    <xf numFmtId="0" fontId="0" fillId="0" borderId="35" xfId="0" applyBorder="1" applyAlignment="1" applyProtection="1">
      <alignment vertical="top"/>
      <protection locked="0"/>
    </xf>
    <xf numFmtId="37" fontId="3" fillId="0" borderId="24" xfId="0" applyNumberFormat="1" applyFont="1" applyBorder="1" applyAlignment="1" applyProtection="1">
      <alignment horizontal="center" vertical="top"/>
    </xf>
    <xf numFmtId="0" fontId="3" fillId="4" borderId="7" xfId="0" applyNumberFormat="1" applyFont="1" applyFill="1" applyBorder="1" applyAlignment="1" applyProtection="1">
      <alignment vertical="top"/>
      <protection locked="0"/>
    </xf>
    <xf numFmtId="0" fontId="15" fillId="4" borderId="7" xfId="2" applyNumberFormat="1" applyFill="1" applyBorder="1" applyAlignment="1" applyProtection="1">
      <alignment vertical="top"/>
      <protection locked="0"/>
    </xf>
    <xf numFmtId="0" fontId="8" fillId="4" borderId="7" xfId="0" applyNumberFormat="1" applyFont="1" applyFill="1" applyBorder="1" applyAlignment="1" applyProtection="1">
      <alignment vertical="top"/>
      <protection locked="0"/>
    </xf>
    <xf numFmtId="42" fontId="4" fillId="3" borderId="62" xfId="0" applyNumberFormat="1" applyFont="1" applyFill="1" applyBorder="1" applyAlignment="1" applyProtection="1">
      <alignment horizontal="center"/>
    </xf>
    <xf numFmtId="0" fontId="0" fillId="0" borderId="63" xfId="0" applyBorder="1" applyAlignment="1" applyProtection="1">
      <alignment horizontal="center"/>
    </xf>
    <xf numFmtId="42" fontId="7" fillId="0" borderId="65" xfId="0" applyNumberFormat="1" applyFont="1" applyFill="1" applyBorder="1" applyAlignment="1" applyProtection="1">
      <alignment horizontal="center" vertical="center" wrapText="1"/>
    </xf>
    <xf numFmtId="42" fontId="7" fillId="0" borderId="66" xfId="0" applyNumberFormat="1" applyFont="1" applyFill="1" applyBorder="1" applyAlignment="1" applyProtection="1">
      <alignment horizontal="center" vertical="center" wrapText="1"/>
    </xf>
    <xf numFmtId="42" fontId="7" fillId="4" borderId="6" xfId="0" applyNumberFormat="1" applyFont="1" applyFill="1" applyBorder="1" applyAlignment="1" applyProtection="1">
      <alignment horizontal="center" vertical="center" wrapText="1"/>
      <protection locked="0"/>
    </xf>
    <xf numFmtId="42" fontId="7" fillId="4" borderId="7" xfId="0" applyNumberFormat="1" applyFont="1" applyFill="1" applyBorder="1" applyAlignment="1" applyProtection="1">
      <alignment horizontal="center" vertical="center" wrapText="1"/>
      <protection locked="0"/>
    </xf>
    <xf numFmtId="42" fontId="7" fillId="4" borderId="59" xfId="0" applyNumberFormat="1" applyFont="1" applyFill="1" applyBorder="1" applyAlignment="1" applyProtection="1">
      <alignment horizontal="center" vertical="center"/>
      <protection locked="0"/>
    </xf>
    <xf numFmtId="42" fontId="8" fillId="4" borderId="8" xfId="0" applyNumberFormat="1" applyFont="1" applyFill="1" applyBorder="1" applyAlignment="1" applyProtection="1">
      <alignment horizontal="center" vertical="center"/>
      <protection locked="0"/>
    </xf>
    <xf numFmtId="0" fontId="3" fillId="4" borderId="23" xfId="0" applyNumberFormat="1" applyFont="1" applyFill="1" applyBorder="1" applyAlignment="1" applyProtection="1">
      <alignment horizontal="left" vertical="center"/>
      <protection locked="0"/>
    </xf>
    <xf numFmtId="0" fontId="0" fillId="0" borderId="23" xfId="0" applyBorder="1" applyAlignment="1">
      <alignment horizontal="left" vertical="center"/>
    </xf>
    <xf numFmtId="42" fontId="4" fillId="3" borderId="61" xfId="0" applyNumberFormat="1" applyFont="1" applyFill="1" applyBorder="1" applyAlignment="1" applyProtection="1">
      <alignment horizontal="center"/>
    </xf>
    <xf numFmtId="0" fontId="0" fillId="0" borderId="62" xfId="0" applyBorder="1" applyAlignment="1" applyProtection="1">
      <alignment horizontal="center"/>
    </xf>
    <xf numFmtId="42" fontId="4" fillId="0" borderId="39" xfId="0" applyNumberFormat="1" applyFont="1" applyBorder="1" applyAlignment="1" applyProtection="1">
      <alignment horizontal="left" vertical="top" wrapText="1"/>
    </xf>
    <xf numFmtId="0" fontId="3" fillId="4" borderId="1" xfId="0" applyNumberFormat="1" applyFont="1" applyFill="1" applyBorder="1" applyAlignment="1" applyProtection="1">
      <alignment horizontal="left" vertical="top" wrapText="1" indent="1"/>
      <protection locked="0"/>
    </xf>
    <xf numFmtId="0" fontId="0" fillId="4" borderId="2" xfId="0" applyNumberFormat="1" applyFill="1" applyBorder="1" applyAlignment="1" applyProtection="1">
      <alignment horizontal="left" vertical="top" wrapText="1" indent="1"/>
      <protection locked="0"/>
    </xf>
    <xf numFmtId="0" fontId="0" fillId="4" borderId="3" xfId="0" applyNumberFormat="1" applyFill="1" applyBorder="1" applyAlignment="1" applyProtection="1">
      <alignment horizontal="left" vertical="top" wrapText="1" indent="1"/>
      <protection locked="0"/>
    </xf>
    <xf numFmtId="0" fontId="0" fillId="4" borderId="4" xfId="0" applyNumberFormat="1" applyFill="1" applyBorder="1" applyAlignment="1" applyProtection="1">
      <alignment horizontal="left" vertical="top" wrapText="1" indent="1"/>
      <protection locked="0"/>
    </xf>
    <xf numFmtId="0" fontId="0" fillId="4" borderId="0" xfId="0" applyNumberFormat="1" applyFill="1" applyBorder="1" applyAlignment="1" applyProtection="1">
      <alignment horizontal="left" vertical="top" wrapText="1" indent="1"/>
      <protection locked="0"/>
    </xf>
    <xf numFmtId="0" fontId="0" fillId="4" borderId="5" xfId="0" applyNumberFormat="1" applyFill="1" applyBorder="1" applyAlignment="1" applyProtection="1">
      <alignment horizontal="left" vertical="top" wrapText="1" indent="1"/>
      <protection locked="0"/>
    </xf>
    <xf numFmtId="0" fontId="0" fillId="4" borderId="6" xfId="0" applyNumberFormat="1" applyFill="1" applyBorder="1" applyAlignment="1" applyProtection="1">
      <alignment horizontal="left" vertical="top" wrapText="1" indent="1"/>
      <protection locked="0"/>
    </xf>
    <xf numFmtId="0" fontId="0" fillId="4" borderId="7" xfId="0" applyNumberFormat="1" applyFill="1" applyBorder="1" applyAlignment="1" applyProtection="1">
      <alignment horizontal="left" vertical="top" wrapText="1" indent="1"/>
      <protection locked="0"/>
    </xf>
    <xf numFmtId="0" fontId="0" fillId="4" borderId="8" xfId="0" applyNumberFormat="1" applyFill="1" applyBorder="1" applyAlignment="1" applyProtection="1">
      <alignment horizontal="left" vertical="top" wrapText="1" indent="1"/>
      <protection locked="0"/>
    </xf>
    <xf numFmtId="0" fontId="4" fillId="0" borderId="39" xfId="0" applyNumberFormat="1" applyFont="1" applyBorder="1" applyAlignment="1" applyProtection="1">
      <alignment horizontal="left" vertical="center" wrapText="1"/>
    </xf>
    <xf numFmtId="0" fontId="0" fillId="0" borderId="0" xfId="0" applyNumberFormat="1" applyBorder="1" applyAlignment="1" applyProtection="1">
      <alignment horizontal="left" vertical="center" wrapText="1"/>
    </xf>
    <xf numFmtId="42" fontId="3" fillId="0" borderId="7" xfId="0" applyNumberFormat="1" applyFont="1" applyFill="1" applyBorder="1" applyAlignment="1" applyProtection="1">
      <alignment vertical="center"/>
    </xf>
    <xf numFmtId="42" fontId="3" fillId="0" borderId="7" xfId="0" applyNumberFormat="1" applyFont="1" applyFill="1" applyBorder="1" applyAlignment="1" applyProtection="1">
      <alignment vertical="top"/>
    </xf>
    <xf numFmtId="0" fontId="3" fillId="4" borderId="57" xfId="0" applyNumberFormat="1" applyFont="1" applyFill="1" applyBorder="1" applyAlignment="1" applyProtection="1">
      <alignment horizontal="left" vertical="center"/>
      <protection locked="0"/>
    </xf>
    <xf numFmtId="0" fontId="0" fillId="0" borderId="57" xfId="0" applyBorder="1" applyAlignment="1">
      <alignment horizontal="left" vertical="center"/>
    </xf>
    <xf numFmtId="0" fontId="4" fillId="0" borderId="0" xfId="0" applyFont="1" applyAlignment="1" applyProtection="1">
      <alignment vertical="top" wrapText="1"/>
    </xf>
    <xf numFmtId="0" fontId="3" fillId="0" borderId="0" xfId="0" applyFont="1" applyAlignment="1" applyProtection="1">
      <alignment vertical="top" wrapText="1"/>
    </xf>
    <xf numFmtId="0" fontId="3" fillId="0" borderId="0" xfId="0" applyFont="1" applyAlignment="1" applyProtection="1">
      <alignment wrapText="1"/>
    </xf>
    <xf numFmtId="0" fontId="0" fillId="0" borderId="0" xfId="0" applyAlignment="1">
      <alignment wrapText="1"/>
    </xf>
    <xf numFmtId="0" fontId="0" fillId="0" borderId="0" xfId="0" applyAlignment="1" applyProtection="1">
      <alignment vertical="top" wrapText="1"/>
    </xf>
    <xf numFmtId="0" fontId="11" fillId="0" borderId="0" xfId="0" applyFont="1" applyAlignment="1" applyProtection="1">
      <alignment horizontal="center"/>
    </xf>
    <xf numFmtId="0" fontId="5" fillId="0" borderId="0" xfId="0" applyNumberFormat="1" applyFont="1" applyAlignment="1" applyProtection="1">
      <alignment horizontal="justify" vertical="top" wrapText="1"/>
    </xf>
    <xf numFmtId="0" fontId="8" fillId="0" borderId="0" xfId="0" applyNumberFormat="1" applyFont="1" applyAlignment="1" applyProtection="1">
      <alignment horizontal="justify" vertical="top" wrapText="1"/>
    </xf>
    <xf numFmtId="0" fontId="0" fillId="0" borderId="0" xfId="0" applyAlignment="1">
      <alignment vertical="top" wrapText="1"/>
    </xf>
    <xf numFmtId="0" fontId="4" fillId="0" borderId="0" xfId="0" applyFont="1" applyAlignment="1" applyProtection="1">
      <alignment horizontal="left" wrapText="1"/>
    </xf>
  </cellXfs>
  <cellStyles count="5">
    <cellStyle name="Hyperlink" xfId="2" builtinId="8"/>
    <cellStyle name="Normal" xfId="0" builtinId="0"/>
    <cellStyle name="Normal 2" xfId="1" xr:uid="{00000000-0005-0000-0000-000002000000}"/>
    <cellStyle name="Normal 3" xfId="3" xr:uid="{00000000-0005-0000-0000-000003000000}"/>
    <cellStyle name="Normal 3 2" xfId="4" xr:uid="{00000000-0005-0000-0000-000004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122093</xdr:colOff>
      <xdr:row>0</xdr:row>
      <xdr:rowOff>137679</xdr:rowOff>
    </xdr:from>
    <xdr:to>
      <xdr:col>2</xdr:col>
      <xdr:colOff>360219</xdr:colOff>
      <xdr:row>2</xdr:row>
      <xdr:rowOff>143394</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22093" y="137679"/>
          <a:ext cx="1422690" cy="352079"/>
        </a:xfrm>
        <a:prstGeom prst="rect">
          <a:avLst/>
        </a:prstGeom>
        <a:solidFill>
          <a:srgbClr val="FFFF00"/>
        </a:solidFill>
        <a:ln w="9525">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Return completed form to PFA by </a:t>
          </a:r>
          <a:r>
            <a:rPr lang="en-US" sz="900" b="0" i="1" u="none" strike="noStrike" baseline="0">
              <a:solidFill>
                <a:srgbClr val="FF0000"/>
              </a:solidFill>
              <a:latin typeface="Arial"/>
              <a:cs typeface="Arial"/>
            </a:rPr>
            <a:t>Jan 15, 2024</a:t>
          </a:r>
        </a:p>
      </xdr:txBody>
    </xdr:sp>
    <xdr:clientData/>
  </xdr:twoCellAnchor>
  <xdr:twoCellAnchor>
    <xdr:from>
      <xdr:col>0</xdr:col>
      <xdr:colOff>0</xdr:colOff>
      <xdr:row>60</xdr:row>
      <xdr:rowOff>28574</xdr:rowOff>
    </xdr:from>
    <xdr:to>
      <xdr:col>2</xdr:col>
      <xdr:colOff>22860</xdr:colOff>
      <xdr:row>62</xdr:row>
      <xdr:rowOff>22859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0" y="9467849"/>
          <a:ext cx="1184910" cy="299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latin typeface="Times New Roman" pitchFamily="18" charset="0"/>
              <a:cs typeface="Times New Roman" pitchFamily="18" charset="0"/>
            </a:rPr>
            <a:t>Worksheet Prepared By:  </a:t>
          </a:r>
        </a:p>
      </xdr:txBody>
    </xdr:sp>
    <xdr:clientData/>
  </xdr:twoCellAnchor>
  <xdr:twoCellAnchor>
    <xdr:from>
      <xdr:col>0</xdr:col>
      <xdr:colOff>0</xdr:colOff>
      <xdr:row>61</xdr:row>
      <xdr:rowOff>22860</xdr:rowOff>
    </xdr:from>
    <xdr:to>
      <xdr:col>2</xdr:col>
      <xdr:colOff>144780</xdr:colOff>
      <xdr:row>62</xdr:row>
      <xdr:rowOff>198120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0" y="9715500"/>
          <a:ext cx="134874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latin typeface="Times New Roman" pitchFamily="18" charset="0"/>
              <a:cs typeface="Times New Roman" pitchFamily="18" charset="0"/>
            </a:rPr>
            <a:t>Submittal Authorized By:</a:t>
          </a:r>
        </a:p>
      </xdr:txBody>
    </xdr:sp>
    <xdr:clientData/>
  </xdr:twoCellAnchor>
  <xdr:twoCellAnchor>
    <xdr:from>
      <xdr:col>0</xdr:col>
      <xdr:colOff>133350</xdr:colOff>
      <xdr:row>62</xdr:row>
      <xdr:rowOff>62865</xdr:rowOff>
    </xdr:from>
    <xdr:to>
      <xdr:col>2</xdr:col>
      <xdr:colOff>7620</xdr:colOff>
      <xdr:row>63</xdr:row>
      <xdr:rowOff>22860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33350" y="9831705"/>
          <a:ext cx="1078230" cy="188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latin typeface="Times New Roman" pitchFamily="18" charset="0"/>
              <a:cs typeface="Times New Roman" pitchFamily="18" charset="0"/>
            </a:rPr>
            <a:t>(Municipal Official)</a:t>
          </a:r>
        </a:p>
      </xdr:txBody>
    </xdr:sp>
    <xdr:clientData/>
  </xdr:twoCellAnchor>
  <xdr:twoCellAnchor editAs="oneCell">
    <xdr:from>
      <xdr:col>9</xdr:col>
      <xdr:colOff>419100</xdr:colOff>
      <xdr:row>0</xdr:row>
      <xdr:rowOff>133350</xdr:rowOff>
    </xdr:from>
    <xdr:to>
      <xdr:col>13</xdr:col>
      <xdr:colOff>38735</xdr:colOff>
      <xdr:row>2</xdr:row>
      <xdr:rowOff>83820</xdr:rowOff>
    </xdr:to>
    <xdr:pic>
      <xdr:nvPicPr>
        <xdr:cNvPr id="7" name="Picture 6" descr="C:\Users\jfrasl\AppData\Local\Microsoft\Windows\Temporary Internet Files\Content.Outlook\2QKLZMKC\MPFA Logo.jpg">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8260" y="133350"/>
          <a:ext cx="1905635" cy="30099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roups\PFA\Clean%20Water\Clean%20Water%20-%20Loan%20Officers-Programs\CW%20iup-ppl%20project%20statu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Groups\PFA\DRINKING%20WATER\DW%20iup-ppl%20project%20statu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 Data"/>
      <sheetName val="staff lookup"/>
      <sheetName val="WIF Calcs"/>
      <sheetName val="2024 WIF List"/>
      <sheetName val="2024 PSIG Track"/>
      <sheetName val="2024 IUP Current"/>
      <sheetName val="2024 IUP as approved"/>
      <sheetName val="2024 CW Rpt"/>
      <sheetName val="PSIG Posting"/>
      <sheetName val="2024 needs rpt per HH"/>
      <sheetName val="SRF Awards"/>
      <sheetName val="CWF Awards"/>
      <sheetName val="LCC"/>
      <sheetName val="SmComm"/>
      <sheetName val="2018 SmComm "/>
      <sheetName val="MHI"/>
      <sheetName val="Sheet1"/>
      <sheetName val="2022 WIF List"/>
      <sheetName val="2023 WIF List"/>
      <sheetName val="2022 PSIG Track"/>
      <sheetName val="2023 PSIG Track"/>
      <sheetName val="2023 IUP Draft"/>
      <sheetName val="2023 CW Rpt"/>
      <sheetName val="2022 needs rpt per HH"/>
      <sheetName val="2022 IUP Current"/>
      <sheetName val="2022 IUP as approved"/>
      <sheetName val="2021 needs rpt old format"/>
    </sheetNames>
    <sheetDataSet>
      <sheetData sheetId="0">
        <row r="6">
          <cell r="C6" t="str">
            <v>MPCA 2024 PPL Rank</v>
          </cell>
          <cell r="D6" t="str">
            <v>MPCA 2024 PPL Pts</v>
          </cell>
          <cell r="E6" t="str">
            <v>MPCA 2023 PPL Rank</v>
          </cell>
          <cell r="F6" t="str">
            <v>MPCA 2023 PPL Pts</v>
          </cell>
          <cell r="G6" t="str">
            <v>IUP Year</v>
          </cell>
          <cell r="H6" t="str">
            <v>DRAFT 2024 IUP - Carryover Project</v>
          </cell>
          <cell r="I6" t="str">
            <v>DRAFT 2024 IUP - Potential New Project</v>
          </cell>
          <cell r="J6" t="str">
            <v>RD     Status</v>
          </cell>
          <cell r="K6" t="str">
            <v>Loan Officer</v>
          </cell>
          <cell r="L6" t="str">
            <v>Project Description</v>
          </cell>
          <cell r="M6" t="str">
            <v>PCA Core Project Number</v>
          </cell>
          <cell r="N6" t="str">
            <v>PCA/PFA Project Number</v>
          </cell>
          <cell r="O6" t="str">
            <v>Type</v>
          </cell>
          <cell r="P6" t="str">
            <v>Pop (from PCA)</v>
          </cell>
          <cell r="Q6" t="str">
            <v>Potential PSIG per MPCA</v>
          </cell>
          <cell r="R6" t="str">
            <v>PSIG Elig Pollutant</v>
          </cell>
          <cell r="S6" t="str">
            <v>Potential GPR</v>
          </cell>
          <cell r="T6" t="str">
            <v>BABAA Exempt (FP submitted prior to 5/14/22)</v>
          </cell>
          <cell r="U6" t="str">
            <v>MPCA Fac Plan Received</v>
          </cell>
          <cell r="V6" t="str">
            <v>MPCA Fac Plan (preliminary approval)</v>
          </cell>
          <cell r="W6" t="str">
            <v>MPCA Plan &amp; Spec Received</v>
          </cell>
          <cell r="X6" t="str">
            <v>MPCA Plan &amp; Spec Approved</v>
          </cell>
          <cell r="Y6" t="str">
            <v>2024 IUP Request Received (date)</v>
          </cell>
          <cell r="Z6" t="str">
            <v>2024 IUP Requested Loan (USE TOTAL PROJECT COST UNLESS OTHER $ COMMITTED)</v>
          </cell>
          <cell r="AA6" t="str">
            <v>Estimated GREEN ELIGIBLE Project Cost</v>
          </cell>
          <cell r="AB6" t="str">
            <v>Net IUP Request (loan)</v>
          </cell>
          <cell r="AC6" t="str">
            <v>IUP Status</v>
          </cell>
          <cell r="AD6" t="str">
            <v>Notes re IUP request</v>
          </cell>
          <cell r="AE6" t="str">
            <v>2023 IUP Request Received (date)</v>
          </cell>
          <cell r="AF6" t="str">
            <v>2023 IUP Requested Loan Amount</v>
          </cell>
          <cell r="AG6" t="str">
            <v>2023 IUP Request:  Est GREEN ELIGIBLE Project Cost</v>
          </cell>
          <cell r="AH6" t="str">
            <v>Estimated Const Start Date</v>
          </cell>
          <cell r="AI6" t="str">
            <v>Estimated Const End Date</v>
          </cell>
          <cell r="AJ6" t="str">
            <v>Project Notes</v>
          </cell>
          <cell r="AK6" t="str">
            <v>Total Est Project Cost                           KEEP CURRENT WITH NEW EST OR AS-BIDS                             ($)</v>
          </cell>
          <cell r="AL6" t="str">
            <v>CWRF Loan Application Received (date)</v>
          </cell>
          <cell r="AM6" t="str">
            <v>MPCA Cert - CWRF Loan (date)</v>
          </cell>
          <cell r="AN6" t="str">
            <v>PCA EPC% from Certification Form</v>
          </cell>
          <cell r="AO6" t="str">
            <v>Estimated Project Cost on Date of Certification</v>
          </cell>
          <cell r="AP6" t="str">
            <v>Certification FY</v>
          </cell>
          <cell r="AQ6" t="str">
            <v>MPCA Certified Green Eligible Percentage</v>
          </cell>
          <cell r="AR6" t="str">
            <v>GPR Eligible Cost (est from IUP request or net eligible based on PCA cert)</v>
          </cell>
          <cell r="AS6" t="str">
            <v>Tentative GPR amount, IF Certified and PF funds available in priority order</v>
          </cell>
          <cell r="AT6" t="str">
            <v>Current Project Cost      (COPY column AL)</v>
          </cell>
          <cell r="AU6" t="str">
            <v>CWSRF Eligible Project Cost</v>
          </cell>
          <cell r="AV6" t="str">
            <v>CWSRF PF (Affordability)</v>
          </cell>
          <cell r="AW6" t="str">
            <v>GPR PF Committed (ONLY IF CERTIFIED BY PCA)</v>
          </cell>
          <cell r="AX6" t="str">
            <v>CWRF Net Loan Amount</v>
          </cell>
          <cell r="AY6" t="str">
            <v>PFA Award Date</v>
          </cell>
          <cell r="AZ6" t="str">
            <v>Est. Binding Commit Date</v>
          </cell>
          <cell r="BA6" t="str">
            <v>Binding Commit FY or Const Start FY</v>
          </cell>
          <cell r="BB6" t="str">
            <v>Funding Contract Type</v>
          </cell>
          <cell r="BC6" t="str">
            <v>WIF Awarded / Reserved</v>
          </cell>
          <cell r="BD6" t="str">
            <v>WIF Reserved Date</v>
          </cell>
          <cell r="BE6" t="str">
            <v>Submitted WIF Survey</v>
          </cell>
          <cell r="BF6" t="str">
            <v>Est WIF Grant w/ PFA Loan - BASED ON PROJ COST WHEN CERTIFIED</v>
          </cell>
          <cell r="BG6" t="str">
            <v>Approved for WIF award based on higher as-bid cost (based on avail $)</v>
          </cell>
          <cell r="BH6" t="str">
            <v>Est WIF Grant w/ PFA Loan - BASED ON CURRENT COST</v>
          </cell>
          <cell r="BI6" t="str">
            <v>Tentative RD/WIF Match Need CONFIRMED</v>
          </cell>
          <cell r="BJ6" t="str">
            <v>Max Allowable RD-WIF Match</v>
          </cell>
          <cell r="BK6" t="str">
            <v>PSIG Application Received (date)</v>
          </cell>
          <cell r="BL6" t="str">
            <v>Estimated PSIG Eligible Cost (total from app)</v>
          </cell>
          <cell r="BM6" t="str">
            <v>Estimated PSIG Eligible Percent (% from app)</v>
          </cell>
          <cell r="BN6" t="str">
            <v>PSIG Status</v>
          </cell>
          <cell r="BO6" t="str">
            <v>MPCA PSIG Certification (Date)</v>
          </cell>
          <cell r="BP6" t="str">
            <v>Estimated Total Construction Cost when certified</v>
          </cell>
          <cell r="BQ6" t="str">
            <v>Estimated PSIG Eligible Construction Cost When Certified</v>
          </cell>
          <cell r="BR6" t="str">
            <v xml:space="preserve">MPCA Cert: PSIG Eligible                    %             </v>
          </cell>
          <cell r="BS6" t="str">
            <v>Total Project Cost when Certified (hardcode)</v>
          </cell>
          <cell r="BT6" t="str">
            <v>As-Bid Cost Receipt Date (from col AI)</v>
          </cell>
          <cell r="BU6" t="str">
            <v>PSIG Eligible Cost Based on As-Bids</v>
          </cell>
          <cell r="BV6" t="str">
            <v>Current TOTAL Project Cost (estimated or as-bid, from col AL)</v>
          </cell>
          <cell r="BW6" t="str">
            <v>Approved for PSIG Award Based on Higher As-Bid Cost (1=yes)</v>
          </cell>
          <cell r="BX6" t="str">
            <v>Current Estimated or Final PSIG Eligible Cost (Total $ x PSIG%)</v>
          </cell>
          <cell r="BY6" t="str">
            <v>Estimated PSIG Grant,     if funds available (80%, $7m cap)</v>
          </cell>
          <cell r="BZ6" t="str">
            <v>Awarded / Reserved PSIG Grant Award (amount)</v>
          </cell>
          <cell r="CA6" t="str">
            <v>PSIG / TMDL Grant Award (date)</v>
          </cell>
          <cell r="CB6" t="str">
            <v>PSIG / TMDL Contract            FY</v>
          </cell>
          <cell r="CC6" t="str">
            <v>PSIG grant if $12m cap</v>
          </cell>
          <cell r="CD6" t="str">
            <v>PSIG Grant if no cap</v>
          </cell>
          <cell r="CE6" t="str">
            <v>TA App Received Date</v>
          </cell>
          <cell r="CF6" t="str">
            <v>Number Non- comply Res Systems</v>
          </cell>
          <cell r="CG6" t="str">
            <v>Total Res Systems</v>
          </cell>
          <cell r="CH6" t="str">
            <v>Est/ Actual TA Grant Amount</v>
          </cell>
          <cell r="CI6" t="str">
            <v>TA App         FY</v>
          </cell>
          <cell r="CJ6" t="str">
            <v>TA Grant Award (date)</v>
          </cell>
          <cell r="CK6" t="str">
            <v>Tech Asst Contract            FY</v>
          </cell>
          <cell r="CL6" t="str">
            <v>CAR Approved</v>
          </cell>
          <cell r="CM6" t="str">
            <v>Eligible For Small Comm Const</v>
          </cell>
          <cell r="CN6" t="str">
            <v>Status</v>
          </cell>
          <cell r="CO6" t="str">
            <v>Estimated Const Loan/ Grant Amount</v>
          </cell>
          <cell r="CP6" t="str">
            <v>Const App Received Date</v>
          </cell>
          <cell r="CQ6" t="str">
            <v>PCA Const Certification Date</v>
          </cell>
          <cell r="CR6" t="str">
            <v>Const App Active            FY</v>
          </cell>
          <cell r="CS6" t="str">
            <v>Const Grant</v>
          </cell>
          <cell r="CT6" t="str">
            <v>Const Loan</v>
          </cell>
          <cell r="CU6" t="str">
            <v>Const Loan/ Grant Award (date)</v>
          </cell>
          <cell r="CV6" t="str">
            <v>Const Project Contract      FY</v>
          </cell>
          <cell r="CW6" t="str">
            <v>Clean Water Legacy Fund Total Project Cost</v>
          </cell>
          <cell r="CX6" t="str">
            <v>RD Status</v>
          </cell>
          <cell r="CY6" t="str">
            <v>Possible WIF Match For SFY</v>
          </cell>
          <cell r="CZ6" t="str">
            <v>RD Commitment Date</v>
          </cell>
          <cell r="DA6" t="str">
            <v>RD Est Project Cost (locked on date of RD commitment)</v>
          </cell>
          <cell r="DB6" t="str">
            <v>RD as-bid Project Cost (if higher)</v>
          </cell>
          <cell r="DC6" t="str">
            <v>Number of Res Connections</v>
          </cell>
          <cell r="DD6" t="str">
            <v>Number of Non-Res Connections</v>
          </cell>
          <cell r="DE6" t="str">
            <v>RD Grant Need (proj cost minus RD loan)</v>
          </cell>
          <cell r="DF6" t="str">
            <v>Est. RD Grant</v>
          </cell>
          <cell r="DG6" t="str">
            <v>Est. RD Loan</v>
          </cell>
          <cell r="DH6" t="str">
            <v>RD Grant / Loan Total</v>
          </cell>
          <cell r="DI6" t="str">
            <v>SCDP Grant</v>
          </cell>
          <cell r="DJ6" t="str">
            <v>SCDP Notes</v>
          </cell>
          <cell r="DK6" t="str">
            <v>SPAP or Fed Earmark</v>
          </cell>
          <cell r="DL6" t="str">
            <v>SPAP Year</v>
          </cell>
          <cell r="DM6" t="str">
            <v>Other Funds</v>
          </cell>
          <cell r="DN6" t="str">
            <v>Other Source</v>
          </cell>
          <cell r="DO6" t="str">
            <v>PCA Engineer</v>
          </cell>
          <cell r="DP6" t="str">
            <v>PFA Loan Officer</v>
          </cell>
          <cell r="DQ6" t="str">
            <v>Previous PFA Loan Officer</v>
          </cell>
          <cell r="DR6" t="str">
            <v>RDC Region</v>
          </cell>
        </row>
        <row r="7">
          <cell r="C7">
            <v>256</v>
          </cell>
          <cell r="D7">
            <v>39</v>
          </cell>
          <cell r="E7">
            <v>238</v>
          </cell>
          <cell r="F7">
            <v>39</v>
          </cell>
          <cell r="G7"/>
          <cell r="H7" t="str">
            <v/>
          </cell>
          <cell r="I7" t="str">
            <v/>
          </cell>
          <cell r="J7">
            <v>0</v>
          </cell>
          <cell r="K7" t="str">
            <v>Schultz</v>
          </cell>
          <cell r="L7" t="str">
            <v>Rehab treatment</v>
          </cell>
          <cell r="M7">
            <v>280721</v>
          </cell>
          <cell r="N7" t="str">
            <v>280721-PS01</v>
          </cell>
          <cell r="O7"/>
          <cell r="P7">
            <v>2128</v>
          </cell>
          <cell r="Q7"/>
          <cell r="R7"/>
          <cell r="S7"/>
          <cell r="T7" t="str">
            <v>Exempt</v>
          </cell>
          <cell r="U7">
            <v>43896</v>
          </cell>
          <cell r="V7">
            <v>44006</v>
          </cell>
          <cell r="W7">
            <v>0</v>
          </cell>
          <cell r="X7">
            <v>0</v>
          </cell>
          <cell r="Y7"/>
          <cell r="Z7"/>
          <cell r="AA7"/>
          <cell r="AB7">
            <v>0</v>
          </cell>
          <cell r="AC7"/>
          <cell r="AD7"/>
          <cell r="AE7"/>
          <cell r="AF7"/>
          <cell r="AG7"/>
          <cell r="AH7">
            <v>44348</v>
          </cell>
          <cell r="AI7">
            <v>44896</v>
          </cell>
          <cell r="AJ7"/>
          <cell r="AK7">
            <v>11670000</v>
          </cell>
          <cell r="AL7"/>
          <cell r="AM7"/>
          <cell r="AN7"/>
          <cell r="AO7"/>
          <cell r="AP7"/>
          <cell r="AQ7"/>
          <cell r="AR7">
            <v>0</v>
          </cell>
          <cell r="AS7">
            <v>0</v>
          </cell>
          <cell r="AT7">
            <v>11670000</v>
          </cell>
          <cell r="AU7">
            <v>0</v>
          </cell>
          <cell r="AV7"/>
          <cell r="AW7"/>
          <cell r="AX7">
            <v>0</v>
          </cell>
          <cell r="AY7"/>
          <cell r="AZ7"/>
          <cell r="BA7"/>
          <cell r="BB7"/>
          <cell r="BC7"/>
          <cell r="BD7"/>
          <cell r="BE7">
            <v>0</v>
          </cell>
          <cell r="BF7">
            <v>0</v>
          </cell>
          <cell r="BG7"/>
          <cell r="BH7">
            <v>0</v>
          </cell>
          <cell r="BI7"/>
          <cell r="BJ7">
            <v>0</v>
          </cell>
          <cell r="BK7"/>
          <cell r="BL7"/>
          <cell r="BM7"/>
          <cell r="BN7"/>
          <cell r="BO7"/>
          <cell r="BP7"/>
          <cell r="BQ7"/>
          <cell r="BR7" t="str">
            <v/>
          </cell>
          <cell r="BS7"/>
          <cell r="BT7"/>
          <cell r="BU7"/>
          <cell r="BV7">
            <v>0</v>
          </cell>
          <cell r="BW7"/>
          <cell r="BX7">
            <v>0</v>
          </cell>
          <cell r="BY7">
            <v>0</v>
          </cell>
          <cell r="BZ7"/>
          <cell r="CA7"/>
          <cell r="CB7"/>
          <cell r="CC7">
            <v>0</v>
          </cell>
          <cell r="CD7">
            <v>0</v>
          </cell>
          <cell r="CE7"/>
          <cell r="CF7"/>
          <cell r="CG7"/>
          <cell r="CH7"/>
          <cell r="CI7"/>
          <cell r="CJ7"/>
          <cell r="CK7"/>
          <cell r="CL7"/>
          <cell r="CM7"/>
          <cell r="CN7"/>
          <cell r="CO7">
            <v>0</v>
          </cell>
          <cell r="CP7"/>
          <cell r="CQ7"/>
          <cell r="CR7"/>
          <cell r="CS7"/>
          <cell r="CT7"/>
          <cell r="CU7"/>
          <cell r="CV7"/>
          <cell r="CW7">
            <v>0</v>
          </cell>
          <cell r="CX7"/>
          <cell r="CY7"/>
          <cell r="CZ7"/>
          <cell r="DA7"/>
          <cell r="DB7"/>
          <cell r="DC7"/>
          <cell r="DD7"/>
          <cell r="DE7"/>
          <cell r="DF7"/>
          <cell r="DG7"/>
          <cell r="DH7">
            <v>0</v>
          </cell>
          <cell r="DI7"/>
          <cell r="DJ7"/>
          <cell r="DK7"/>
          <cell r="DL7"/>
          <cell r="DM7"/>
          <cell r="DN7"/>
          <cell r="DO7" t="str">
            <v>Wesley Leksell</v>
          </cell>
          <cell r="DP7" t="str">
            <v>Schultz</v>
          </cell>
          <cell r="DQ7" t="str">
            <v>Barrett</v>
          </cell>
          <cell r="DR7" t="str">
            <v>3b</v>
          </cell>
        </row>
        <row r="8">
          <cell r="C8">
            <v>17.100000000000001</v>
          </cell>
          <cell r="D8">
            <v>78</v>
          </cell>
          <cell r="E8">
            <v>14.1</v>
          </cell>
          <cell r="F8">
            <v>78</v>
          </cell>
          <cell r="G8">
            <v>2023</v>
          </cell>
          <cell r="H8" t="str">
            <v>Yes</v>
          </cell>
          <cell r="I8" t="str">
            <v/>
          </cell>
          <cell r="J8">
            <v>0</v>
          </cell>
          <cell r="K8" t="str">
            <v>Kanuit</v>
          </cell>
          <cell r="L8" t="str">
            <v>Rehab treatment, grit building</v>
          </cell>
          <cell r="M8">
            <v>280817</v>
          </cell>
          <cell r="N8" t="str">
            <v>280817-PS01a</v>
          </cell>
          <cell r="O8"/>
          <cell r="P8">
            <v>18492</v>
          </cell>
          <cell r="Q8"/>
          <cell r="R8"/>
          <cell r="S8"/>
          <cell r="T8" t="str">
            <v>Exempt</v>
          </cell>
          <cell r="U8">
            <v>44616</v>
          </cell>
          <cell r="V8">
            <v>44774</v>
          </cell>
          <cell r="W8">
            <v>45009</v>
          </cell>
          <cell r="X8">
            <v>45091</v>
          </cell>
          <cell r="Y8" t="str">
            <v>certified</v>
          </cell>
          <cell r="Z8">
            <v>5175000</v>
          </cell>
          <cell r="AA8"/>
          <cell r="AB8">
            <v>3175000</v>
          </cell>
          <cell r="AC8" t="str">
            <v>23 Carryover</v>
          </cell>
          <cell r="AD8"/>
          <cell r="AE8"/>
          <cell r="AF8"/>
          <cell r="AG8"/>
          <cell r="AH8">
            <v>45214</v>
          </cell>
          <cell r="AI8">
            <v>45930</v>
          </cell>
          <cell r="AJ8"/>
          <cell r="AK8">
            <v>5175000</v>
          </cell>
          <cell r="AL8">
            <v>45015</v>
          </cell>
          <cell r="AM8">
            <v>45097</v>
          </cell>
          <cell r="AN8">
            <v>1</v>
          </cell>
          <cell r="AO8">
            <v>5175000</v>
          </cell>
          <cell r="AP8">
            <v>2023</v>
          </cell>
          <cell r="AQ8"/>
          <cell r="AR8">
            <v>0</v>
          </cell>
          <cell r="AS8">
            <v>0</v>
          </cell>
          <cell r="AT8">
            <v>5175000</v>
          </cell>
          <cell r="AU8">
            <v>3175000</v>
          </cell>
          <cell r="AV8"/>
          <cell r="AW8"/>
          <cell r="AX8">
            <v>3175000</v>
          </cell>
          <cell r="AY8"/>
          <cell r="AZ8"/>
          <cell r="BA8"/>
          <cell r="BB8"/>
          <cell r="BC8"/>
          <cell r="BD8"/>
          <cell r="BE8">
            <v>0</v>
          </cell>
          <cell r="BF8">
            <v>0</v>
          </cell>
          <cell r="BG8"/>
          <cell r="BH8">
            <v>0</v>
          </cell>
          <cell r="BI8"/>
          <cell r="BJ8">
            <v>0</v>
          </cell>
          <cell r="BK8"/>
          <cell r="BL8"/>
          <cell r="BM8"/>
          <cell r="BN8"/>
          <cell r="BO8"/>
          <cell r="BP8"/>
          <cell r="BQ8"/>
          <cell r="BR8"/>
          <cell r="BS8"/>
          <cell r="BT8"/>
          <cell r="BU8"/>
          <cell r="BV8">
            <v>0</v>
          </cell>
          <cell r="BW8"/>
          <cell r="BX8">
            <v>0</v>
          </cell>
          <cell r="BY8">
            <v>0</v>
          </cell>
          <cell r="BZ8"/>
          <cell r="CA8"/>
          <cell r="CB8"/>
          <cell r="CC8">
            <v>0</v>
          </cell>
          <cell r="CD8">
            <v>0</v>
          </cell>
          <cell r="CE8"/>
          <cell r="CF8"/>
          <cell r="CG8"/>
          <cell r="CH8"/>
          <cell r="CI8"/>
          <cell r="CJ8"/>
          <cell r="CK8"/>
          <cell r="CL8"/>
          <cell r="CM8"/>
          <cell r="CN8"/>
          <cell r="CO8">
            <v>0</v>
          </cell>
          <cell r="CP8"/>
          <cell r="CQ8"/>
          <cell r="CR8"/>
          <cell r="CS8"/>
          <cell r="CT8"/>
          <cell r="CU8"/>
          <cell r="CV8"/>
          <cell r="CW8">
            <v>0</v>
          </cell>
          <cell r="CX8"/>
          <cell r="CY8"/>
          <cell r="CZ8"/>
          <cell r="DA8"/>
          <cell r="DB8"/>
          <cell r="DC8"/>
          <cell r="DD8"/>
          <cell r="DE8"/>
          <cell r="DF8"/>
          <cell r="DG8"/>
          <cell r="DH8">
            <v>0</v>
          </cell>
          <cell r="DI8"/>
          <cell r="DJ8"/>
          <cell r="DK8">
            <v>2000000</v>
          </cell>
          <cell r="DL8" t="str">
            <v>23 SPAP</v>
          </cell>
          <cell r="DM8"/>
          <cell r="DN8"/>
          <cell r="DO8" t="str">
            <v>Corey Hower</v>
          </cell>
          <cell r="DP8" t="str">
            <v>Kanuit</v>
          </cell>
          <cell r="DQ8" t="str">
            <v>Gallentine</v>
          </cell>
          <cell r="DR8">
            <v>10</v>
          </cell>
        </row>
        <row r="9">
          <cell r="C9">
            <v>17.2</v>
          </cell>
          <cell r="D9">
            <v>78</v>
          </cell>
          <cell r="E9">
            <v>14.2</v>
          </cell>
          <cell r="F9">
            <v>78</v>
          </cell>
          <cell r="G9"/>
          <cell r="H9" t="str">
            <v/>
          </cell>
          <cell r="I9" t="str">
            <v/>
          </cell>
          <cell r="J9">
            <v>0</v>
          </cell>
          <cell r="K9" t="str">
            <v>Kanuit</v>
          </cell>
          <cell r="L9" t="str">
            <v>Adv trmt – phos, rehab treatment</v>
          </cell>
          <cell r="M9">
            <v>280817</v>
          </cell>
          <cell r="N9" t="str">
            <v>280817-PS01b</v>
          </cell>
          <cell r="O9"/>
          <cell r="P9">
            <v>18492</v>
          </cell>
          <cell r="Q9"/>
          <cell r="R9"/>
          <cell r="S9"/>
          <cell r="T9" t="str">
            <v>Exempt</v>
          </cell>
          <cell r="U9">
            <v>44616</v>
          </cell>
          <cell r="V9">
            <v>44774</v>
          </cell>
          <cell r="W9">
            <v>45009</v>
          </cell>
          <cell r="X9">
            <v>45091</v>
          </cell>
          <cell r="Y9">
            <v>45077</v>
          </cell>
          <cell r="Z9">
            <v>74825000</v>
          </cell>
          <cell r="AA9"/>
          <cell r="AB9">
            <v>74825000</v>
          </cell>
          <cell r="AC9" t="str">
            <v>2025 project</v>
          </cell>
          <cell r="AD9"/>
          <cell r="AE9">
            <v>44616</v>
          </cell>
          <cell r="AF9">
            <v>21189166.666666668</v>
          </cell>
          <cell r="AG9"/>
          <cell r="AH9">
            <v>45748</v>
          </cell>
          <cell r="AI9">
            <v>46919</v>
          </cell>
          <cell r="AJ9"/>
          <cell r="AK9">
            <v>74825000</v>
          </cell>
          <cell r="AL9"/>
          <cell r="AM9"/>
          <cell r="AN9"/>
          <cell r="AO9"/>
          <cell r="AP9"/>
          <cell r="AQ9"/>
          <cell r="AR9">
            <v>0</v>
          </cell>
          <cell r="AS9">
            <v>0</v>
          </cell>
          <cell r="AT9">
            <v>74825000</v>
          </cell>
          <cell r="AU9">
            <v>0</v>
          </cell>
          <cell r="AV9"/>
          <cell r="AW9"/>
          <cell r="AX9">
            <v>0</v>
          </cell>
          <cell r="AY9"/>
          <cell r="AZ9"/>
          <cell r="BA9"/>
          <cell r="BB9"/>
          <cell r="BC9"/>
          <cell r="BD9"/>
          <cell r="BE9">
            <v>0</v>
          </cell>
          <cell r="BF9">
            <v>0</v>
          </cell>
          <cell r="BG9"/>
          <cell r="BH9">
            <v>0</v>
          </cell>
          <cell r="BI9"/>
          <cell r="BJ9">
            <v>0</v>
          </cell>
          <cell r="BK9">
            <v>45138</v>
          </cell>
          <cell r="BL9">
            <v>35000000</v>
          </cell>
          <cell r="BM9">
            <v>0.67</v>
          </cell>
          <cell r="BN9" t="str">
            <v>FY24 new</v>
          </cell>
          <cell r="BO9"/>
          <cell r="BP9"/>
          <cell r="BQ9"/>
          <cell r="BR9" t="str">
            <v/>
          </cell>
          <cell r="BS9"/>
          <cell r="BT9"/>
          <cell r="BU9"/>
          <cell r="BV9">
            <v>74825000</v>
          </cell>
          <cell r="BW9"/>
          <cell r="BX9">
            <v>50132750</v>
          </cell>
          <cell r="BY9">
            <v>7000000</v>
          </cell>
          <cell r="BZ9"/>
          <cell r="CA9"/>
          <cell r="CB9"/>
          <cell r="CC9">
            <v>5000000</v>
          </cell>
          <cell r="CD9">
            <v>33106200</v>
          </cell>
          <cell r="CE9"/>
          <cell r="CF9"/>
          <cell r="CG9"/>
          <cell r="CH9"/>
          <cell r="CI9"/>
          <cell r="CJ9"/>
          <cell r="CK9"/>
          <cell r="CL9"/>
          <cell r="CM9"/>
          <cell r="CN9"/>
          <cell r="CO9">
            <v>0</v>
          </cell>
          <cell r="CP9"/>
          <cell r="CQ9"/>
          <cell r="CR9"/>
          <cell r="CS9"/>
          <cell r="CT9"/>
          <cell r="CU9"/>
          <cell r="CV9"/>
          <cell r="CW9">
            <v>0</v>
          </cell>
          <cell r="CX9"/>
          <cell r="CY9"/>
          <cell r="CZ9"/>
          <cell r="DA9"/>
          <cell r="DB9"/>
          <cell r="DC9"/>
          <cell r="DD9"/>
          <cell r="DE9"/>
          <cell r="DF9"/>
          <cell r="DG9"/>
          <cell r="DH9">
            <v>0</v>
          </cell>
          <cell r="DI9"/>
          <cell r="DJ9"/>
          <cell r="DK9"/>
          <cell r="DL9"/>
          <cell r="DM9"/>
          <cell r="DN9"/>
          <cell r="DO9" t="str">
            <v>Corey Hower</v>
          </cell>
          <cell r="DP9" t="str">
            <v>Kanuit</v>
          </cell>
          <cell r="DQ9" t="str">
            <v>Gallentine</v>
          </cell>
          <cell r="DR9">
            <v>10</v>
          </cell>
        </row>
        <row r="10">
          <cell r="C10">
            <v>95</v>
          </cell>
          <cell r="D10">
            <v>61</v>
          </cell>
          <cell r="E10"/>
          <cell r="F10"/>
          <cell r="G10"/>
          <cell r="H10" t="str">
            <v/>
          </cell>
          <cell r="I10" t="str">
            <v/>
          </cell>
          <cell r="J10">
            <v>0</v>
          </cell>
          <cell r="K10" t="str">
            <v>Kanuit</v>
          </cell>
          <cell r="L10" t="str">
            <v>Rehab collection citywide</v>
          </cell>
          <cell r="M10">
            <v>280920</v>
          </cell>
          <cell r="N10" t="str">
            <v>280920-PS01</v>
          </cell>
          <cell r="O10"/>
          <cell r="P10">
            <v>639</v>
          </cell>
          <cell r="Q10"/>
          <cell r="R10"/>
          <cell r="S10"/>
          <cell r="T10"/>
          <cell r="U10">
            <v>0</v>
          </cell>
          <cell r="V10">
            <v>0</v>
          </cell>
          <cell r="W10">
            <v>0</v>
          </cell>
          <cell r="X10">
            <v>0</v>
          </cell>
          <cell r="Y10"/>
          <cell r="Z10"/>
          <cell r="AA10"/>
          <cell r="AB10">
            <v>0</v>
          </cell>
          <cell r="AC10"/>
          <cell r="AD10"/>
          <cell r="AE10"/>
          <cell r="AF10"/>
          <cell r="AG10"/>
          <cell r="AH10"/>
          <cell r="AI10"/>
          <cell r="AJ10"/>
          <cell r="AK10">
            <v>9170000</v>
          </cell>
          <cell r="AL10"/>
          <cell r="AM10"/>
          <cell r="AN10"/>
          <cell r="AO10"/>
          <cell r="AP10"/>
          <cell r="AQ10"/>
          <cell r="AR10">
            <v>0</v>
          </cell>
          <cell r="AS10">
            <v>0</v>
          </cell>
          <cell r="AT10">
            <v>9170000</v>
          </cell>
          <cell r="AU10">
            <v>0</v>
          </cell>
          <cell r="AV10"/>
          <cell r="AW10"/>
          <cell r="AX10">
            <v>0</v>
          </cell>
          <cell r="AY10"/>
          <cell r="AZ10"/>
          <cell r="BA10"/>
          <cell r="BB10"/>
          <cell r="BC10"/>
          <cell r="BD10"/>
          <cell r="BE10">
            <v>0</v>
          </cell>
          <cell r="BF10">
            <v>0</v>
          </cell>
          <cell r="BG10"/>
          <cell r="BH10">
            <v>0</v>
          </cell>
          <cell r="BI10"/>
          <cell r="BJ10">
            <v>0</v>
          </cell>
          <cell r="BK10"/>
          <cell r="BL10"/>
          <cell r="BM10"/>
          <cell r="BN10"/>
          <cell r="BO10"/>
          <cell r="BP10"/>
          <cell r="BQ10"/>
          <cell r="BR10"/>
          <cell r="BS10"/>
          <cell r="BT10"/>
          <cell r="BU10"/>
          <cell r="BV10">
            <v>0</v>
          </cell>
          <cell r="BW10"/>
          <cell r="BX10">
            <v>0</v>
          </cell>
          <cell r="BY10">
            <v>0</v>
          </cell>
          <cell r="BZ10"/>
          <cell r="CA10"/>
          <cell r="CB10"/>
          <cell r="CC10">
            <v>0</v>
          </cell>
          <cell r="CD10">
            <v>0</v>
          </cell>
          <cell r="CE10"/>
          <cell r="CF10"/>
          <cell r="CG10"/>
          <cell r="CH10"/>
          <cell r="CI10"/>
          <cell r="CJ10"/>
          <cell r="CK10"/>
          <cell r="CL10"/>
          <cell r="CM10"/>
          <cell r="CN10"/>
          <cell r="CO10">
            <v>0</v>
          </cell>
          <cell r="CP10"/>
          <cell r="CQ10"/>
          <cell r="CR10"/>
          <cell r="CS10"/>
          <cell r="CT10"/>
          <cell r="CU10"/>
          <cell r="CV10"/>
          <cell r="CW10">
            <v>0</v>
          </cell>
          <cell r="CX10"/>
          <cell r="CY10"/>
          <cell r="CZ10"/>
          <cell r="DA10"/>
          <cell r="DB10"/>
          <cell r="DC10"/>
          <cell r="DD10"/>
          <cell r="DE10"/>
          <cell r="DF10"/>
          <cell r="DG10"/>
          <cell r="DH10"/>
          <cell r="DI10"/>
          <cell r="DJ10"/>
          <cell r="DK10"/>
          <cell r="DL10"/>
          <cell r="DM10"/>
          <cell r="DN10"/>
          <cell r="DO10" t="str">
            <v>Pam Rodewald</v>
          </cell>
          <cell r="DP10" t="str">
            <v>Kanuit</v>
          </cell>
          <cell r="DQ10" t="str">
            <v>Gallentine</v>
          </cell>
          <cell r="DR10">
            <v>10</v>
          </cell>
        </row>
        <row r="11">
          <cell r="C11">
            <v>29</v>
          </cell>
          <cell r="D11">
            <v>73</v>
          </cell>
          <cell r="E11">
            <v>221</v>
          </cell>
          <cell r="F11">
            <v>43</v>
          </cell>
          <cell r="G11"/>
          <cell r="H11" t="str">
            <v/>
          </cell>
          <cell r="I11" t="str">
            <v/>
          </cell>
          <cell r="J11">
            <v>0</v>
          </cell>
          <cell r="K11" t="str">
            <v>Bradshaw</v>
          </cell>
          <cell r="L11" t="str">
            <v>Adv trmt – phos, expand treatment</v>
          </cell>
          <cell r="M11">
            <v>280821</v>
          </cell>
          <cell r="N11" t="str">
            <v>280821-PS01</v>
          </cell>
          <cell r="O11"/>
          <cell r="P11">
            <v>26000</v>
          </cell>
          <cell r="Q11"/>
          <cell r="R11"/>
          <cell r="S11"/>
          <cell r="T11"/>
          <cell r="U11">
            <v>44985</v>
          </cell>
          <cell r="V11">
            <v>45182</v>
          </cell>
          <cell r="W11">
            <v>0</v>
          </cell>
          <cell r="X11">
            <v>0</v>
          </cell>
          <cell r="Y11">
            <v>45023</v>
          </cell>
          <cell r="Z11">
            <v>67400000</v>
          </cell>
          <cell r="AA11"/>
          <cell r="AB11">
            <v>67400000</v>
          </cell>
          <cell r="AC11" t="str">
            <v>2025 project</v>
          </cell>
          <cell r="AD11"/>
          <cell r="AE11"/>
          <cell r="AF11"/>
          <cell r="AG11"/>
          <cell r="AH11">
            <v>45809</v>
          </cell>
          <cell r="AI11">
            <v>46722</v>
          </cell>
          <cell r="AJ11"/>
          <cell r="AK11">
            <v>67400000</v>
          </cell>
          <cell r="AL11"/>
          <cell r="AM11"/>
          <cell r="AN11"/>
          <cell r="AO11"/>
          <cell r="AP11"/>
          <cell r="AQ11"/>
          <cell r="AR11">
            <v>0</v>
          </cell>
          <cell r="AS11">
            <v>0</v>
          </cell>
          <cell r="AT11">
            <v>67400000</v>
          </cell>
          <cell r="AU11">
            <v>0</v>
          </cell>
          <cell r="AV11"/>
          <cell r="AW11"/>
          <cell r="AX11">
            <v>0</v>
          </cell>
          <cell r="AY11"/>
          <cell r="AZ11"/>
          <cell r="BA11"/>
          <cell r="BB11"/>
          <cell r="BC11"/>
          <cell r="BD11"/>
          <cell r="BE11" t="str">
            <v>FY23 Survey</v>
          </cell>
          <cell r="BF11">
            <v>0</v>
          </cell>
          <cell r="BG11"/>
          <cell r="BH11">
            <v>0</v>
          </cell>
          <cell r="BI11"/>
          <cell r="BJ11">
            <v>0</v>
          </cell>
          <cell r="BK11"/>
          <cell r="BL11"/>
          <cell r="BM11"/>
          <cell r="BN11"/>
          <cell r="BO11"/>
          <cell r="BP11"/>
          <cell r="BQ11"/>
          <cell r="BR11" t="str">
            <v/>
          </cell>
          <cell r="BS11"/>
          <cell r="BT11"/>
          <cell r="BU11"/>
          <cell r="BV11">
            <v>0</v>
          </cell>
          <cell r="BW11"/>
          <cell r="BX11">
            <v>0</v>
          </cell>
          <cell r="BY11">
            <v>0</v>
          </cell>
          <cell r="BZ11"/>
          <cell r="CA11"/>
          <cell r="CB11"/>
          <cell r="CC11">
            <v>0</v>
          </cell>
          <cell r="CD11">
            <v>0</v>
          </cell>
          <cell r="CE11"/>
          <cell r="CF11"/>
          <cell r="CG11"/>
          <cell r="CH11"/>
          <cell r="CI11"/>
          <cell r="CJ11"/>
          <cell r="CK11"/>
          <cell r="CL11"/>
          <cell r="CM11"/>
          <cell r="CN11"/>
          <cell r="CO11">
            <v>0</v>
          </cell>
          <cell r="CP11"/>
          <cell r="CQ11"/>
          <cell r="CR11"/>
          <cell r="CS11"/>
          <cell r="CT11"/>
          <cell r="CU11"/>
          <cell r="CV11"/>
          <cell r="CW11">
            <v>0</v>
          </cell>
          <cell r="CX11"/>
          <cell r="CY11"/>
          <cell r="CZ11"/>
          <cell r="DA11"/>
          <cell r="DB11"/>
          <cell r="DC11"/>
          <cell r="DD11"/>
          <cell r="DE11"/>
          <cell r="DF11"/>
          <cell r="DG11"/>
          <cell r="DH11">
            <v>0</v>
          </cell>
          <cell r="DI11"/>
          <cell r="DJ11"/>
          <cell r="DK11"/>
          <cell r="DL11"/>
          <cell r="DM11"/>
          <cell r="DN11"/>
          <cell r="DO11" t="str">
            <v>Vinod Sathyaseelan</v>
          </cell>
          <cell r="DP11" t="str">
            <v>Bradshaw</v>
          </cell>
          <cell r="DQ11" t="str">
            <v>Lafontaine</v>
          </cell>
          <cell r="DR11">
            <v>4</v>
          </cell>
        </row>
        <row r="12">
          <cell r="C12">
            <v>23</v>
          </cell>
          <cell r="D12">
            <v>75</v>
          </cell>
          <cell r="E12">
            <v>18</v>
          </cell>
          <cell r="F12">
            <v>75</v>
          </cell>
          <cell r="G12"/>
          <cell r="H12" t="str">
            <v/>
          </cell>
          <cell r="I12" t="str">
            <v/>
          </cell>
          <cell r="J12" t="str">
            <v>PER Submitted</v>
          </cell>
          <cell r="K12" t="str">
            <v>Berrens</v>
          </cell>
          <cell r="L12" t="str">
            <v>Rehab collection and treatment</v>
          </cell>
          <cell r="M12">
            <v>280855</v>
          </cell>
          <cell r="N12" t="str">
            <v>280855-PS01</v>
          </cell>
          <cell r="O12"/>
          <cell r="P12">
            <v>116</v>
          </cell>
          <cell r="Q12"/>
          <cell r="R12"/>
          <cell r="S12"/>
          <cell r="T12"/>
          <cell r="U12">
            <v>0</v>
          </cell>
          <cell r="V12">
            <v>0</v>
          </cell>
          <cell r="W12">
            <v>0</v>
          </cell>
          <cell r="X12">
            <v>0</v>
          </cell>
          <cell r="Y12"/>
          <cell r="Z12"/>
          <cell r="AA12"/>
          <cell r="AB12">
            <v>0</v>
          </cell>
          <cell r="AC12"/>
          <cell r="AD12"/>
          <cell r="AE12"/>
          <cell r="AF12"/>
          <cell r="AG12"/>
          <cell r="AH12"/>
          <cell r="AI12"/>
          <cell r="AJ12"/>
          <cell r="AK12">
            <v>6864000</v>
          </cell>
          <cell r="AL12"/>
          <cell r="AM12"/>
          <cell r="AN12"/>
          <cell r="AO12"/>
          <cell r="AP12"/>
          <cell r="AQ12"/>
          <cell r="AR12">
            <v>0</v>
          </cell>
          <cell r="AS12">
            <v>0</v>
          </cell>
          <cell r="AT12">
            <v>6864000</v>
          </cell>
          <cell r="AU12">
            <v>0</v>
          </cell>
          <cell r="AV12"/>
          <cell r="AW12"/>
          <cell r="AX12">
            <v>0</v>
          </cell>
          <cell r="AY12"/>
          <cell r="AZ12"/>
          <cell r="BA12"/>
          <cell r="BB12"/>
          <cell r="BC12"/>
          <cell r="BD12"/>
          <cell r="BE12">
            <v>0</v>
          </cell>
          <cell r="BF12">
            <v>0</v>
          </cell>
          <cell r="BG12"/>
          <cell r="BH12">
            <v>0</v>
          </cell>
          <cell r="BI12"/>
          <cell r="BJ12">
            <v>1320000</v>
          </cell>
          <cell r="BK12"/>
          <cell r="BL12"/>
          <cell r="BM12"/>
          <cell r="BN12"/>
          <cell r="BO12"/>
          <cell r="BP12"/>
          <cell r="BQ12"/>
          <cell r="BR12" t="str">
            <v/>
          </cell>
          <cell r="BS12"/>
          <cell r="BT12"/>
          <cell r="BU12"/>
          <cell r="BV12">
            <v>0</v>
          </cell>
          <cell r="BW12"/>
          <cell r="BX12">
            <v>0</v>
          </cell>
          <cell r="BY12">
            <v>0</v>
          </cell>
          <cell r="BZ12"/>
          <cell r="CA12"/>
          <cell r="CB12"/>
          <cell r="CC12">
            <v>0</v>
          </cell>
          <cell r="CD12">
            <v>0</v>
          </cell>
          <cell r="CE12"/>
          <cell r="CF12"/>
          <cell r="CG12"/>
          <cell r="CH12"/>
          <cell r="CI12"/>
          <cell r="CJ12"/>
          <cell r="CK12"/>
          <cell r="CL12"/>
          <cell r="CM12"/>
          <cell r="CN12"/>
          <cell r="CO12">
            <v>0</v>
          </cell>
          <cell r="CP12"/>
          <cell r="CQ12"/>
          <cell r="CR12"/>
          <cell r="CS12"/>
          <cell r="CT12"/>
          <cell r="CU12"/>
          <cell r="CV12"/>
          <cell r="CW12">
            <v>0</v>
          </cell>
          <cell r="CX12" t="str">
            <v>PER Submitted</v>
          </cell>
          <cell r="CY12">
            <v>2024</v>
          </cell>
          <cell r="CZ12"/>
          <cell r="DA12"/>
          <cell r="DB12"/>
          <cell r="DC12">
            <v>66</v>
          </cell>
          <cell r="DD12"/>
          <cell r="DE12">
            <v>6764000</v>
          </cell>
          <cell r="DF12"/>
          <cell r="DG12">
            <v>100000</v>
          </cell>
          <cell r="DH12">
            <v>0</v>
          </cell>
          <cell r="DI12"/>
          <cell r="DJ12"/>
          <cell r="DK12"/>
          <cell r="DL12"/>
          <cell r="DM12"/>
          <cell r="DN12"/>
          <cell r="DO12" t="str">
            <v>Pam Rodewald</v>
          </cell>
          <cell r="DP12" t="str">
            <v>Berrens</v>
          </cell>
          <cell r="DQ12" t="str">
            <v>Lafontaine</v>
          </cell>
          <cell r="DR12">
            <v>8</v>
          </cell>
        </row>
        <row r="13">
          <cell r="C13">
            <v>244</v>
          </cell>
          <cell r="D13">
            <v>41</v>
          </cell>
          <cell r="E13">
            <v>229</v>
          </cell>
          <cell r="F13">
            <v>41</v>
          </cell>
          <cell r="G13"/>
          <cell r="H13" t="str">
            <v/>
          </cell>
          <cell r="I13" t="str">
            <v/>
          </cell>
          <cell r="J13">
            <v>0</v>
          </cell>
          <cell r="K13" t="str">
            <v>Kanuit</v>
          </cell>
          <cell r="L13" t="str">
            <v>Rehab collection and treatment</v>
          </cell>
          <cell r="M13">
            <v>280846</v>
          </cell>
          <cell r="N13" t="str">
            <v>280846-PS01</v>
          </cell>
          <cell r="O13"/>
          <cell r="P13">
            <v>480</v>
          </cell>
          <cell r="Q13"/>
          <cell r="R13"/>
          <cell r="S13"/>
          <cell r="T13" t="str">
            <v>Exempt</v>
          </cell>
          <cell r="U13">
            <v>44624</v>
          </cell>
          <cell r="V13">
            <v>0</v>
          </cell>
          <cell r="W13">
            <v>0</v>
          </cell>
          <cell r="X13">
            <v>0</v>
          </cell>
          <cell r="Y13"/>
          <cell r="Z13"/>
          <cell r="AA13"/>
          <cell r="AB13">
            <v>0</v>
          </cell>
          <cell r="AC13"/>
          <cell r="AD13"/>
          <cell r="AE13"/>
          <cell r="AF13"/>
          <cell r="AG13"/>
          <cell r="AH13"/>
          <cell r="AI13"/>
          <cell r="AJ13"/>
          <cell r="AK13">
            <v>4900000</v>
          </cell>
          <cell r="AL13"/>
          <cell r="AM13"/>
          <cell r="AN13"/>
          <cell r="AO13"/>
          <cell r="AP13"/>
          <cell r="AQ13"/>
          <cell r="AR13">
            <v>0</v>
          </cell>
          <cell r="AS13">
            <v>0</v>
          </cell>
          <cell r="AT13">
            <v>4900000</v>
          </cell>
          <cell r="AU13">
            <v>0</v>
          </cell>
          <cell r="AV13"/>
          <cell r="AW13"/>
          <cell r="AX13">
            <v>0</v>
          </cell>
          <cell r="AY13"/>
          <cell r="AZ13"/>
          <cell r="BA13"/>
          <cell r="BB13"/>
          <cell r="BC13"/>
          <cell r="BD13"/>
          <cell r="BE13">
            <v>0</v>
          </cell>
          <cell r="BF13">
            <v>0</v>
          </cell>
          <cell r="BG13"/>
          <cell r="BH13">
            <v>0</v>
          </cell>
          <cell r="BI13"/>
          <cell r="BJ13">
            <v>0</v>
          </cell>
          <cell r="BK13"/>
          <cell r="BL13"/>
          <cell r="BM13"/>
          <cell r="BN13"/>
          <cell r="BO13"/>
          <cell r="BP13"/>
          <cell r="BQ13"/>
          <cell r="BR13" t="str">
            <v/>
          </cell>
          <cell r="BS13"/>
          <cell r="BT13"/>
          <cell r="BU13"/>
          <cell r="BV13">
            <v>0</v>
          </cell>
          <cell r="BW13"/>
          <cell r="BX13">
            <v>0</v>
          </cell>
          <cell r="BY13">
            <v>0</v>
          </cell>
          <cell r="BZ13"/>
          <cell r="CA13"/>
          <cell r="CB13"/>
          <cell r="CC13">
            <v>0</v>
          </cell>
          <cell r="CD13">
            <v>0</v>
          </cell>
          <cell r="CE13"/>
          <cell r="CF13"/>
          <cell r="CG13"/>
          <cell r="CH13"/>
          <cell r="CI13"/>
          <cell r="CJ13"/>
          <cell r="CK13"/>
          <cell r="CL13"/>
          <cell r="CM13"/>
          <cell r="CN13"/>
          <cell r="CO13">
            <v>0</v>
          </cell>
          <cell r="CP13"/>
          <cell r="CQ13"/>
          <cell r="CR13"/>
          <cell r="CS13"/>
          <cell r="CT13"/>
          <cell r="CU13"/>
          <cell r="CV13"/>
          <cell r="CW13">
            <v>0</v>
          </cell>
          <cell r="CX13"/>
          <cell r="CY13"/>
          <cell r="CZ13"/>
          <cell r="DA13"/>
          <cell r="DB13"/>
          <cell r="DC13"/>
          <cell r="DD13"/>
          <cell r="DE13"/>
          <cell r="DF13"/>
          <cell r="DG13"/>
          <cell r="DH13">
            <v>0</v>
          </cell>
          <cell r="DI13"/>
          <cell r="DJ13"/>
          <cell r="DK13"/>
          <cell r="DL13"/>
          <cell r="DM13"/>
          <cell r="DN13"/>
          <cell r="DO13" t="str">
            <v>Corey Hower</v>
          </cell>
          <cell r="DP13" t="str">
            <v>Kanuit</v>
          </cell>
          <cell r="DQ13" t="str">
            <v>Gallentine</v>
          </cell>
          <cell r="DR13">
            <v>10</v>
          </cell>
        </row>
        <row r="14">
          <cell r="C14">
            <v>223</v>
          </cell>
          <cell r="D14">
            <v>45</v>
          </cell>
          <cell r="E14">
            <v>204</v>
          </cell>
          <cell r="F14">
            <v>45</v>
          </cell>
          <cell r="G14"/>
          <cell r="H14" t="str">
            <v/>
          </cell>
          <cell r="I14" t="str">
            <v/>
          </cell>
          <cell r="J14">
            <v>0</v>
          </cell>
          <cell r="K14" t="str">
            <v>Barrett</v>
          </cell>
          <cell r="L14" t="str">
            <v>Rehab collection, Hwy 55</v>
          </cell>
          <cell r="M14">
            <v>280645</v>
          </cell>
          <cell r="N14" t="str">
            <v>280645-PS01</v>
          </cell>
          <cell r="O14"/>
          <cell r="P14">
            <v>3331</v>
          </cell>
          <cell r="Q14"/>
          <cell r="R14"/>
          <cell r="S14"/>
          <cell r="T14" t="str">
            <v>Exempt</v>
          </cell>
          <cell r="U14">
            <v>43523</v>
          </cell>
          <cell r="V14">
            <v>43677</v>
          </cell>
          <cell r="W14">
            <v>0</v>
          </cell>
          <cell r="X14">
            <v>0</v>
          </cell>
          <cell r="Y14"/>
          <cell r="Z14"/>
          <cell r="AA14"/>
          <cell r="AB14">
            <v>0</v>
          </cell>
          <cell r="AC14"/>
          <cell r="AD14"/>
          <cell r="AE14"/>
          <cell r="AF14"/>
          <cell r="AG14"/>
          <cell r="AH14">
            <v>45108</v>
          </cell>
          <cell r="AI14">
            <v>45536</v>
          </cell>
          <cell r="AJ14"/>
          <cell r="AK14">
            <v>1157352</v>
          </cell>
          <cell r="AL14"/>
          <cell r="AM14"/>
          <cell r="AN14"/>
          <cell r="AO14"/>
          <cell r="AP14"/>
          <cell r="AQ14"/>
          <cell r="AR14">
            <v>0</v>
          </cell>
          <cell r="AS14">
            <v>0</v>
          </cell>
          <cell r="AT14">
            <v>1157352</v>
          </cell>
          <cell r="AU14">
            <v>0</v>
          </cell>
          <cell r="AV14"/>
          <cell r="AW14"/>
          <cell r="AX14">
            <v>0</v>
          </cell>
          <cell r="AY14"/>
          <cell r="AZ14"/>
          <cell r="BA14"/>
          <cell r="BB14"/>
          <cell r="BC14"/>
          <cell r="BD14"/>
          <cell r="BE14" t="str">
            <v>FY21 survey</v>
          </cell>
          <cell r="BF14">
            <v>0</v>
          </cell>
          <cell r="BG14"/>
          <cell r="BH14">
            <v>925881.60000000009</v>
          </cell>
          <cell r="BI14"/>
          <cell r="BJ14">
            <v>0</v>
          </cell>
          <cell r="BK14"/>
          <cell r="BL14"/>
          <cell r="BM14"/>
          <cell r="BN14"/>
          <cell r="BO14"/>
          <cell r="BP14"/>
          <cell r="BQ14"/>
          <cell r="BR14" t="str">
            <v/>
          </cell>
          <cell r="BS14"/>
          <cell r="BT14" t="str">
            <v/>
          </cell>
          <cell r="BU14"/>
          <cell r="BV14">
            <v>0</v>
          </cell>
          <cell r="BW14"/>
          <cell r="BX14">
            <v>0</v>
          </cell>
          <cell r="BY14">
            <v>0</v>
          </cell>
          <cell r="BZ14"/>
          <cell r="CA14"/>
          <cell r="CB14"/>
          <cell r="CC14">
            <v>0</v>
          </cell>
          <cell r="CD14">
            <v>0</v>
          </cell>
          <cell r="CE14"/>
          <cell r="CF14"/>
          <cell r="CG14"/>
          <cell r="CH14"/>
          <cell r="CI14"/>
          <cell r="CJ14"/>
          <cell r="CK14"/>
          <cell r="CL14"/>
          <cell r="CM14"/>
          <cell r="CN14"/>
          <cell r="CO14">
            <v>0</v>
          </cell>
          <cell r="CP14"/>
          <cell r="CQ14"/>
          <cell r="CR14"/>
          <cell r="CS14"/>
          <cell r="CT14"/>
          <cell r="CU14"/>
          <cell r="CV14"/>
          <cell r="CW14">
            <v>0</v>
          </cell>
          <cell r="CX14"/>
          <cell r="CY14"/>
          <cell r="CZ14"/>
          <cell r="DA14"/>
          <cell r="DB14"/>
          <cell r="DC14"/>
          <cell r="DD14"/>
          <cell r="DE14"/>
          <cell r="DF14"/>
          <cell r="DG14"/>
          <cell r="DH14">
            <v>0</v>
          </cell>
          <cell r="DI14"/>
          <cell r="DJ14"/>
          <cell r="DK14"/>
          <cell r="DL14"/>
          <cell r="DM14"/>
          <cell r="DN14"/>
          <cell r="DO14" t="str">
            <v>Julie Henderson</v>
          </cell>
          <cell r="DP14" t="str">
            <v>Barrett</v>
          </cell>
          <cell r="DQ14" t="str">
            <v>Barrett</v>
          </cell>
          <cell r="DR14" t="str">
            <v>7W</v>
          </cell>
        </row>
        <row r="15">
          <cell r="C15">
            <v>136</v>
          </cell>
          <cell r="D15">
            <v>55</v>
          </cell>
          <cell r="E15">
            <v>119</v>
          </cell>
          <cell r="F15">
            <v>55</v>
          </cell>
          <cell r="G15">
            <v>2022</v>
          </cell>
          <cell r="H15" t="str">
            <v>Yes</v>
          </cell>
          <cell r="I15" t="str">
            <v/>
          </cell>
          <cell r="J15">
            <v>0</v>
          </cell>
          <cell r="K15" t="str">
            <v>Barrett</v>
          </cell>
          <cell r="L15" t="str">
            <v>Adv trmt - phos, rehab treatment</v>
          </cell>
          <cell r="M15">
            <v>280658</v>
          </cell>
          <cell r="N15" t="str">
            <v>280658-PS01</v>
          </cell>
          <cell r="O15"/>
          <cell r="P15">
            <v>7566</v>
          </cell>
          <cell r="Q15"/>
          <cell r="R15"/>
          <cell r="S15"/>
          <cell r="T15" t="str">
            <v>Exempt</v>
          </cell>
          <cell r="U15">
            <v>43525</v>
          </cell>
          <cell r="V15">
            <v>43714</v>
          </cell>
          <cell r="W15">
            <v>44285</v>
          </cell>
          <cell r="X15">
            <v>44462</v>
          </cell>
          <cell r="Y15" t="str">
            <v>certified</v>
          </cell>
          <cell r="Z15">
            <v>12490000</v>
          </cell>
          <cell r="AA15"/>
          <cell r="AB15">
            <v>5490000</v>
          </cell>
          <cell r="AC15" t="str">
            <v>22 Carryover</v>
          </cell>
          <cell r="AD15"/>
          <cell r="AE15" t="str">
            <v>certified</v>
          </cell>
          <cell r="AF15">
            <v>12490000</v>
          </cell>
          <cell r="AG15"/>
          <cell r="AH15">
            <v>44743</v>
          </cell>
          <cell r="AI15">
            <v>45170</v>
          </cell>
          <cell r="AJ15"/>
          <cell r="AK15">
            <v>12490000</v>
          </cell>
          <cell r="AL15">
            <v>44326</v>
          </cell>
          <cell r="AM15">
            <v>44533</v>
          </cell>
          <cell r="AN15">
            <v>0.97199999999999998</v>
          </cell>
          <cell r="AO15">
            <v>12490000</v>
          </cell>
          <cell r="AP15">
            <v>2022</v>
          </cell>
          <cell r="AQ15"/>
          <cell r="AR15">
            <v>0</v>
          </cell>
          <cell r="AS15">
            <v>0</v>
          </cell>
          <cell r="AT15">
            <v>12490000</v>
          </cell>
          <cell r="AU15">
            <v>5490000</v>
          </cell>
          <cell r="AV15"/>
          <cell r="AW15"/>
          <cell r="AX15">
            <v>5490000</v>
          </cell>
          <cell r="AY15"/>
          <cell r="AZ15"/>
          <cell r="BA15"/>
          <cell r="BB15"/>
          <cell r="BC15"/>
          <cell r="BD15"/>
          <cell r="BE15" t="str">
            <v>FY21 survey</v>
          </cell>
          <cell r="BF15">
            <v>0</v>
          </cell>
          <cell r="BG15"/>
          <cell r="BH15">
            <v>0</v>
          </cell>
          <cell r="BI15"/>
          <cell r="BJ15">
            <v>0</v>
          </cell>
          <cell r="BK15">
            <v>44398</v>
          </cell>
          <cell r="BL15">
            <v>13992150</v>
          </cell>
          <cell r="BM15">
            <v>0.99299999999999999</v>
          </cell>
          <cell r="BN15" t="str">
            <v>22 Carryover</v>
          </cell>
          <cell r="BO15">
            <v>44715</v>
          </cell>
          <cell r="BP15">
            <v>11275000</v>
          </cell>
          <cell r="BQ15">
            <v>10974950</v>
          </cell>
          <cell r="BR15">
            <v>0.97338802660753876</v>
          </cell>
          <cell r="BS15">
            <v>12490000</v>
          </cell>
          <cell r="BT15" t="e">
            <v>#REF!</v>
          </cell>
          <cell r="BU15"/>
          <cell r="BV15">
            <v>12490000</v>
          </cell>
          <cell r="BW15"/>
          <cell r="BX15">
            <v>12157616.452328159</v>
          </cell>
          <cell r="BY15">
            <v>7000000</v>
          </cell>
          <cell r="BZ15">
            <v>7000000</v>
          </cell>
          <cell r="CA15"/>
          <cell r="CB15"/>
          <cell r="CC15">
            <v>2726093.161862528</v>
          </cell>
          <cell r="CD15">
            <v>2726093.161862528</v>
          </cell>
          <cell r="CE15"/>
          <cell r="CF15"/>
          <cell r="CG15"/>
          <cell r="CH15"/>
          <cell r="CI15"/>
          <cell r="CJ15"/>
          <cell r="CK15"/>
          <cell r="CL15"/>
          <cell r="CM15"/>
          <cell r="CN15"/>
          <cell r="CO15">
            <v>0</v>
          </cell>
          <cell r="CP15"/>
          <cell r="CQ15"/>
          <cell r="CR15"/>
          <cell r="CS15"/>
          <cell r="CT15"/>
          <cell r="CU15"/>
          <cell r="CV15"/>
          <cell r="CW15">
            <v>12157616.452328159</v>
          </cell>
          <cell r="CX15"/>
          <cell r="CY15"/>
          <cell r="CZ15"/>
          <cell r="DA15"/>
          <cell r="DB15"/>
          <cell r="DC15"/>
          <cell r="DD15"/>
          <cell r="DE15"/>
          <cell r="DF15"/>
          <cell r="DG15"/>
          <cell r="DH15">
            <v>0</v>
          </cell>
          <cell r="DI15"/>
          <cell r="DJ15"/>
          <cell r="DK15"/>
          <cell r="DL15"/>
          <cell r="DM15"/>
          <cell r="DN15"/>
          <cell r="DO15" t="str">
            <v>Julie Henderson</v>
          </cell>
          <cell r="DP15" t="str">
            <v>Barrett</v>
          </cell>
          <cell r="DQ15" t="str">
            <v>Barrett</v>
          </cell>
          <cell r="DR15" t="str">
            <v>7W</v>
          </cell>
        </row>
        <row r="16">
          <cell r="C16">
            <v>198</v>
          </cell>
          <cell r="D16">
            <v>47</v>
          </cell>
          <cell r="E16">
            <v>178</v>
          </cell>
          <cell r="F16">
            <v>47</v>
          </cell>
          <cell r="G16"/>
          <cell r="H16" t="str">
            <v/>
          </cell>
          <cell r="I16" t="str">
            <v/>
          </cell>
          <cell r="J16">
            <v>0</v>
          </cell>
          <cell r="K16" t="str">
            <v>Sabie</v>
          </cell>
          <cell r="L16" t="str">
            <v>Whitney Pond expansion</v>
          </cell>
          <cell r="M16">
            <v>280860</v>
          </cell>
          <cell r="N16" t="str">
            <v>280860-PS01</v>
          </cell>
          <cell r="O16"/>
          <cell r="P16">
            <v>56000</v>
          </cell>
          <cell r="Q16"/>
          <cell r="R16"/>
          <cell r="S16"/>
          <cell r="T16"/>
          <cell r="U16">
            <v>0</v>
          </cell>
          <cell r="V16">
            <v>0</v>
          </cell>
          <cell r="W16">
            <v>0</v>
          </cell>
          <cell r="X16">
            <v>0</v>
          </cell>
          <cell r="Y16"/>
          <cell r="Z16"/>
          <cell r="AA16"/>
          <cell r="AB16">
            <v>0</v>
          </cell>
          <cell r="AC16"/>
          <cell r="AD16"/>
          <cell r="AE16"/>
          <cell r="AF16"/>
          <cell r="AG16"/>
          <cell r="AH16"/>
          <cell r="AI16"/>
          <cell r="AJ16"/>
          <cell r="AK16">
            <v>1000084</v>
          </cell>
          <cell r="AL16"/>
          <cell r="AM16"/>
          <cell r="AN16"/>
          <cell r="AO16"/>
          <cell r="AP16"/>
          <cell r="AQ16"/>
          <cell r="AR16">
            <v>0</v>
          </cell>
          <cell r="AS16">
            <v>0</v>
          </cell>
          <cell r="AT16">
            <v>1000084</v>
          </cell>
          <cell r="AU16">
            <v>0</v>
          </cell>
          <cell r="AV16"/>
          <cell r="AW16"/>
          <cell r="AX16">
            <v>0</v>
          </cell>
          <cell r="AY16"/>
          <cell r="AZ16"/>
          <cell r="BA16"/>
          <cell r="BB16"/>
          <cell r="BC16"/>
          <cell r="BD16"/>
          <cell r="BE16"/>
          <cell r="BF16"/>
          <cell r="BG16"/>
          <cell r="BH16"/>
          <cell r="BI16"/>
          <cell r="BJ16">
            <v>0</v>
          </cell>
          <cell r="BK16">
            <v>45138</v>
          </cell>
          <cell r="BL16">
            <v>1600000</v>
          </cell>
          <cell r="BM16">
            <v>1</v>
          </cell>
          <cell r="BN16" t="str">
            <v>FY24 new</v>
          </cell>
          <cell r="BO16"/>
          <cell r="BP16"/>
          <cell r="BQ16"/>
          <cell r="BR16" t="str">
            <v/>
          </cell>
          <cell r="BS16"/>
          <cell r="BT16"/>
          <cell r="BU16"/>
          <cell r="BV16">
            <v>1000084</v>
          </cell>
          <cell r="BW16"/>
          <cell r="BX16">
            <v>1000084</v>
          </cell>
          <cell r="BY16">
            <v>800067.20000000007</v>
          </cell>
          <cell r="BZ16"/>
          <cell r="CA16"/>
          <cell r="CB16"/>
          <cell r="CC16">
            <v>0</v>
          </cell>
          <cell r="CD16">
            <v>0</v>
          </cell>
          <cell r="CE16"/>
          <cell r="CF16"/>
          <cell r="CG16"/>
          <cell r="CH16"/>
          <cell r="CI16"/>
          <cell r="CJ16"/>
          <cell r="CK16"/>
          <cell r="CL16"/>
          <cell r="CM16"/>
          <cell r="CN16"/>
          <cell r="CO16">
            <v>0</v>
          </cell>
          <cell r="CP16"/>
          <cell r="CQ16"/>
          <cell r="CR16"/>
          <cell r="CS16"/>
          <cell r="CT16"/>
          <cell r="CU16"/>
          <cell r="CV16"/>
          <cell r="CW16">
            <v>0</v>
          </cell>
          <cell r="CX16"/>
          <cell r="CY16"/>
          <cell r="CZ16"/>
          <cell r="DA16"/>
          <cell r="DB16"/>
          <cell r="DC16"/>
          <cell r="DD16"/>
          <cell r="DE16"/>
          <cell r="DF16"/>
          <cell r="DG16"/>
          <cell r="DH16">
            <v>0</v>
          </cell>
          <cell r="DI16"/>
          <cell r="DJ16"/>
          <cell r="DK16"/>
          <cell r="DL16"/>
          <cell r="DM16"/>
          <cell r="DN16"/>
          <cell r="DO16">
            <v>0</v>
          </cell>
          <cell r="DP16" t="str">
            <v>Sabie</v>
          </cell>
          <cell r="DQ16" t="str">
            <v>Lafontaine</v>
          </cell>
          <cell r="DR16">
            <v>11</v>
          </cell>
        </row>
        <row r="17">
          <cell r="C17">
            <v>18</v>
          </cell>
          <cell r="D17">
            <v>77</v>
          </cell>
          <cell r="E17"/>
          <cell r="F17"/>
          <cell r="G17">
            <v>2024</v>
          </cell>
          <cell r="H17" t="str">
            <v/>
          </cell>
          <cell r="I17" t="str">
            <v>Yes</v>
          </cell>
          <cell r="J17">
            <v>0</v>
          </cell>
          <cell r="K17" t="str">
            <v>Barrett</v>
          </cell>
          <cell r="L17" t="str">
            <v>Adv trmt - phos, biosolids</v>
          </cell>
          <cell r="M17">
            <v>280916</v>
          </cell>
          <cell r="N17" t="str">
            <v>280916-PS01</v>
          </cell>
          <cell r="O17"/>
          <cell r="P17">
            <v>1392</v>
          </cell>
          <cell r="Q17"/>
          <cell r="R17"/>
          <cell r="S17"/>
          <cell r="T17"/>
          <cell r="U17">
            <v>44987</v>
          </cell>
          <cell r="V17">
            <v>45224</v>
          </cell>
          <cell r="W17"/>
          <cell r="X17">
            <v>0</v>
          </cell>
          <cell r="Y17">
            <v>45078</v>
          </cell>
          <cell r="Z17">
            <v>8100000</v>
          </cell>
          <cell r="AA17"/>
          <cell r="AB17">
            <v>4536000</v>
          </cell>
          <cell r="AC17" t="str">
            <v>Part B</v>
          </cell>
          <cell r="AD17" t="str">
            <v>FP approved during comment period</v>
          </cell>
          <cell r="AE17"/>
          <cell r="AF17"/>
          <cell r="AG17"/>
          <cell r="AH17">
            <v>45444</v>
          </cell>
          <cell r="AI17">
            <v>46174</v>
          </cell>
          <cell r="AJ17"/>
          <cell r="AK17">
            <v>8100000</v>
          </cell>
          <cell r="AL17"/>
          <cell r="AM17"/>
          <cell r="AN17"/>
          <cell r="AO17"/>
          <cell r="AP17"/>
          <cell r="AQ17"/>
          <cell r="AR17">
            <v>0</v>
          </cell>
          <cell r="AS17">
            <v>0</v>
          </cell>
          <cell r="AT17">
            <v>8100000</v>
          </cell>
          <cell r="AU17">
            <v>8100000</v>
          </cell>
          <cell r="AV17"/>
          <cell r="AW17"/>
          <cell r="AX17">
            <v>8100000</v>
          </cell>
          <cell r="AY17"/>
          <cell r="AZ17"/>
          <cell r="BA17"/>
          <cell r="BB17"/>
          <cell r="BC17"/>
          <cell r="BD17"/>
          <cell r="BE17">
            <v>0</v>
          </cell>
          <cell r="BF17">
            <v>0</v>
          </cell>
          <cell r="BG17"/>
          <cell r="BH17">
            <v>3628800</v>
          </cell>
          <cell r="BI17"/>
          <cell r="BJ17">
            <v>0</v>
          </cell>
          <cell r="BK17">
            <v>45138</v>
          </cell>
          <cell r="BL17">
            <v>5453174</v>
          </cell>
          <cell r="BM17">
            <v>0.55000000000000004</v>
          </cell>
          <cell r="BN17" t="str">
            <v>FY24 new</v>
          </cell>
          <cell r="BO17"/>
          <cell r="BP17"/>
          <cell r="BQ17"/>
          <cell r="BR17"/>
          <cell r="BS17"/>
          <cell r="BT17"/>
          <cell r="BU17"/>
          <cell r="BV17">
            <v>8100000</v>
          </cell>
          <cell r="BW17"/>
          <cell r="BX17">
            <v>4455000</v>
          </cell>
          <cell r="BY17">
            <v>3564000</v>
          </cell>
          <cell r="BZ17"/>
          <cell r="CA17"/>
          <cell r="CB17"/>
          <cell r="CC17">
            <v>0</v>
          </cell>
          <cell r="CD17">
            <v>0</v>
          </cell>
          <cell r="CE17"/>
          <cell r="CF17"/>
          <cell r="CG17"/>
          <cell r="CH17"/>
          <cell r="CI17"/>
          <cell r="CJ17"/>
          <cell r="CK17"/>
          <cell r="CL17"/>
          <cell r="CM17"/>
          <cell r="CN17"/>
          <cell r="CO17">
            <v>0</v>
          </cell>
          <cell r="CP17"/>
          <cell r="CQ17"/>
          <cell r="CR17"/>
          <cell r="CS17"/>
          <cell r="CT17"/>
          <cell r="CU17"/>
          <cell r="CV17"/>
          <cell r="CW17">
            <v>0</v>
          </cell>
          <cell r="CX17"/>
          <cell r="CY17"/>
          <cell r="CZ17"/>
          <cell r="DA17"/>
          <cell r="DB17"/>
          <cell r="DC17"/>
          <cell r="DD17"/>
          <cell r="DE17"/>
          <cell r="DF17"/>
          <cell r="DG17"/>
          <cell r="DH17"/>
          <cell r="DI17"/>
          <cell r="DJ17"/>
          <cell r="DK17"/>
          <cell r="DL17"/>
          <cell r="DM17"/>
          <cell r="DN17"/>
          <cell r="DO17" t="str">
            <v>Abram Peterson</v>
          </cell>
          <cell r="DP17" t="str">
            <v>Barrett</v>
          </cell>
          <cell r="DQ17" t="str">
            <v>Lafontaine</v>
          </cell>
          <cell r="DR17" t="str">
            <v>6W</v>
          </cell>
        </row>
        <row r="18">
          <cell r="C18">
            <v>195</v>
          </cell>
          <cell r="D18">
            <v>47</v>
          </cell>
          <cell r="E18">
            <v>176</v>
          </cell>
          <cell r="F18">
            <v>47</v>
          </cell>
          <cell r="G18">
            <v>2022</v>
          </cell>
          <cell r="H18" t="str">
            <v>Yes</v>
          </cell>
          <cell r="I18" t="str">
            <v/>
          </cell>
          <cell r="J18">
            <v>0</v>
          </cell>
          <cell r="K18" t="str">
            <v>Barrett</v>
          </cell>
          <cell r="L18" t="str">
            <v>Rehab collection, Schlieman Ave</v>
          </cell>
          <cell r="M18">
            <v>280758</v>
          </cell>
          <cell r="N18" t="str">
            <v>280758-PS01</v>
          </cell>
          <cell r="O18"/>
          <cell r="P18">
            <v>1412</v>
          </cell>
          <cell r="Q18"/>
          <cell r="R18"/>
          <cell r="S18"/>
          <cell r="T18" t="str">
            <v>Exempt</v>
          </cell>
          <cell r="U18">
            <v>44256</v>
          </cell>
          <cell r="V18">
            <v>44462</v>
          </cell>
          <cell r="W18">
            <v>44656</v>
          </cell>
          <cell r="X18">
            <v>44742</v>
          </cell>
          <cell r="Y18" t="str">
            <v>certified</v>
          </cell>
          <cell r="Z18">
            <v>7615000</v>
          </cell>
          <cell r="AA18"/>
          <cell r="AB18">
            <v>2615000</v>
          </cell>
          <cell r="AC18" t="str">
            <v>22 Carryover</v>
          </cell>
          <cell r="AD18"/>
          <cell r="AE18" t="str">
            <v>certified</v>
          </cell>
          <cell r="AF18">
            <v>3690299</v>
          </cell>
          <cell r="AG18"/>
          <cell r="AH18">
            <v>45444</v>
          </cell>
          <cell r="AI18">
            <v>46235</v>
          </cell>
          <cell r="AJ18" t="str">
            <v>CW/DW PROJECT phase 1</v>
          </cell>
          <cell r="AK18">
            <v>7615000</v>
          </cell>
          <cell r="AL18">
            <v>44652</v>
          </cell>
          <cell r="AM18">
            <v>44742</v>
          </cell>
          <cell r="AN18">
            <v>1</v>
          </cell>
          <cell r="AO18">
            <v>3690299</v>
          </cell>
          <cell r="AP18">
            <v>2022</v>
          </cell>
          <cell r="AQ18"/>
          <cell r="AR18">
            <v>0</v>
          </cell>
          <cell r="AS18">
            <v>0</v>
          </cell>
          <cell r="AT18">
            <v>7615000</v>
          </cell>
          <cell r="AU18">
            <v>7615000</v>
          </cell>
          <cell r="AV18">
            <v>5000000</v>
          </cell>
          <cell r="AW18"/>
          <cell r="AX18">
            <v>2615000</v>
          </cell>
          <cell r="AY18"/>
          <cell r="AZ18"/>
          <cell r="BA18"/>
          <cell r="BB18"/>
          <cell r="BC18"/>
          <cell r="BD18">
            <v>45079</v>
          </cell>
          <cell r="BE18">
            <v>0</v>
          </cell>
          <cell r="BF18">
            <v>2952239.2</v>
          </cell>
          <cell r="BG18"/>
          <cell r="BH18">
            <v>5000000</v>
          </cell>
          <cell r="BI18"/>
          <cell r="BJ18">
            <v>0</v>
          </cell>
          <cell r="BK18"/>
          <cell r="BL18"/>
          <cell r="BM18"/>
          <cell r="BN18"/>
          <cell r="BO18"/>
          <cell r="BP18"/>
          <cell r="BQ18"/>
          <cell r="BR18"/>
          <cell r="BS18"/>
          <cell r="BT18"/>
          <cell r="BU18"/>
          <cell r="BV18">
            <v>0</v>
          </cell>
          <cell r="BW18"/>
          <cell r="BX18">
            <v>0</v>
          </cell>
          <cell r="BY18">
            <v>0</v>
          </cell>
          <cell r="BZ18"/>
          <cell r="CA18"/>
          <cell r="CB18"/>
          <cell r="CC18">
            <v>0</v>
          </cell>
          <cell r="CD18">
            <v>0</v>
          </cell>
          <cell r="CE18"/>
          <cell r="CF18"/>
          <cell r="CG18"/>
          <cell r="CH18"/>
          <cell r="CI18"/>
          <cell r="CJ18"/>
          <cell r="CK18"/>
          <cell r="CL18"/>
          <cell r="CM18"/>
          <cell r="CN18"/>
          <cell r="CO18">
            <v>0</v>
          </cell>
          <cell r="CP18"/>
          <cell r="CQ18"/>
          <cell r="CR18"/>
          <cell r="CS18"/>
          <cell r="CT18"/>
          <cell r="CU18"/>
          <cell r="CV18"/>
          <cell r="CW18">
            <v>0</v>
          </cell>
          <cell r="CX18"/>
          <cell r="CY18"/>
          <cell r="CZ18"/>
          <cell r="DA18"/>
          <cell r="DB18"/>
          <cell r="DC18"/>
          <cell r="DD18"/>
          <cell r="DE18"/>
          <cell r="DF18"/>
          <cell r="DG18"/>
          <cell r="DH18">
            <v>0</v>
          </cell>
          <cell r="DI18"/>
          <cell r="DJ18"/>
          <cell r="DK18"/>
          <cell r="DL18"/>
          <cell r="DM18"/>
          <cell r="DN18"/>
          <cell r="DO18" t="str">
            <v>Abram Peterson</v>
          </cell>
          <cell r="DP18" t="str">
            <v>Barrett</v>
          </cell>
          <cell r="DQ18"/>
          <cell r="DR18" t="str">
            <v>6W</v>
          </cell>
        </row>
        <row r="19">
          <cell r="C19">
            <v>196</v>
          </cell>
          <cell r="D19">
            <v>47</v>
          </cell>
          <cell r="E19">
            <v>177</v>
          </cell>
          <cell r="F19">
            <v>47</v>
          </cell>
          <cell r="G19">
            <v>2024</v>
          </cell>
          <cell r="H19" t="str">
            <v/>
          </cell>
          <cell r="I19" t="str">
            <v>Yes</v>
          </cell>
          <cell r="J19">
            <v>0</v>
          </cell>
          <cell r="K19" t="str">
            <v>Barrett</v>
          </cell>
          <cell r="L19" t="str">
            <v>Rehab collection, ph 2</v>
          </cell>
          <cell r="M19">
            <v>280819</v>
          </cell>
          <cell r="N19" t="str">
            <v>280819-PS01</v>
          </cell>
          <cell r="O19"/>
          <cell r="P19">
            <v>1392</v>
          </cell>
          <cell r="Q19"/>
          <cell r="R19"/>
          <cell r="S19"/>
          <cell r="T19" t="str">
            <v>Exempt</v>
          </cell>
          <cell r="U19">
            <v>44616</v>
          </cell>
          <cell r="V19">
            <v>44860</v>
          </cell>
          <cell r="W19">
            <v>0</v>
          </cell>
          <cell r="X19">
            <v>0</v>
          </cell>
          <cell r="Y19">
            <v>45078</v>
          </cell>
          <cell r="Z19">
            <v>12200000</v>
          </cell>
          <cell r="AA19"/>
          <cell r="AB19">
            <v>12200000</v>
          </cell>
          <cell r="AC19" t="str">
            <v>Part B</v>
          </cell>
          <cell r="AD19"/>
          <cell r="AE19">
            <v>44712</v>
          </cell>
          <cell r="AF19">
            <v>12200000</v>
          </cell>
          <cell r="AG19"/>
          <cell r="AH19">
            <v>45444</v>
          </cell>
          <cell r="AI19">
            <v>45809</v>
          </cell>
          <cell r="AJ19" t="str">
            <v>Phase 2: CW/DW proj</v>
          </cell>
          <cell r="AK19">
            <v>12200000</v>
          </cell>
          <cell r="AL19"/>
          <cell r="AM19"/>
          <cell r="AN19"/>
          <cell r="AO19"/>
          <cell r="AP19"/>
          <cell r="AQ19"/>
          <cell r="AR19">
            <v>0</v>
          </cell>
          <cell r="AS19">
            <v>0</v>
          </cell>
          <cell r="AT19">
            <v>12200000</v>
          </cell>
          <cell r="AU19">
            <v>12200000</v>
          </cell>
          <cell r="AV19"/>
          <cell r="AW19"/>
          <cell r="AX19">
            <v>12200000</v>
          </cell>
          <cell r="AY19"/>
          <cell r="AZ19"/>
          <cell r="BA19"/>
          <cell r="BB19"/>
          <cell r="BC19"/>
          <cell r="BD19"/>
          <cell r="BE19">
            <v>0</v>
          </cell>
          <cell r="BF19">
            <v>0</v>
          </cell>
          <cell r="BG19"/>
          <cell r="BH19">
            <v>5000000</v>
          </cell>
          <cell r="BI19"/>
          <cell r="BJ19">
            <v>0</v>
          </cell>
          <cell r="BK19"/>
          <cell r="BL19"/>
          <cell r="BM19"/>
          <cell r="BN19"/>
          <cell r="BO19"/>
          <cell r="BP19"/>
          <cell r="BQ19"/>
          <cell r="BR19" t="str">
            <v/>
          </cell>
          <cell r="BS19"/>
          <cell r="BT19"/>
          <cell r="BU19"/>
          <cell r="BV19">
            <v>0</v>
          </cell>
          <cell r="BW19"/>
          <cell r="BX19">
            <v>0</v>
          </cell>
          <cell r="BY19">
            <v>0</v>
          </cell>
          <cell r="BZ19"/>
          <cell r="CA19"/>
          <cell r="CB19"/>
          <cell r="CC19">
            <v>0</v>
          </cell>
          <cell r="CD19">
            <v>0</v>
          </cell>
          <cell r="CE19"/>
          <cell r="CF19"/>
          <cell r="CG19"/>
          <cell r="CH19"/>
          <cell r="CI19"/>
          <cell r="CJ19"/>
          <cell r="CK19"/>
          <cell r="CL19"/>
          <cell r="CM19"/>
          <cell r="CN19"/>
          <cell r="CO19">
            <v>0</v>
          </cell>
          <cell r="CP19"/>
          <cell r="CQ19"/>
          <cell r="CR19"/>
          <cell r="CS19"/>
          <cell r="CT19"/>
          <cell r="CU19"/>
          <cell r="CV19"/>
          <cell r="CW19">
            <v>0</v>
          </cell>
          <cell r="CX19"/>
          <cell r="CY19"/>
          <cell r="CZ19"/>
          <cell r="DA19"/>
          <cell r="DB19"/>
          <cell r="DC19"/>
          <cell r="DD19"/>
          <cell r="DE19"/>
          <cell r="DF19"/>
          <cell r="DG19"/>
          <cell r="DH19">
            <v>0</v>
          </cell>
          <cell r="DI19"/>
          <cell r="DJ19"/>
          <cell r="DK19"/>
          <cell r="DL19"/>
          <cell r="DM19"/>
          <cell r="DN19"/>
          <cell r="DO19" t="str">
            <v>Abram Peterson</v>
          </cell>
          <cell r="DP19" t="str">
            <v>Barrett</v>
          </cell>
          <cell r="DQ19" t="str">
            <v>Lafontaine</v>
          </cell>
          <cell r="DR19" t="str">
            <v>6W</v>
          </cell>
        </row>
        <row r="20">
          <cell r="C20">
            <v>146</v>
          </cell>
          <cell r="D20">
            <v>53</v>
          </cell>
          <cell r="E20">
            <v>129</v>
          </cell>
          <cell r="F20">
            <v>53</v>
          </cell>
          <cell r="G20">
            <v>2024</v>
          </cell>
          <cell r="H20" t="str">
            <v/>
          </cell>
          <cell r="I20" t="str">
            <v>Yes</v>
          </cell>
          <cell r="J20">
            <v>0</v>
          </cell>
          <cell r="K20" t="str">
            <v>Bradshaw</v>
          </cell>
          <cell r="L20" t="str">
            <v>Unsewered, LSTS</v>
          </cell>
          <cell r="M20">
            <v>280737</v>
          </cell>
          <cell r="N20" t="str">
            <v>280590-PS01</v>
          </cell>
          <cell r="O20"/>
          <cell r="P20">
            <v>232</v>
          </cell>
          <cell r="Q20">
            <v>0</v>
          </cell>
          <cell r="R20"/>
          <cell r="S20">
            <v>0</v>
          </cell>
          <cell r="T20" t="str">
            <v>Exempt</v>
          </cell>
          <cell r="U20">
            <v>43896</v>
          </cell>
          <cell r="V20">
            <v>44734</v>
          </cell>
          <cell r="W20">
            <v>0</v>
          </cell>
          <cell r="X20">
            <v>0</v>
          </cell>
          <cell r="Y20">
            <v>45068</v>
          </cell>
          <cell r="Z20">
            <v>24206000</v>
          </cell>
          <cell r="AA20"/>
          <cell r="AB20">
            <v>20519235.199999999</v>
          </cell>
          <cell r="AC20" t="str">
            <v>Part B</v>
          </cell>
          <cell r="AD20"/>
          <cell r="AE20"/>
          <cell r="AF20"/>
          <cell r="AG20"/>
          <cell r="AH20">
            <v>45474</v>
          </cell>
          <cell r="AI20">
            <v>46327</v>
          </cell>
          <cell r="AJ20"/>
          <cell r="AK20">
            <v>24206000</v>
          </cell>
          <cell r="AL20"/>
          <cell r="AM20"/>
          <cell r="AN20"/>
          <cell r="AO20"/>
          <cell r="AP20"/>
          <cell r="AQ20"/>
          <cell r="AR20">
            <v>0</v>
          </cell>
          <cell r="AS20">
            <v>0</v>
          </cell>
          <cell r="AT20">
            <v>24206000</v>
          </cell>
          <cell r="AU20">
            <v>24206000</v>
          </cell>
          <cell r="AV20"/>
          <cell r="AW20"/>
          <cell r="AX20">
            <v>24206000</v>
          </cell>
          <cell r="AY20"/>
          <cell r="AZ20"/>
          <cell r="BA20"/>
          <cell r="BB20"/>
          <cell r="BC20"/>
          <cell r="BD20"/>
          <cell r="BE20">
            <v>0</v>
          </cell>
          <cell r="BF20">
            <v>0</v>
          </cell>
          <cell r="BG20"/>
          <cell r="BH20">
            <v>0</v>
          </cell>
          <cell r="BI20"/>
          <cell r="BJ20">
            <v>0</v>
          </cell>
          <cell r="BK20">
            <v>45138</v>
          </cell>
          <cell r="BL20">
            <v>24206000</v>
          </cell>
          <cell r="BM20">
            <v>1</v>
          </cell>
          <cell r="BN20" t="str">
            <v>FY24 new</v>
          </cell>
          <cell r="BO20"/>
          <cell r="BP20"/>
          <cell r="BQ20"/>
          <cell r="BR20">
            <v>0.19038486325704371</v>
          </cell>
          <cell r="BS20"/>
          <cell r="BT20" t="e">
            <v>#REF!</v>
          </cell>
          <cell r="BU20"/>
          <cell r="BV20">
            <v>24206000</v>
          </cell>
          <cell r="BW20"/>
          <cell r="BX20">
            <v>4608456</v>
          </cell>
          <cell r="BY20">
            <v>3686764.8000000003</v>
          </cell>
          <cell r="BZ20"/>
          <cell r="CA20"/>
          <cell r="CB20"/>
          <cell r="CC20">
            <v>0</v>
          </cell>
          <cell r="CD20">
            <v>0</v>
          </cell>
          <cell r="CE20"/>
          <cell r="CF20"/>
          <cell r="CG20"/>
          <cell r="CH20"/>
          <cell r="CI20"/>
          <cell r="CJ20"/>
          <cell r="CK20"/>
          <cell r="CL20"/>
          <cell r="CM20"/>
          <cell r="CN20"/>
          <cell r="CO20">
            <v>0</v>
          </cell>
          <cell r="CP20"/>
          <cell r="CQ20"/>
          <cell r="CR20"/>
          <cell r="CS20"/>
          <cell r="CT20"/>
          <cell r="CU20"/>
          <cell r="CV20"/>
          <cell r="CW20">
            <v>0</v>
          </cell>
          <cell r="CX20"/>
          <cell r="CY20"/>
          <cell r="CZ20"/>
          <cell r="DA20"/>
          <cell r="DB20"/>
          <cell r="DC20"/>
          <cell r="DD20"/>
          <cell r="DE20"/>
          <cell r="DF20"/>
          <cell r="DG20"/>
          <cell r="DH20">
            <v>0</v>
          </cell>
          <cell r="DI20"/>
          <cell r="DJ20"/>
          <cell r="DK20"/>
          <cell r="DL20"/>
          <cell r="DM20"/>
          <cell r="DN20"/>
          <cell r="DO20" t="str">
            <v>David Sahli</v>
          </cell>
          <cell r="DP20" t="str">
            <v>Bradshaw</v>
          </cell>
          <cell r="DQ20" t="str">
            <v>Fletcher</v>
          </cell>
          <cell r="DR20" t="str">
            <v>3c</v>
          </cell>
        </row>
        <row r="21">
          <cell r="C21">
            <v>148</v>
          </cell>
          <cell r="D21">
            <v>53</v>
          </cell>
          <cell r="E21">
            <v>132</v>
          </cell>
          <cell r="F21">
            <v>53</v>
          </cell>
          <cell r="G21">
            <v>2023</v>
          </cell>
          <cell r="H21" t="str">
            <v>Yes</v>
          </cell>
          <cell r="I21" t="str">
            <v/>
          </cell>
          <cell r="J21">
            <v>0</v>
          </cell>
          <cell r="K21" t="str">
            <v>Barrett</v>
          </cell>
          <cell r="L21" t="str">
            <v>Rehab collection, north side</v>
          </cell>
          <cell r="M21">
            <v>280858</v>
          </cell>
          <cell r="N21" t="str">
            <v>280858-PS01</v>
          </cell>
          <cell r="O21"/>
          <cell r="P21">
            <v>1131</v>
          </cell>
          <cell r="Q21"/>
          <cell r="R21"/>
          <cell r="S21"/>
          <cell r="T21" t="str">
            <v>Exempt</v>
          </cell>
          <cell r="U21">
            <v>44624</v>
          </cell>
          <cell r="V21">
            <v>44860</v>
          </cell>
          <cell r="W21">
            <v>45016</v>
          </cell>
          <cell r="X21">
            <v>45100</v>
          </cell>
          <cell r="Y21" t="str">
            <v>certified</v>
          </cell>
          <cell r="Z21">
            <v>981623</v>
          </cell>
          <cell r="AA21"/>
          <cell r="AB21">
            <v>981623</v>
          </cell>
          <cell r="AC21" t="str">
            <v>23 Carryover</v>
          </cell>
          <cell r="AD21"/>
          <cell r="AE21">
            <v>44690</v>
          </cell>
          <cell r="AF21">
            <v>3496730</v>
          </cell>
          <cell r="AG21"/>
          <cell r="AH21">
            <v>45200</v>
          </cell>
          <cell r="AI21">
            <v>45962</v>
          </cell>
          <cell r="AJ21" t="str">
            <v>DW/CW project</v>
          </cell>
          <cell r="AK21">
            <v>981623</v>
          </cell>
          <cell r="AL21">
            <v>45076</v>
          </cell>
          <cell r="AM21">
            <v>45099</v>
          </cell>
          <cell r="AN21">
            <v>1</v>
          </cell>
          <cell r="AO21">
            <v>981623</v>
          </cell>
          <cell r="AP21">
            <v>2023</v>
          </cell>
          <cell r="AQ21"/>
          <cell r="AR21">
            <v>0</v>
          </cell>
          <cell r="AS21">
            <v>0</v>
          </cell>
          <cell r="AT21">
            <v>981623</v>
          </cell>
          <cell r="AU21">
            <v>981623</v>
          </cell>
          <cell r="AV21"/>
          <cell r="AW21"/>
          <cell r="AX21">
            <v>981623</v>
          </cell>
          <cell r="AY21"/>
          <cell r="AZ21"/>
          <cell r="BA21"/>
          <cell r="BB21"/>
          <cell r="BC21"/>
          <cell r="BD21"/>
          <cell r="BE21" t="str">
            <v>FY23 Survey</v>
          </cell>
          <cell r="BF21">
            <v>0</v>
          </cell>
          <cell r="BG21"/>
          <cell r="BH21">
            <v>0</v>
          </cell>
          <cell r="BI21"/>
          <cell r="BJ21">
            <v>0</v>
          </cell>
          <cell r="BK21"/>
          <cell r="BL21"/>
          <cell r="BM21"/>
          <cell r="BN21"/>
          <cell r="BO21"/>
          <cell r="BP21"/>
          <cell r="BQ21"/>
          <cell r="BR21" t="str">
            <v/>
          </cell>
          <cell r="BS21"/>
          <cell r="BT21"/>
          <cell r="BU21"/>
          <cell r="BV21">
            <v>0</v>
          </cell>
          <cell r="BW21"/>
          <cell r="BX21">
            <v>0</v>
          </cell>
          <cell r="BY21">
            <v>0</v>
          </cell>
          <cell r="BZ21"/>
          <cell r="CA21"/>
          <cell r="CB21"/>
          <cell r="CC21">
            <v>0</v>
          </cell>
          <cell r="CD21">
            <v>0</v>
          </cell>
          <cell r="CE21"/>
          <cell r="CF21"/>
          <cell r="CG21"/>
          <cell r="CH21"/>
          <cell r="CI21"/>
          <cell r="CJ21"/>
          <cell r="CK21"/>
          <cell r="CL21"/>
          <cell r="CM21"/>
          <cell r="CN21"/>
          <cell r="CO21">
            <v>0</v>
          </cell>
          <cell r="CP21"/>
          <cell r="CQ21"/>
          <cell r="CR21"/>
          <cell r="CS21"/>
          <cell r="CT21"/>
          <cell r="CU21"/>
          <cell r="CV21"/>
          <cell r="CW21">
            <v>0</v>
          </cell>
          <cell r="CX21"/>
          <cell r="CY21"/>
          <cell r="CZ21"/>
          <cell r="DA21"/>
          <cell r="DB21"/>
          <cell r="DC21"/>
          <cell r="DD21"/>
          <cell r="DE21"/>
          <cell r="DF21"/>
          <cell r="DG21"/>
          <cell r="DH21">
            <v>0</v>
          </cell>
          <cell r="DI21"/>
          <cell r="DJ21"/>
          <cell r="DK21"/>
          <cell r="DL21"/>
          <cell r="DM21"/>
          <cell r="DN21"/>
          <cell r="DO21" t="str">
            <v>Pam Rodewald</v>
          </cell>
          <cell r="DP21" t="str">
            <v>Barrett</v>
          </cell>
          <cell r="DQ21" t="str">
            <v>Lafontaine</v>
          </cell>
          <cell r="DR21" t="str">
            <v>6E</v>
          </cell>
        </row>
        <row r="22">
          <cell r="C22">
            <v>1</v>
          </cell>
          <cell r="D22">
            <v>113</v>
          </cell>
          <cell r="E22">
            <v>1</v>
          </cell>
          <cell r="F22">
            <v>113</v>
          </cell>
          <cell r="G22">
            <v>2024</v>
          </cell>
          <cell r="H22" t="str">
            <v/>
          </cell>
          <cell r="I22" t="str">
            <v>Yes</v>
          </cell>
          <cell r="J22">
            <v>0</v>
          </cell>
          <cell r="K22" t="str">
            <v>Bradshaw</v>
          </cell>
          <cell r="L22" t="str">
            <v>Rehab treatment</v>
          </cell>
          <cell r="M22">
            <v>280694</v>
          </cell>
          <cell r="N22" t="str">
            <v>280694-PS01</v>
          </cell>
          <cell r="O22"/>
          <cell r="P22">
            <v>1670</v>
          </cell>
          <cell r="Q22"/>
          <cell r="R22"/>
          <cell r="S22"/>
          <cell r="T22" t="str">
            <v>Exempt</v>
          </cell>
          <cell r="U22">
            <v>43892</v>
          </cell>
          <cell r="V22">
            <v>44006</v>
          </cell>
          <cell r="W22">
            <v>44956</v>
          </cell>
          <cell r="X22">
            <v>0</v>
          </cell>
          <cell r="Y22">
            <v>45072</v>
          </cell>
          <cell r="Z22">
            <v>17700000</v>
          </cell>
          <cell r="AA22"/>
          <cell r="AB22">
            <v>10700000</v>
          </cell>
          <cell r="AC22" t="str">
            <v>Part B</v>
          </cell>
          <cell r="AD22"/>
          <cell r="AE22"/>
          <cell r="AF22"/>
          <cell r="AG22"/>
          <cell r="AH22">
            <v>45352</v>
          </cell>
          <cell r="AI22">
            <v>46174</v>
          </cell>
          <cell r="AJ22"/>
          <cell r="AK22">
            <v>17700000</v>
          </cell>
          <cell r="AL22">
            <v>45072</v>
          </cell>
          <cell r="AM22"/>
          <cell r="AN22"/>
          <cell r="AO22"/>
          <cell r="AP22"/>
          <cell r="AQ22"/>
          <cell r="AR22">
            <v>0</v>
          </cell>
          <cell r="AS22">
            <v>0</v>
          </cell>
          <cell r="AT22">
            <v>17700000</v>
          </cell>
          <cell r="AU22">
            <v>17700000</v>
          </cell>
          <cell r="AV22"/>
          <cell r="AW22"/>
          <cell r="AX22">
            <v>17700000</v>
          </cell>
          <cell r="AY22"/>
          <cell r="AZ22"/>
          <cell r="BA22"/>
          <cell r="BB22"/>
          <cell r="BC22"/>
          <cell r="BD22"/>
          <cell r="BE22">
            <v>0</v>
          </cell>
          <cell r="BF22">
            <v>0</v>
          </cell>
          <cell r="BG22"/>
          <cell r="BH22">
            <v>5000000</v>
          </cell>
          <cell r="BI22"/>
          <cell r="BJ22">
            <v>0</v>
          </cell>
          <cell r="BK22">
            <v>45138</v>
          </cell>
          <cell r="BL22">
            <v>13080723</v>
          </cell>
          <cell r="BM22">
            <v>0.70899999999999996</v>
          </cell>
          <cell r="BN22" t="str">
            <v>FY24 new</v>
          </cell>
          <cell r="BO22"/>
          <cell r="BP22"/>
          <cell r="BQ22"/>
          <cell r="BR22" t="str">
            <v/>
          </cell>
          <cell r="BS22"/>
          <cell r="BT22"/>
          <cell r="BU22"/>
          <cell r="BV22">
            <v>17700000</v>
          </cell>
          <cell r="BW22"/>
          <cell r="BX22">
            <v>12549300</v>
          </cell>
          <cell r="BY22">
            <v>7000000</v>
          </cell>
          <cell r="BZ22"/>
          <cell r="CA22"/>
          <cell r="CB22"/>
          <cell r="CC22">
            <v>3039440</v>
          </cell>
          <cell r="CD22">
            <v>3039440</v>
          </cell>
          <cell r="CE22"/>
          <cell r="CF22"/>
          <cell r="CG22"/>
          <cell r="CH22"/>
          <cell r="CI22"/>
          <cell r="CJ22"/>
          <cell r="CK22"/>
          <cell r="CL22"/>
          <cell r="CM22"/>
          <cell r="CN22"/>
          <cell r="CO22">
            <v>0</v>
          </cell>
          <cell r="CP22"/>
          <cell r="CQ22"/>
          <cell r="CR22"/>
          <cell r="CS22"/>
          <cell r="CT22"/>
          <cell r="CU22"/>
          <cell r="CV22"/>
          <cell r="CW22">
            <v>0</v>
          </cell>
          <cell r="CX22"/>
          <cell r="CY22"/>
          <cell r="CZ22"/>
          <cell r="DA22"/>
          <cell r="DB22"/>
          <cell r="DC22"/>
          <cell r="DD22"/>
          <cell r="DE22"/>
          <cell r="DF22"/>
          <cell r="DG22"/>
          <cell r="DH22">
            <v>0</v>
          </cell>
          <cell r="DI22"/>
          <cell r="DJ22"/>
          <cell r="DK22"/>
          <cell r="DL22"/>
          <cell r="DM22"/>
          <cell r="DN22"/>
          <cell r="DO22" t="str">
            <v>Wesley Leksell</v>
          </cell>
          <cell r="DP22" t="str">
            <v>Bradshaw</v>
          </cell>
          <cell r="DQ22" t="str">
            <v>Fletcher</v>
          </cell>
          <cell r="DR22" t="str">
            <v>3c</v>
          </cell>
        </row>
        <row r="23">
          <cell r="C23">
            <v>187</v>
          </cell>
          <cell r="D23">
            <v>48</v>
          </cell>
          <cell r="E23">
            <v>169</v>
          </cell>
          <cell r="F23">
            <v>48</v>
          </cell>
          <cell r="G23" t="str">
            <v/>
          </cell>
          <cell r="H23" t="str">
            <v/>
          </cell>
          <cell r="I23" t="str">
            <v/>
          </cell>
          <cell r="J23" t="str">
            <v>Applied</v>
          </cell>
          <cell r="K23" t="str">
            <v>Berrens</v>
          </cell>
          <cell r="L23" t="str">
            <v>Rehab collection, pond improvements</v>
          </cell>
          <cell r="M23">
            <v>280601</v>
          </cell>
          <cell r="N23" t="str">
            <v>280601-PS01</v>
          </cell>
          <cell r="O23" t="str">
            <v>existing</v>
          </cell>
          <cell r="P23">
            <v>147</v>
          </cell>
          <cell r="Q23">
            <v>0</v>
          </cell>
          <cell r="R23"/>
          <cell r="S23">
            <v>0</v>
          </cell>
          <cell r="T23"/>
          <cell r="U23">
            <v>0</v>
          </cell>
          <cell r="V23">
            <v>0</v>
          </cell>
          <cell r="W23">
            <v>0</v>
          </cell>
          <cell r="X23">
            <v>0</v>
          </cell>
          <cell r="Y23"/>
          <cell r="Z23"/>
          <cell r="AA23"/>
          <cell r="AB23">
            <v>0</v>
          </cell>
          <cell r="AC23"/>
          <cell r="AD23"/>
          <cell r="AE23"/>
          <cell r="AF23"/>
          <cell r="AG23"/>
          <cell r="AH23"/>
          <cell r="AI23"/>
          <cell r="AJ23"/>
          <cell r="AK23">
            <v>560560</v>
          </cell>
          <cell r="AL23"/>
          <cell r="AM23"/>
          <cell r="AN23"/>
          <cell r="AO23"/>
          <cell r="AP23"/>
          <cell r="AQ23"/>
          <cell r="AR23">
            <v>0</v>
          </cell>
          <cell r="AS23">
            <v>0</v>
          </cell>
          <cell r="AT23">
            <v>560560</v>
          </cell>
          <cell r="AU23">
            <v>0</v>
          </cell>
          <cell r="AV23"/>
          <cell r="AW23"/>
          <cell r="AX23">
            <v>0</v>
          </cell>
          <cell r="AY23"/>
          <cell r="AZ23"/>
          <cell r="BA23"/>
          <cell r="BB23"/>
          <cell r="BC23"/>
          <cell r="BD23"/>
          <cell r="BE23">
            <v>0</v>
          </cell>
          <cell r="BF23">
            <v>0</v>
          </cell>
          <cell r="BG23"/>
          <cell r="BH23">
            <v>0</v>
          </cell>
          <cell r="BI23"/>
          <cell r="BJ23">
            <v>273273</v>
          </cell>
          <cell r="BK23"/>
          <cell r="BL23"/>
          <cell r="BM23"/>
          <cell r="BN23"/>
          <cell r="BO23"/>
          <cell r="BP23"/>
          <cell r="BQ23"/>
          <cell r="BR23" t="str">
            <v/>
          </cell>
          <cell r="BS23"/>
          <cell r="BT23" t="str">
            <v/>
          </cell>
          <cell r="BU23"/>
          <cell r="BV23">
            <v>0</v>
          </cell>
          <cell r="BW23"/>
          <cell r="BX23">
            <v>0</v>
          </cell>
          <cell r="BY23">
            <v>0</v>
          </cell>
          <cell r="BZ23"/>
          <cell r="CA23"/>
          <cell r="CB23"/>
          <cell r="CC23">
            <v>0</v>
          </cell>
          <cell r="CD23">
            <v>0</v>
          </cell>
          <cell r="CE23"/>
          <cell r="CF23"/>
          <cell r="CG23"/>
          <cell r="CH23"/>
          <cell r="CI23"/>
          <cell r="CJ23"/>
          <cell r="CK23"/>
          <cell r="CL23"/>
          <cell r="CM23"/>
          <cell r="CN23"/>
          <cell r="CO23">
            <v>0</v>
          </cell>
          <cell r="CP23"/>
          <cell r="CQ23"/>
          <cell r="CR23"/>
          <cell r="CS23"/>
          <cell r="CT23"/>
          <cell r="CU23"/>
          <cell r="CV23"/>
          <cell r="CW23">
            <v>0</v>
          </cell>
          <cell r="CX23" t="str">
            <v>Applied</v>
          </cell>
          <cell r="CY23"/>
          <cell r="CZ23"/>
          <cell r="DA23"/>
          <cell r="DB23"/>
          <cell r="DC23">
            <v>76</v>
          </cell>
          <cell r="DD23"/>
          <cell r="DE23">
            <v>420420</v>
          </cell>
          <cell r="DF23"/>
          <cell r="DG23"/>
          <cell r="DH23">
            <v>0</v>
          </cell>
          <cell r="DI23"/>
          <cell r="DJ23"/>
          <cell r="DK23"/>
          <cell r="DL23"/>
          <cell r="DM23"/>
          <cell r="DN23"/>
          <cell r="DO23" t="str">
            <v>Pam Rodewald</v>
          </cell>
          <cell r="DP23" t="str">
            <v>Berrens</v>
          </cell>
          <cell r="DQ23" t="str">
            <v>Fletcher</v>
          </cell>
          <cell r="DR23">
            <v>8</v>
          </cell>
        </row>
        <row r="24">
          <cell r="C24">
            <v>153</v>
          </cell>
          <cell r="D24">
            <v>53</v>
          </cell>
          <cell r="E24">
            <v>135</v>
          </cell>
          <cell r="F24">
            <v>53</v>
          </cell>
          <cell r="G24"/>
          <cell r="H24" t="str">
            <v/>
          </cell>
          <cell r="I24" t="str">
            <v/>
          </cell>
          <cell r="J24" t="str">
            <v>RD commit</v>
          </cell>
          <cell r="K24" t="str">
            <v>Schultz</v>
          </cell>
          <cell r="L24" t="str">
            <v>Rehab collection and treatment</v>
          </cell>
          <cell r="M24">
            <v>280788</v>
          </cell>
          <cell r="N24" t="str">
            <v>280788-PS01</v>
          </cell>
          <cell r="O24"/>
          <cell r="P24">
            <v>1392</v>
          </cell>
          <cell r="Q24"/>
          <cell r="R24"/>
          <cell r="S24"/>
          <cell r="T24"/>
          <cell r="U24">
            <v>0</v>
          </cell>
          <cell r="V24">
            <v>0</v>
          </cell>
          <cell r="W24">
            <v>0</v>
          </cell>
          <cell r="X24">
            <v>0</v>
          </cell>
          <cell r="Y24"/>
          <cell r="Z24"/>
          <cell r="AA24"/>
          <cell r="AB24">
            <v>0</v>
          </cell>
          <cell r="AC24"/>
          <cell r="AD24"/>
          <cell r="AE24"/>
          <cell r="AF24"/>
          <cell r="AG24"/>
          <cell r="AH24">
            <v>44713</v>
          </cell>
          <cell r="AI24">
            <v>45139</v>
          </cell>
          <cell r="AJ24"/>
          <cell r="AK24">
            <v>5286000</v>
          </cell>
          <cell r="AL24"/>
          <cell r="AM24"/>
          <cell r="AN24"/>
          <cell r="AO24"/>
          <cell r="AP24"/>
          <cell r="AQ24"/>
          <cell r="AR24">
            <v>0</v>
          </cell>
          <cell r="AS24">
            <v>0</v>
          </cell>
          <cell r="AT24">
            <v>5286000</v>
          </cell>
          <cell r="AU24">
            <v>0</v>
          </cell>
          <cell r="AV24"/>
          <cell r="AW24"/>
          <cell r="AX24">
            <v>0</v>
          </cell>
          <cell r="AY24"/>
          <cell r="AZ24"/>
          <cell r="BA24"/>
          <cell r="BB24"/>
          <cell r="BC24"/>
          <cell r="BD24"/>
          <cell r="BE24">
            <v>0</v>
          </cell>
          <cell r="BF24">
            <v>0</v>
          </cell>
          <cell r="BG24"/>
          <cell r="BH24">
            <v>0</v>
          </cell>
          <cell r="BI24"/>
          <cell r="BJ24">
            <v>0</v>
          </cell>
          <cell r="BK24"/>
          <cell r="BL24"/>
          <cell r="BM24"/>
          <cell r="BN24"/>
          <cell r="BO24"/>
          <cell r="BP24"/>
          <cell r="BQ24"/>
          <cell r="BR24"/>
          <cell r="BS24"/>
          <cell r="BT24"/>
          <cell r="BU24"/>
          <cell r="BV24">
            <v>0</v>
          </cell>
          <cell r="BW24"/>
          <cell r="BX24">
            <v>0</v>
          </cell>
          <cell r="BY24">
            <v>0</v>
          </cell>
          <cell r="BZ24"/>
          <cell r="CA24"/>
          <cell r="CB24"/>
          <cell r="CC24">
            <v>0</v>
          </cell>
          <cell r="CD24">
            <v>0</v>
          </cell>
          <cell r="CE24"/>
          <cell r="CF24"/>
          <cell r="CG24"/>
          <cell r="CH24"/>
          <cell r="CI24"/>
          <cell r="CJ24"/>
          <cell r="CK24"/>
          <cell r="CL24"/>
          <cell r="CM24"/>
          <cell r="CN24"/>
          <cell r="CO24">
            <v>0</v>
          </cell>
          <cell r="CP24"/>
          <cell r="CQ24"/>
          <cell r="CR24"/>
          <cell r="CS24"/>
          <cell r="CT24"/>
          <cell r="CU24"/>
          <cell r="CV24"/>
          <cell r="CW24">
            <v>0</v>
          </cell>
          <cell r="CX24" t="str">
            <v>RD commit</v>
          </cell>
          <cell r="CY24"/>
          <cell r="CZ24">
            <v>44469</v>
          </cell>
          <cell r="DA24"/>
          <cell r="DB24"/>
          <cell r="DC24"/>
          <cell r="DD24"/>
          <cell r="DE24"/>
          <cell r="DF24"/>
          <cell r="DG24">
            <v>5286000</v>
          </cell>
          <cell r="DH24">
            <v>5286000</v>
          </cell>
          <cell r="DI24"/>
          <cell r="DJ24"/>
          <cell r="DK24">
            <v>3600000</v>
          </cell>
          <cell r="DL24" t="str">
            <v>23 SPAP</v>
          </cell>
          <cell r="DM24"/>
          <cell r="DN24"/>
          <cell r="DO24" t="str">
            <v>Vinod Sathyaseelan</v>
          </cell>
          <cell r="DP24" t="str">
            <v>Schultz</v>
          </cell>
          <cell r="DQ24"/>
          <cell r="DR24">
            <v>2</v>
          </cell>
        </row>
        <row r="25">
          <cell r="C25">
            <v>108</v>
          </cell>
          <cell r="D25">
            <v>58</v>
          </cell>
          <cell r="E25"/>
          <cell r="F25"/>
          <cell r="G25"/>
          <cell r="H25" t="str">
            <v/>
          </cell>
          <cell r="I25" t="str">
            <v/>
          </cell>
          <cell r="J25" t="str">
            <v>Applied</v>
          </cell>
          <cell r="K25" t="str">
            <v>Berrens</v>
          </cell>
          <cell r="L25" t="str">
            <v>Rehab collection, LS</v>
          </cell>
          <cell r="M25">
            <v>280894</v>
          </cell>
          <cell r="N25" t="str">
            <v>280894-PS01</v>
          </cell>
          <cell r="O25"/>
          <cell r="P25">
            <v>648</v>
          </cell>
          <cell r="Q25"/>
          <cell r="R25"/>
          <cell r="S25"/>
          <cell r="T25"/>
          <cell r="U25">
            <v>0</v>
          </cell>
          <cell r="V25">
            <v>0</v>
          </cell>
          <cell r="W25">
            <v>0</v>
          </cell>
          <cell r="X25">
            <v>0</v>
          </cell>
          <cell r="Y25"/>
          <cell r="Z25"/>
          <cell r="AA25"/>
          <cell r="AB25">
            <v>0</v>
          </cell>
          <cell r="AC25"/>
          <cell r="AD25"/>
          <cell r="AE25"/>
          <cell r="AF25"/>
          <cell r="AG25"/>
          <cell r="AH25"/>
          <cell r="AI25"/>
          <cell r="AJ25"/>
          <cell r="AK25">
            <v>955300</v>
          </cell>
          <cell r="AL25"/>
          <cell r="AM25"/>
          <cell r="AN25"/>
          <cell r="AO25"/>
          <cell r="AP25"/>
          <cell r="AQ25"/>
          <cell r="AR25">
            <v>0</v>
          </cell>
          <cell r="AS25">
            <v>0</v>
          </cell>
          <cell r="AT25">
            <v>955300</v>
          </cell>
          <cell r="AU25">
            <v>0</v>
          </cell>
          <cell r="AV25"/>
          <cell r="AW25"/>
          <cell r="AX25">
            <v>0</v>
          </cell>
          <cell r="AY25"/>
          <cell r="AZ25"/>
          <cell r="BA25"/>
          <cell r="BB25"/>
          <cell r="BC25"/>
          <cell r="BD25"/>
          <cell r="BE25">
            <v>0</v>
          </cell>
          <cell r="BF25">
            <v>0</v>
          </cell>
          <cell r="BG25"/>
          <cell r="BH25">
            <v>0</v>
          </cell>
          <cell r="BI25"/>
          <cell r="BJ25">
            <v>0</v>
          </cell>
          <cell r="BK25"/>
          <cell r="BL25"/>
          <cell r="BM25"/>
          <cell r="BN25"/>
          <cell r="BO25"/>
          <cell r="BP25"/>
          <cell r="BQ25"/>
          <cell r="BR25"/>
          <cell r="BS25"/>
          <cell r="BT25"/>
          <cell r="BU25"/>
          <cell r="BV25">
            <v>0</v>
          </cell>
          <cell r="BW25"/>
          <cell r="BX25">
            <v>0</v>
          </cell>
          <cell r="BY25">
            <v>0</v>
          </cell>
          <cell r="BZ25"/>
          <cell r="CA25"/>
          <cell r="CB25"/>
          <cell r="CC25">
            <v>0</v>
          </cell>
          <cell r="CD25">
            <v>0</v>
          </cell>
          <cell r="CE25"/>
          <cell r="CF25"/>
          <cell r="CG25"/>
          <cell r="CH25"/>
          <cell r="CI25"/>
          <cell r="CJ25"/>
          <cell r="CK25"/>
          <cell r="CL25"/>
          <cell r="CM25"/>
          <cell r="CN25"/>
          <cell r="CO25">
            <v>0</v>
          </cell>
          <cell r="CP25"/>
          <cell r="CQ25"/>
          <cell r="CR25"/>
          <cell r="CS25"/>
          <cell r="CT25"/>
          <cell r="CU25"/>
          <cell r="CV25"/>
          <cell r="CW25">
            <v>0</v>
          </cell>
          <cell r="CX25" t="str">
            <v>Applied</v>
          </cell>
          <cell r="CY25"/>
          <cell r="CZ25"/>
          <cell r="DA25"/>
          <cell r="DB25"/>
          <cell r="DC25"/>
          <cell r="DD25"/>
          <cell r="DE25"/>
          <cell r="DF25"/>
          <cell r="DG25"/>
          <cell r="DH25"/>
          <cell r="DI25"/>
          <cell r="DJ25"/>
          <cell r="DK25"/>
          <cell r="DL25"/>
          <cell r="DM25"/>
          <cell r="DN25"/>
          <cell r="DO25" t="str">
            <v>Pam Rodewald</v>
          </cell>
          <cell r="DP25" t="str">
            <v>Berrens</v>
          </cell>
          <cell r="DQ25"/>
          <cell r="DR25">
            <v>8</v>
          </cell>
        </row>
        <row r="26">
          <cell r="C26">
            <v>109</v>
          </cell>
          <cell r="D26">
            <v>58</v>
          </cell>
          <cell r="E26">
            <v>94</v>
          </cell>
          <cell r="F26">
            <v>58</v>
          </cell>
          <cell r="G26"/>
          <cell r="H26" t="str">
            <v/>
          </cell>
          <cell r="I26" t="str">
            <v/>
          </cell>
          <cell r="J26">
            <v>0</v>
          </cell>
          <cell r="K26" t="str">
            <v>Bradshaw</v>
          </cell>
          <cell r="L26" t="str">
            <v>Rehab collection</v>
          </cell>
          <cell r="M26">
            <v>280654</v>
          </cell>
          <cell r="N26" t="str">
            <v>280654-PS02</v>
          </cell>
          <cell r="O26" t="str">
            <v>existing</v>
          </cell>
          <cell r="P26">
            <v>2583</v>
          </cell>
          <cell r="Q26"/>
          <cell r="R26"/>
          <cell r="S26"/>
          <cell r="T26" t="str">
            <v>Exempt</v>
          </cell>
          <cell r="U26">
            <v>43523</v>
          </cell>
          <cell r="V26">
            <v>0</v>
          </cell>
          <cell r="W26">
            <v>43788</v>
          </cell>
          <cell r="X26">
            <v>43922</v>
          </cell>
          <cell r="Y26">
            <v>45056</v>
          </cell>
          <cell r="Z26">
            <v>3500000</v>
          </cell>
          <cell r="AA26"/>
          <cell r="AB26">
            <v>3500000</v>
          </cell>
          <cell r="AC26" t="str">
            <v>FP not approved</v>
          </cell>
          <cell r="AD26"/>
          <cell r="AE26">
            <v>44715</v>
          </cell>
          <cell r="AF26">
            <v>3500000</v>
          </cell>
          <cell r="AG26"/>
          <cell r="AH26">
            <v>45047</v>
          </cell>
          <cell r="AI26">
            <v>45170</v>
          </cell>
          <cell r="AJ26"/>
          <cell r="AK26">
            <v>3500000</v>
          </cell>
          <cell r="AL26"/>
          <cell r="AM26"/>
          <cell r="AN26"/>
          <cell r="AO26"/>
          <cell r="AP26"/>
          <cell r="AQ26"/>
          <cell r="AR26">
            <v>0</v>
          </cell>
          <cell r="AS26">
            <v>0</v>
          </cell>
          <cell r="AT26">
            <v>3500000</v>
          </cell>
          <cell r="AU26">
            <v>0</v>
          </cell>
          <cell r="AV26"/>
          <cell r="AW26"/>
          <cell r="AX26">
            <v>0</v>
          </cell>
          <cell r="AY26"/>
          <cell r="AZ26"/>
          <cell r="BA26"/>
          <cell r="BB26"/>
          <cell r="BC26"/>
          <cell r="BD26"/>
          <cell r="BE26">
            <v>0</v>
          </cell>
          <cell r="BF26">
            <v>0</v>
          </cell>
          <cell r="BG26"/>
          <cell r="BH26">
            <v>0</v>
          </cell>
          <cell r="BI26"/>
          <cell r="BJ26">
            <v>0</v>
          </cell>
          <cell r="BK26"/>
          <cell r="BL26"/>
          <cell r="BM26"/>
          <cell r="BN26"/>
          <cell r="BO26"/>
          <cell r="BP26"/>
          <cell r="BQ26"/>
          <cell r="BR26" t="str">
            <v/>
          </cell>
          <cell r="BS26"/>
          <cell r="BT26" t="str">
            <v/>
          </cell>
          <cell r="BU26"/>
          <cell r="BV26">
            <v>0</v>
          </cell>
          <cell r="BW26"/>
          <cell r="BX26">
            <v>0</v>
          </cell>
          <cell r="BY26">
            <v>0</v>
          </cell>
          <cell r="BZ26"/>
          <cell r="CA26"/>
          <cell r="CB26"/>
          <cell r="CC26">
            <v>0</v>
          </cell>
          <cell r="CD26">
            <v>0</v>
          </cell>
          <cell r="CE26"/>
          <cell r="CF26"/>
          <cell r="CG26"/>
          <cell r="CH26"/>
          <cell r="CI26"/>
          <cell r="CJ26"/>
          <cell r="CK26"/>
          <cell r="CL26"/>
          <cell r="CM26"/>
          <cell r="CN26"/>
          <cell r="CO26">
            <v>0</v>
          </cell>
          <cell r="CP26"/>
          <cell r="CQ26"/>
          <cell r="CR26"/>
          <cell r="CS26"/>
          <cell r="CT26"/>
          <cell r="CU26"/>
          <cell r="CV26"/>
          <cell r="CW26">
            <v>0</v>
          </cell>
          <cell r="CX26"/>
          <cell r="CY26"/>
          <cell r="CZ26"/>
          <cell r="DA26"/>
          <cell r="DB26"/>
          <cell r="DC26"/>
          <cell r="DD26"/>
          <cell r="DE26"/>
          <cell r="DF26"/>
          <cell r="DG26"/>
          <cell r="DH26">
            <v>0</v>
          </cell>
          <cell r="DI26"/>
          <cell r="DJ26"/>
          <cell r="DK26"/>
          <cell r="DL26"/>
          <cell r="DM26"/>
          <cell r="DN26"/>
          <cell r="DO26" t="str">
            <v>Vinod Sathyaseelan</v>
          </cell>
          <cell r="DP26" t="str">
            <v>Bradshaw</v>
          </cell>
          <cell r="DQ26" t="str">
            <v>Fletcher</v>
          </cell>
          <cell r="DR26">
            <v>4</v>
          </cell>
        </row>
        <row r="27">
          <cell r="C27">
            <v>263</v>
          </cell>
          <cell r="D27">
            <v>38</v>
          </cell>
          <cell r="E27">
            <v>248</v>
          </cell>
          <cell r="F27">
            <v>38</v>
          </cell>
          <cell r="G27" t="str">
            <v/>
          </cell>
          <cell r="H27" t="str">
            <v/>
          </cell>
          <cell r="I27" t="str">
            <v/>
          </cell>
          <cell r="J27" t="str">
            <v>RD commit</v>
          </cell>
          <cell r="K27" t="str">
            <v>Bradshaw</v>
          </cell>
          <cell r="L27" t="str">
            <v>Rehab collection</v>
          </cell>
          <cell r="M27">
            <v>280501</v>
          </cell>
          <cell r="N27" t="str">
            <v>280501-PS01</v>
          </cell>
          <cell r="O27" t="str">
            <v>existing</v>
          </cell>
          <cell r="P27">
            <v>414</v>
          </cell>
          <cell r="Q27">
            <v>0</v>
          </cell>
          <cell r="R27"/>
          <cell r="S27">
            <v>0</v>
          </cell>
          <cell r="T27"/>
          <cell r="U27">
            <v>0</v>
          </cell>
          <cell r="V27">
            <v>0</v>
          </cell>
          <cell r="W27">
            <v>0</v>
          </cell>
          <cell r="X27">
            <v>0</v>
          </cell>
          <cell r="Y27"/>
          <cell r="Z27"/>
          <cell r="AA27"/>
          <cell r="AB27">
            <v>0</v>
          </cell>
          <cell r="AC27"/>
          <cell r="AD27"/>
          <cell r="AE27"/>
          <cell r="AF27"/>
          <cell r="AG27"/>
          <cell r="AH27"/>
          <cell r="AI27"/>
          <cell r="AJ27"/>
          <cell r="AK27">
            <v>2824000</v>
          </cell>
          <cell r="AL27"/>
          <cell r="AM27"/>
          <cell r="AN27"/>
          <cell r="AO27"/>
          <cell r="AP27"/>
          <cell r="AQ27"/>
          <cell r="AR27">
            <v>0</v>
          </cell>
          <cell r="AS27">
            <v>0</v>
          </cell>
          <cell r="AT27">
            <v>2824000</v>
          </cell>
          <cell r="AU27">
            <v>0</v>
          </cell>
          <cell r="AV27"/>
          <cell r="AW27"/>
          <cell r="AX27">
            <v>0</v>
          </cell>
          <cell r="AY27"/>
          <cell r="AZ27"/>
          <cell r="BA27"/>
          <cell r="BB27"/>
          <cell r="BC27"/>
          <cell r="BD27"/>
          <cell r="BE27" t="str">
            <v>2020 Survey</v>
          </cell>
          <cell r="BF27"/>
          <cell r="BG27"/>
          <cell r="BH27"/>
          <cell r="BI27"/>
          <cell r="BJ27"/>
          <cell r="BK27"/>
          <cell r="BL27"/>
          <cell r="BM27"/>
          <cell r="BN27"/>
          <cell r="BO27"/>
          <cell r="BP27"/>
          <cell r="BQ27"/>
          <cell r="BR27" t="str">
            <v/>
          </cell>
          <cell r="BS27"/>
          <cell r="BT27" t="str">
            <v/>
          </cell>
          <cell r="BU27"/>
          <cell r="BV27">
            <v>0</v>
          </cell>
          <cell r="BW27"/>
          <cell r="BX27">
            <v>0</v>
          </cell>
          <cell r="BY27">
            <v>0</v>
          </cell>
          <cell r="BZ27"/>
          <cell r="CA27"/>
          <cell r="CB27"/>
          <cell r="CC27">
            <v>0</v>
          </cell>
          <cell r="CD27">
            <v>0</v>
          </cell>
          <cell r="CE27"/>
          <cell r="CF27"/>
          <cell r="CG27"/>
          <cell r="CH27"/>
          <cell r="CI27"/>
          <cell r="CJ27"/>
          <cell r="CK27"/>
          <cell r="CL27"/>
          <cell r="CM27"/>
          <cell r="CN27"/>
          <cell r="CO27">
            <v>0</v>
          </cell>
          <cell r="CP27"/>
          <cell r="CQ27"/>
          <cell r="CR27"/>
          <cell r="CS27"/>
          <cell r="CT27"/>
          <cell r="CU27"/>
          <cell r="CV27"/>
          <cell r="CW27">
            <v>0</v>
          </cell>
          <cell r="CX27" t="str">
            <v>RD commit</v>
          </cell>
          <cell r="CY27"/>
          <cell r="CZ27">
            <v>43622</v>
          </cell>
          <cell r="DA27">
            <v>2824000</v>
          </cell>
          <cell r="DB27"/>
          <cell r="DC27">
            <v>201</v>
          </cell>
          <cell r="DD27"/>
          <cell r="DE27">
            <v>1217000</v>
          </cell>
          <cell r="DF27">
            <v>1217000</v>
          </cell>
          <cell r="DG27">
            <v>1607000</v>
          </cell>
          <cell r="DH27">
            <v>2824000</v>
          </cell>
          <cell r="DI27"/>
          <cell r="DJ27"/>
          <cell r="DK27"/>
          <cell r="DL27"/>
          <cell r="DM27"/>
          <cell r="DN27"/>
          <cell r="DO27" t="str">
            <v>Vinod Sathyaseelan</v>
          </cell>
          <cell r="DP27" t="str">
            <v>Bradshaw</v>
          </cell>
          <cell r="DQ27" t="str">
            <v>Fletcher</v>
          </cell>
          <cell r="DR27">
            <v>4</v>
          </cell>
        </row>
        <row r="28">
          <cell r="C28">
            <v>154</v>
          </cell>
          <cell r="D28">
            <v>53</v>
          </cell>
          <cell r="E28"/>
          <cell r="F28"/>
          <cell r="G28"/>
          <cell r="H28" t="str">
            <v/>
          </cell>
          <cell r="I28" t="str">
            <v/>
          </cell>
          <cell r="J28">
            <v>0</v>
          </cell>
          <cell r="K28" t="str">
            <v>Schultz</v>
          </cell>
          <cell r="L28" t="str">
            <v>Rehab collection - Hwy 72</v>
          </cell>
          <cell r="M28">
            <v>280929</v>
          </cell>
          <cell r="N28" t="str">
            <v>280929-PS01</v>
          </cell>
          <cell r="O28"/>
          <cell r="P28">
            <v>1020</v>
          </cell>
          <cell r="Q28"/>
          <cell r="R28"/>
          <cell r="S28"/>
          <cell r="T28"/>
          <cell r="U28">
            <v>0</v>
          </cell>
          <cell r="V28">
            <v>0</v>
          </cell>
          <cell r="W28">
            <v>0</v>
          </cell>
          <cell r="X28">
            <v>0</v>
          </cell>
          <cell r="Y28"/>
          <cell r="Z28"/>
          <cell r="AA28"/>
          <cell r="AB28">
            <v>0</v>
          </cell>
          <cell r="AC28"/>
          <cell r="AD28"/>
          <cell r="AE28"/>
          <cell r="AF28"/>
          <cell r="AG28"/>
          <cell r="AH28"/>
          <cell r="AI28"/>
          <cell r="AJ28"/>
          <cell r="AK28">
            <v>2651000</v>
          </cell>
          <cell r="AL28"/>
          <cell r="AM28"/>
          <cell r="AN28"/>
          <cell r="AO28"/>
          <cell r="AP28"/>
          <cell r="AQ28"/>
          <cell r="AR28">
            <v>0</v>
          </cell>
          <cell r="AS28">
            <v>0</v>
          </cell>
          <cell r="AT28">
            <v>2651000</v>
          </cell>
          <cell r="AU28">
            <v>0</v>
          </cell>
          <cell r="AV28"/>
          <cell r="AW28"/>
          <cell r="AX28">
            <v>0</v>
          </cell>
          <cell r="AY28"/>
          <cell r="AZ28"/>
          <cell r="BA28"/>
          <cell r="BB28"/>
          <cell r="BC28"/>
          <cell r="BD28"/>
          <cell r="BE28">
            <v>0</v>
          </cell>
          <cell r="BF28">
            <v>0</v>
          </cell>
          <cell r="BG28"/>
          <cell r="BH28">
            <v>0</v>
          </cell>
          <cell r="BI28"/>
          <cell r="BJ28">
            <v>0</v>
          </cell>
          <cell r="BK28"/>
          <cell r="BL28"/>
          <cell r="BM28"/>
          <cell r="BN28"/>
          <cell r="BO28"/>
          <cell r="BP28"/>
          <cell r="BQ28"/>
          <cell r="BR28"/>
          <cell r="BS28"/>
          <cell r="BT28"/>
          <cell r="BU28"/>
          <cell r="BV28">
            <v>0</v>
          </cell>
          <cell r="BW28"/>
          <cell r="BX28">
            <v>0</v>
          </cell>
          <cell r="BY28">
            <v>0</v>
          </cell>
          <cell r="BZ28"/>
          <cell r="CA28"/>
          <cell r="CB28"/>
          <cell r="CC28">
            <v>0</v>
          </cell>
          <cell r="CD28">
            <v>0</v>
          </cell>
          <cell r="CE28"/>
          <cell r="CF28"/>
          <cell r="CG28"/>
          <cell r="CH28"/>
          <cell r="CI28"/>
          <cell r="CJ28"/>
          <cell r="CK28"/>
          <cell r="CL28"/>
          <cell r="CM28"/>
          <cell r="CN28"/>
          <cell r="CO28">
            <v>0</v>
          </cell>
          <cell r="CP28"/>
          <cell r="CQ28"/>
          <cell r="CR28"/>
          <cell r="CS28"/>
          <cell r="CT28"/>
          <cell r="CU28"/>
          <cell r="CV28"/>
          <cell r="CW28">
            <v>0</v>
          </cell>
          <cell r="CX28"/>
          <cell r="CY28"/>
          <cell r="CZ28"/>
          <cell r="DA28"/>
          <cell r="DB28"/>
          <cell r="DC28"/>
          <cell r="DD28"/>
          <cell r="DE28"/>
          <cell r="DF28"/>
          <cell r="DG28"/>
          <cell r="DH28"/>
          <cell r="DI28"/>
          <cell r="DJ28"/>
          <cell r="DK28"/>
          <cell r="DL28"/>
          <cell r="DM28"/>
          <cell r="DN28"/>
          <cell r="DO28" t="str">
            <v>Pam Rodewald</v>
          </cell>
          <cell r="DP28" t="str">
            <v>Schultz</v>
          </cell>
          <cell r="DQ28"/>
          <cell r="DR28">
            <v>2</v>
          </cell>
        </row>
        <row r="29">
          <cell r="C29">
            <v>155</v>
          </cell>
          <cell r="D29">
            <v>53</v>
          </cell>
          <cell r="E29"/>
          <cell r="F29"/>
          <cell r="G29"/>
          <cell r="H29" t="str">
            <v/>
          </cell>
          <cell r="I29" t="str">
            <v/>
          </cell>
          <cell r="J29">
            <v>0</v>
          </cell>
          <cell r="K29" t="str">
            <v>Schultz</v>
          </cell>
          <cell r="L29" t="str">
            <v>Rehab collection - Westwood</v>
          </cell>
          <cell r="M29">
            <v>280930</v>
          </cell>
          <cell r="N29" t="str">
            <v>280930-PS01</v>
          </cell>
          <cell r="O29"/>
          <cell r="P29">
            <v>1020</v>
          </cell>
          <cell r="Q29"/>
          <cell r="R29"/>
          <cell r="S29"/>
          <cell r="T29"/>
          <cell r="U29">
            <v>0</v>
          </cell>
          <cell r="V29">
            <v>0</v>
          </cell>
          <cell r="W29">
            <v>0</v>
          </cell>
          <cell r="X29">
            <v>0</v>
          </cell>
          <cell r="Y29"/>
          <cell r="Z29"/>
          <cell r="AA29"/>
          <cell r="AB29">
            <v>0</v>
          </cell>
          <cell r="AC29"/>
          <cell r="AD29"/>
          <cell r="AE29"/>
          <cell r="AF29"/>
          <cell r="AG29"/>
          <cell r="AH29"/>
          <cell r="AI29"/>
          <cell r="AJ29"/>
          <cell r="AK29">
            <v>1983000</v>
          </cell>
          <cell r="AL29"/>
          <cell r="AM29"/>
          <cell r="AN29"/>
          <cell r="AO29"/>
          <cell r="AP29"/>
          <cell r="AQ29"/>
          <cell r="AR29">
            <v>0</v>
          </cell>
          <cell r="AS29">
            <v>0</v>
          </cell>
          <cell r="AT29">
            <v>1983000</v>
          </cell>
          <cell r="AU29">
            <v>0</v>
          </cell>
          <cell r="AV29"/>
          <cell r="AW29"/>
          <cell r="AX29">
            <v>0</v>
          </cell>
          <cell r="AY29"/>
          <cell r="AZ29"/>
          <cell r="BA29"/>
          <cell r="BB29"/>
          <cell r="BC29"/>
          <cell r="BD29"/>
          <cell r="BE29">
            <v>0</v>
          </cell>
          <cell r="BF29">
            <v>0</v>
          </cell>
          <cell r="BG29"/>
          <cell r="BH29">
            <v>0</v>
          </cell>
          <cell r="BI29"/>
          <cell r="BJ29">
            <v>0</v>
          </cell>
          <cell r="BK29"/>
          <cell r="BL29"/>
          <cell r="BM29"/>
          <cell r="BN29"/>
          <cell r="BO29"/>
          <cell r="BP29"/>
          <cell r="BQ29"/>
          <cell r="BR29"/>
          <cell r="BS29"/>
          <cell r="BT29"/>
          <cell r="BU29"/>
          <cell r="BV29">
            <v>0</v>
          </cell>
          <cell r="BW29"/>
          <cell r="BX29">
            <v>0</v>
          </cell>
          <cell r="BY29">
            <v>0</v>
          </cell>
          <cell r="BZ29"/>
          <cell r="CA29"/>
          <cell r="CB29"/>
          <cell r="CC29">
            <v>0</v>
          </cell>
          <cell r="CD29">
            <v>0</v>
          </cell>
          <cell r="CE29"/>
          <cell r="CF29"/>
          <cell r="CG29"/>
          <cell r="CH29"/>
          <cell r="CI29"/>
          <cell r="CJ29"/>
          <cell r="CK29"/>
          <cell r="CL29"/>
          <cell r="CM29"/>
          <cell r="CN29"/>
          <cell r="CO29">
            <v>0</v>
          </cell>
          <cell r="CP29"/>
          <cell r="CQ29"/>
          <cell r="CR29"/>
          <cell r="CS29"/>
          <cell r="CT29"/>
          <cell r="CU29"/>
          <cell r="CV29"/>
          <cell r="CW29">
            <v>0</v>
          </cell>
          <cell r="CX29"/>
          <cell r="CY29"/>
          <cell r="CZ29"/>
          <cell r="DA29"/>
          <cell r="DB29"/>
          <cell r="DC29"/>
          <cell r="DD29"/>
          <cell r="DE29"/>
          <cell r="DF29"/>
          <cell r="DG29"/>
          <cell r="DH29"/>
          <cell r="DI29">
            <v>600000</v>
          </cell>
          <cell r="DJ29" t="str">
            <v>2023 award</v>
          </cell>
          <cell r="DK29"/>
          <cell r="DL29"/>
          <cell r="DM29"/>
          <cell r="DN29"/>
          <cell r="DO29" t="str">
            <v>Pam Rodewald</v>
          </cell>
          <cell r="DP29" t="str">
            <v>Schultz</v>
          </cell>
          <cell r="DQ29"/>
          <cell r="DR29">
            <v>2</v>
          </cell>
        </row>
        <row r="30">
          <cell r="C30">
            <v>163</v>
          </cell>
          <cell r="D30">
            <v>51</v>
          </cell>
          <cell r="E30">
            <v>144</v>
          </cell>
          <cell r="F30">
            <v>51</v>
          </cell>
          <cell r="G30"/>
          <cell r="H30" t="str">
            <v/>
          </cell>
          <cell r="I30" t="str">
            <v/>
          </cell>
          <cell r="J30">
            <v>0</v>
          </cell>
          <cell r="K30" t="str">
            <v>Schultz</v>
          </cell>
          <cell r="L30" t="str">
            <v>Whiskey Creek wetland</v>
          </cell>
          <cell r="M30">
            <v>280715</v>
          </cell>
          <cell r="N30" t="str">
            <v>280715-PS01</v>
          </cell>
          <cell r="O30"/>
          <cell r="P30">
            <v>7610</v>
          </cell>
          <cell r="Q30"/>
          <cell r="R30"/>
          <cell r="S30"/>
          <cell r="T30"/>
          <cell r="U30">
            <v>0</v>
          </cell>
          <cell r="V30">
            <v>0</v>
          </cell>
          <cell r="W30">
            <v>0</v>
          </cell>
          <cell r="X30">
            <v>0</v>
          </cell>
          <cell r="Y30"/>
          <cell r="Z30"/>
          <cell r="AA30"/>
          <cell r="AB30">
            <v>0</v>
          </cell>
          <cell r="AC30"/>
          <cell r="AD30"/>
          <cell r="AE30"/>
          <cell r="AF30"/>
          <cell r="AG30"/>
          <cell r="AH30">
            <v>44682</v>
          </cell>
          <cell r="AI30">
            <v>44834</v>
          </cell>
          <cell r="AJ30" t="str">
            <v>LCCMR</v>
          </cell>
          <cell r="AK30">
            <v>1700000</v>
          </cell>
          <cell r="AL30"/>
          <cell r="AM30"/>
          <cell r="AN30"/>
          <cell r="AO30"/>
          <cell r="AP30"/>
          <cell r="AQ30"/>
          <cell r="AR30">
            <v>0</v>
          </cell>
          <cell r="AS30">
            <v>0</v>
          </cell>
          <cell r="AT30">
            <v>1700000</v>
          </cell>
          <cell r="AU30">
            <v>0</v>
          </cell>
          <cell r="AV30"/>
          <cell r="AW30"/>
          <cell r="AX30">
            <v>0</v>
          </cell>
          <cell r="AY30"/>
          <cell r="AZ30"/>
          <cell r="BA30"/>
          <cell r="BB30"/>
          <cell r="BC30"/>
          <cell r="BD30"/>
          <cell r="BE30"/>
          <cell r="BF30"/>
          <cell r="BG30"/>
          <cell r="BH30"/>
          <cell r="BI30"/>
          <cell r="BJ30">
            <v>0</v>
          </cell>
          <cell r="BK30"/>
          <cell r="BL30"/>
          <cell r="BM30"/>
          <cell r="BN30"/>
          <cell r="BO30"/>
          <cell r="BP30"/>
          <cell r="BQ30"/>
          <cell r="BR30" t="str">
            <v/>
          </cell>
          <cell r="BS30"/>
          <cell r="BT30"/>
          <cell r="BU30"/>
          <cell r="BV30">
            <v>0</v>
          </cell>
          <cell r="BW30"/>
          <cell r="BX30">
            <v>0</v>
          </cell>
          <cell r="BY30">
            <v>0</v>
          </cell>
          <cell r="BZ30"/>
          <cell r="CA30"/>
          <cell r="CB30"/>
          <cell r="CC30">
            <v>0</v>
          </cell>
          <cell r="CD30">
            <v>0</v>
          </cell>
          <cell r="CE30"/>
          <cell r="CF30"/>
          <cell r="CG30"/>
          <cell r="CH30"/>
          <cell r="CI30"/>
          <cell r="CJ30"/>
          <cell r="CK30"/>
          <cell r="CL30"/>
          <cell r="CM30"/>
          <cell r="CN30"/>
          <cell r="CO30">
            <v>0</v>
          </cell>
          <cell r="CP30"/>
          <cell r="CQ30"/>
          <cell r="CR30"/>
          <cell r="CS30"/>
          <cell r="CT30"/>
          <cell r="CU30"/>
          <cell r="CV30"/>
          <cell r="CW30">
            <v>0</v>
          </cell>
          <cell r="CX30"/>
          <cell r="CY30"/>
          <cell r="CZ30"/>
          <cell r="DA30"/>
          <cell r="DB30"/>
          <cell r="DC30"/>
          <cell r="DD30"/>
          <cell r="DE30"/>
          <cell r="DF30"/>
          <cell r="DG30"/>
          <cell r="DH30">
            <v>0</v>
          </cell>
          <cell r="DI30"/>
          <cell r="DJ30"/>
          <cell r="DK30"/>
          <cell r="DL30"/>
          <cell r="DM30"/>
          <cell r="DN30"/>
          <cell r="DO30">
            <v>0</v>
          </cell>
          <cell r="DP30" t="str">
            <v>Schultz</v>
          </cell>
          <cell r="DQ30" t="str">
            <v>Fletcher</v>
          </cell>
          <cell r="DR30">
            <v>5</v>
          </cell>
        </row>
        <row r="31">
          <cell r="C31">
            <v>12</v>
          </cell>
          <cell r="D31">
            <v>83</v>
          </cell>
          <cell r="E31"/>
          <cell r="F31"/>
          <cell r="G31"/>
          <cell r="H31" t="str">
            <v/>
          </cell>
          <cell r="I31" t="str">
            <v/>
          </cell>
          <cell r="J31">
            <v>0</v>
          </cell>
          <cell r="K31" t="str">
            <v>Sabie</v>
          </cell>
          <cell r="L31" t="str">
            <v>Adv trmt - phos, rehab/expand</v>
          </cell>
          <cell r="M31">
            <v>280915</v>
          </cell>
          <cell r="N31" t="str">
            <v>280915-PS01</v>
          </cell>
          <cell r="O31"/>
          <cell r="P31">
            <v>7395</v>
          </cell>
          <cell r="Q31"/>
          <cell r="R31"/>
          <cell r="S31"/>
          <cell r="T31"/>
          <cell r="U31">
            <v>44987</v>
          </cell>
          <cell r="V31">
            <v>0</v>
          </cell>
          <cell r="W31">
            <v>0</v>
          </cell>
          <cell r="X31">
            <v>0</v>
          </cell>
          <cell r="Y31">
            <v>44987</v>
          </cell>
          <cell r="Z31">
            <v>20475000</v>
          </cell>
          <cell r="AA31"/>
          <cell r="AB31">
            <v>15348060</v>
          </cell>
          <cell r="AC31" t="str">
            <v>FP not approved</v>
          </cell>
          <cell r="AD31"/>
          <cell r="AE31"/>
          <cell r="AF31"/>
          <cell r="AG31"/>
          <cell r="AH31">
            <v>45505</v>
          </cell>
          <cell r="AI31">
            <v>46266</v>
          </cell>
          <cell r="AJ31"/>
          <cell r="AK31">
            <v>20475000</v>
          </cell>
          <cell r="AL31"/>
          <cell r="AM31"/>
          <cell r="AN31"/>
          <cell r="AO31"/>
          <cell r="AP31"/>
          <cell r="AQ31"/>
          <cell r="AR31">
            <v>0</v>
          </cell>
          <cell r="AS31">
            <v>0</v>
          </cell>
          <cell r="AT31">
            <v>20475000</v>
          </cell>
          <cell r="AU31">
            <v>0</v>
          </cell>
          <cell r="AV31"/>
          <cell r="AW31"/>
          <cell r="AX31">
            <v>0</v>
          </cell>
          <cell r="AY31"/>
          <cell r="AZ31"/>
          <cell r="BA31"/>
          <cell r="BB31"/>
          <cell r="BC31"/>
          <cell r="BD31"/>
          <cell r="BE31">
            <v>0</v>
          </cell>
          <cell r="BF31">
            <v>0</v>
          </cell>
          <cell r="BG31"/>
          <cell r="BH31">
            <v>0</v>
          </cell>
          <cell r="BI31"/>
          <cell r="BJ31">
            <v>0</v>
          </cell>
          <cell r="BK31">
            <v>45138</v>
          </cell>
          <cell r="BL31">
            <v>6417500</v>
          </cell>
          <cell r="BM31">
            <v>0.313</v>
          </cell>
          <cell r="BN31" t="str">
            <v>FY24 new</v>
          </cell>
          <cell r="BO31"/>
          <cell r="BP31"/>
          <cell r="BQ31"/>
          <cell r="BR31"/>
          <cell r="BS31"/>
          <cell r="BT31"/>
          <cell r="BU31"/>
          <cell r="BV31">
            <v>20475000</v>
          </cell>
          <cell r="BW31"/>
          <cell r="BX31">
            <v>6408675</v>
          </cell>
          <cell r="BY31">
            <v>5126940</v>
          </cell>
          <cell r="BZ31"/>
          <cell r="CA31"/>
          <cell r="CB31"/>
          <cell r="CC31">
            <v>0</v>
          </cell>
          <cell r="CD31">
            <v>0</v>
          </cell>
          <cell r="CE31"/>
          <cell r="CF31"/>
          <cell r="CG31"/>
          <cell r="CH31"/>
          <cell r="CI31"/>
          <cell r="CJ31"/>
          <cell r="CK31"/>
          <cell r="CL31"/>
          <cell r="CM31"/>
          <cell r="CN31"/>
          <cell r="CO31">
            <v>0</v>
          </cell>
          <cell r="CP31"/>
          <cell r="CQ31"/>
          <cell r="CR31"/>
          <cell r="CS31"/>
          <cell r="CT31"/>
          <cell r="CU31"/>
          <cell r="CV31"/>
          <cell r="CW31">
            <v>0</v>
          </cell>
          <cell r="CX31"/>
          <cell r="CY31"/>
          <cell r="CZ31"/>
          <cell r="DA31"/>
          <cell r="DB31"/>
          <cell r="DC31"/>
          <cell r="DD31"/>
          <cell r="DE31"/>
          <cell r="DF31"/>
          <cell r="DG31"/>
          <cell r="DH31"/>
          <cell r="DI31"/>
          <cell r="DJ31"/>
          <cell r="DK31"/>
          <cell r="DL31"/>
          <cell r="DM31"/>
          <cell r="DN31"/>
          <cell r="DO31" t="str">
            <v>Benjamin Carlson</v>
          </cell>
          <cell r="DP31" t="str">
            <v>Sabie</v>
          </cell>
          <cell r="DQ31" t="str">
            <v>Lafontaine</v>
          </cell>
          <cell r="DR31">
            <v>11</v>
          </cell>
        </row>
        <row r="32">
          <cell r="C32">
            <v>156</v>
          </cell>
          <cell r="D32">
            <v>53</v>
          </cell>
          <cell r="E32">
            <v>139</v>
          </cell>
          <cell r="F32">
            <v>53</v>
          </cell>
          <cell r="G32" t="str">
            <v/>
          </cell>
          <cell r="H32" t="str">
            <v/>
          </cell>
          <cell r="I32" t="str">
            <v/>
          </cell>
          <cell r="J32" t="str">
            <v>RD commit</v>
          </cell>
          <cell r="K32" t="str">
            <v>Schultz</v>
          </cell>
          <cell r="L32" t="str">
            <v>Rehab collection</v>
          </cell>
          <cell r="M32">
            <v>280772</v>
          </cell>
          <cell r="N32" t="str">
            <v>280772-PS01</v>
          </cell>
          <cell r="O32"/>
          <cell r="P32">
            <v>246</v>
          </cell>
          <cell r="Q32"/>
          <cell r="R32"/>
          <cell r="S32"/>
          <cell r="T32"/>
          <cell r="U32">
            <v>45005</v>
          </cell>
          <cell r="V32">
            <v>0</v>
          </cell>
          <cell r="W32">
            <v>0</v>
          </cell>
          <cell r="X32">
            <v>0</v>
          </cell>
          <cell r="Y32"/>
          <cell r="Z32"/>
          <cell r="AA32"/>
          <cell r="AB32">
            <v>0</v>
          </cell>
          <cell r="AC32"/>
          <cell r="AD32"/>
          <cell r="AE32"/>
          <cell r="AF32"/>
          <cell r="AG32"/>
          <cell r="AH32"/>
          <cell r="AI32"/>
          <cell r="AJ32"/>
          <cell r="AK32">
            <v>1723000</v>
          </cell>
          <cell r="AL32"/>
          <cell r="AM32"/>
          <cell r="AN32"/>
          <cell r="AO32"/>
          <cell r="AP32"/>
          <cell r="AQ32"/>
          <cell r="AR32">
            <v>0</v>
          </cell>
          <cell r="AS32">
            <v>0</v>
          </cell>
          <cell r="AT32">
            <v>1723000</v>
          </cell>
          <cell r="AU32">
            <v>0</v>
          </cell>
          <cell r="AV32"/>
          <cell r="AW32"/>
          <cell r="AX32">
            <v>0</v>
          </cell>
          <cell r="AY32"/>
          <cell r="AZ32"/>
          <cell r="BA32"/>
          <cell r="BB32"/>
          <cell r="BC32"/>
          <cell r="BD32"/>
          <cell r="BE32">
            <v>0</v>
          </cell>
          <cell r="BF32">
            <v>0</v>
          </cell>
          <cell r="BG32"/>
          <cell r="BH32">
            <v>0</v>
          </cell>
          <cell r="BI32"/>
          <cell r="BJ32"/>
          <cell r="BK32"/>
          <cell r="BL32"/>
          <cell r="BM32"/>
          <cell r="BN32"/>
          <cell r="BO32"/>
          <cell r="BP32"/>
          <cell r="BQ32"/>
          <cell r="BR32" t="str">
            <v/>
          </cell>
          <cell r="BS32"/>
          <cell r="BT32" t="str">
            <v/>
          </cell>
          <cell r="BU32"/>
          <cell r="BV32">
            <v>0</v>
          </cell>
          <cell r="BW32"/>
          <cell r="BX32">
            <v>0</v>
          </cell>
          <cell r="BY32">
            <v>0</v>
          </cell>
          <cell r="BZ32"/>
          <cell r="CA32"/>
          <cell r="CB32"/>
          <cell r="CC32">
            <v>0</v>
          </cell>
          <cell r="CD32">
            <v>0</v>
          </cell>
          <cell r="CE32"/>
          <cell r="CF32"/>
          <cell r="CG32"/>
          <cell r="CH32"/>
          <cell r="CI32"/>
          <cell r="CJ32"/>
          <cell r="CK32"/>
          <cell r="CL32"/>
          <cell r="CM32"/>
          <cell r="CN32"/>
          <cell r="CO32">
            <v>0</v>
          </cell>
          <cell r="CP32"/>
          <cell r="CQ32"/>
          <cell r="CR32"/>
          <cell r="CS32"/>
          <cell r="CT32"/>
          <cell r="CU32"/>
          <cell r="CV32"/>
          <cell r="CW32">
            <v>0</v>
          </cell>
          <cell r="CX32" t="str">
            <v>RD commit</v>
          </cell>
          <cell r="CY32"/>
          <cell r="CZ32">
            <v>44834</v>
          </cell>
          <cell r="DA32"/>
          <cell r="DB32"/>
          <cell r="DC32"/>
          <cell r="DD32"/>
          <cell r="DE32">
            <v>885000</v>
          </cell>
          <cell r="DF32">
            <v>285000</v>
          </cell>
          <cell r="DG32">
            <v>838000</v>
          </cell>
          <cell r="DH32">
            <v>1123000</v>
          </cell>
          <cell r="DI32">
            <v>600000</v>
          </cell>
          <cell r="DJ32" t="str">
            <v>2022 award</v>
          </cell>
          <cell r="DK32"/>
          <cell r="DL32"/>
          <cell r="DM32"/>
          <cell r="DN32"/>
          <cell r="DO32" t="str">
            <v>Corey Hower</v>
          </cell>
          <cell r="DP32" t="str">
            <v>Schultz</v>
          </cell>
          <cell r="DQ32" t="str">
            <v>Fletcher</v>
          </cell>
          <cell r="DR32">
            <v>2</v>
          </cell>
        </row>
        <row r="33">
          <cell r="C33">
            <v>64</v>
          </cell>
          <cell r="D33">
            <v>66</v>
          </cell>
          <cell r="E33">
            <v>56</v>
          </cell>
          <cell r="F33">
            <v>66</v>
          </cell>
          <cell r="G33" t="str">
            <v/>
          </cell>
          <cell r="H33" t="str">
            <v/>
          </cell>
          <cell r="I33" t="str">
            <v/>
          </cell>
          <cell r="J33" t="str">
            <v>PER Submitted</v>
          </cell>
          <cell r="K33" t="str">
            <v>Berrens</v>
          </cell>
          <cell r="L33" t="str">
            <v>Rehab collection and treatment</v>
          </cell>
          <cell r="M33">
            <v>280755</v>
          </cell>
          <cell r="N33" t="str">
            <v>280755-PS01</v>
          </cell>
          <cell r="O33"/>
          <cell r="P33">
            <v>384</v>
          </cell>
          <cell r="Q33"/>
          <cell r="R33"/>
          <cell r="S33"/>
          <cell r="T33" t="str">
            <v>Exempt</v>
          </cell>
          <cell r="U33">
            <v>44280</v>
          </cell>
          <cell r="V33">
            <v>0</v>
          </cell>
          <cell r="W33">
            <v>0</v>
          </cell>
          <cell r="X33">
            <v>0</v>
          </cell>
          <cell r="Y33"/>
          <cell r="Z33"/>
          <cell r="AA33"/>
          <cell r="AB33">
            <v>0</v>
          </cell>
          <cell r="AC33"/>
          <cell r="AD33"/>
          <cell r="AE33"/>
          <cell r="AF33"/>
          <cell r="AG33"/>
          <cell r="AH33"/>
          <cell r="AI33"/>
          <cell r="AJ33"/>
          <cell r="AK33">
            <v>13889295</v>
          </cell>
          <cell r="AL33"/>
          <cell r="AM33"/>
          <cell r="AN33"/>
          <cell r="AO33"/>
          <cell r="AP33"/>
          <cell r="AQ33"/>
          <cell r="AR33">
            <v>0</v>
          </cell>
          <cell r="AS33">
            <v>0</v>
          </cell>
          <cell r="AT33">
            <v>13889295</v>
          </cell>
          <cell r="AU33">
            <v>0</v>
          </cell>
          <cell r="AV33"/>
          <cell r="AW33"/>
          <cell r="AX33">
            <v>0</v>
          </cell>
          <cell r="AY33"/>
          <cell r="AZ33"/>
          <cell r="BA33"/>
          <cell r="BB33"/>
          <cell r="BC33"/>
          <cell r="BD33"/>
          <cell r="BE33">
            <v>0</v>
          </cell>
          <cell r="BF33">
            <v>0</v>
          </cell>
          <cell r="BG33"/>
          <cell r="BH33">
            <v>0</v>
          </cell>
          <cell r="BI33"/>
          <cell r="BJ33">
            <v>3720000</v>
          </cell>
          <cell r="BK33">
            <v>45137</v>
          </cell>
          <cell r="BL33">
            <v>1875969</v>
          </cell>
          <cell r="BM33">
            <v>0.20799999999999999</v>
          </cell>
          <cell r="BN33" t="str">
            <v>FY24 new</v>
          </cell>
          <cell r="BO33"/>
          <cell r="BP33"/>
          <cell r="BQ33"/>
          <cell r="BR33" t="str">
            <v/>
          </cell>
          <cell r="BS33"/>
          <cell r="BT33" t="e">
            <v>#REF!</v>
          </cell>
          <cell r="BU33"/>
          <cell r="BV33">
            <v>13889295</v>
          </cell>
          <cell r="BW33"/>
          <cell r="BX33">
            <v>2888973.36</v>
          </cell>
          <cell r="BY33">
            <v>2311178.6880000001</v>
          </cell>
          <cell r="BZ33"/>
          <cell r="CA33"/>
          <cell r="CB33"/>
          <cell r="CC33">
            <v>0</v>
          </cell>
          <cell r="CD33">
            <v>0</v>
          </cell>
          <cell r="CE33"/>
          <cell r="CF33"/>
          <cell r="CG33"/>
          <cell r="CH33"/>
          <cell r="CI33"/>
          <cell r="CJ33"/>
          <cell r="CK33"/>
          <cell r="CL33"/>
          <cell r="CM33"/>
          <cell r="CN33"/>
          <cell r="CO33">
            <v>0</v>
          </cell>
          <cell r="CP33"/>
          <cell r="CQ33"/>
          <cell r="CR33"/>
          <cell r="CS33"/>
          <cell r="CT33"/>
          <cell r="CU33"/>
          <cell r="CV33"/>
          <cell r="CW33">
            <v>0</v>
          </cell>
          <cell r="CX33" t="str">
            <v>PER Submitted</v>
          </cell>
          <cell r="CY33"/>
          <cell r="CZ33"/>
          <cell r="DA33"/>
          <cell r="DB33"/>
          <cell r="DC33">
            <v>186</v>
          </cell>
          <cell r="DD33"/>
          <cell r="DE33">
            <v>12443295</v>
          </cell>
          <cell r="DF33"/>
          <cell r="DG33">
            <v>1446000</v>
          </cell>
          <cell r="DH33">
            <v>0</v>
          </cell>
          <cell r="DI33"/>
          <cell r="DJ33"/>
          <cell r="DK33"/>
          <cell r="DL33"/>
          <cell r="DM33"/>
          <cell r="DN33"/>
          <cell r="DO33" t="str">
            <v>Abram Peterson</v>
          </cell>
          <cell r="DP33" t="str">
            <v>Berrens</v>
          </cell>
          <cell r="DQ33" t="str">
            <v>Fletcher</v>
          </cell>
          <cell r="DR33">
            <v>8</v>
          </cell>
        </row>
        <row r="34">
          <cell r="C34">
            <v>279</v>
          </cell>
          <cell r="D34">
            <v>34</v>
          </cell>
          <cell r="E34">
            <v>256</v>
          </cell>
          <cell r="F34">
            <v>34</v>
          </cell>
          <cell r="G34" t="str">
            <v/>
          </cell>
          <cell r="H34" t="str">
            <v/>
          </cell>
          <cell r="I34" t="str">
            <v/>
          </cell>
          <cell r="J34">
            <v>0</v>
          </cell>
          <cell r="K34" t="str">
            <v>Schultz</v>
          </cell>
          <cell r="L34" t="str">
            <v>Rehab treatment</v>
          </cell>
          <cell r="M34">
            <v>280578</v>
          </cell>
          <cell r="N34" t="str">
            <v>280578-PS01</v>
          </cell>
          <cell r="O34" t="str">
            <v>existing</v>
          </cell>
          <cell r="P34">
            <v>14942</v>
          </cell>
          <cell r="Q34">
            <v>0</v>
          </cell>
          <cell r="R34"/>
          <cell r="S34">
            <v>0</v>
          </cell>
          <cell r="T34"/>
          <cell r="U34">
            <v>0</v>
          </cell>
          <cell r="V34">
            <v>0</v>
          </cell>
          <cell r="W34">
            <v>0</v>
          </cell>
          <cell r="X34">
            <v>0</v>
          </cell>
          <cell r="Y34"/>
          <cell r="Z34"/>
          <cell r="AA34"/>
          <cell r="AB34">
            <v>0</v>
          </cell>
          <cell r="AC34"/>
          <cell r="AD34"/>
          <cell r="AE34"/>
          <cell r="AF34"/>
          <cell r="AG34"/>
          <cell r="AH34"/>
          <cell r="AI34"/>
          <cell r="AJ34" t="str">
            <v>Expect 44pts on 2021 PPL</v>
          </cell>
          <cell r="AK34">
            <v>1200000</v>
          </cell>
          <cell r="AL34"/>
          <cell r="AM34"/>
          <cell r="AN34"/>
          <cell r="AO34"/>
          <cell r="AP34"/>
          <cell r="AQ34"/>
          <cell r="AR34">
            <v>0</v>
          </cell>
          <cell r="AS34">
            <v>0</v>
          </cell>
          <cell r="AT34">
            <v>1200000</v>
          </cell>
          <cell r="AU34">
            <v>0</v>
          </cell>
          <cell r="AV34"/>
          <cell r="AW34"/>
          <cell r="AX34">
            <v>0</v>
          </cell>
          <cell r="AY34"/>
          <cell r="AZ34"/>
          <cell r="BA34"/>
          <cell r="BB34"/>
          <cell r="BC34"/>
          <cell r="BD34"/>
          <cell r="BE34" t="str">
            <v>2019 Survey</v>
          </cell>
          <cell r="BF34">
            <v>0</v>
          </cell>
          <cell r="BG34"/>
          <cell r="BH34">
            <v>0</v>
          </cell>
          <cell r="BI34"/>
          <cell r="BJ34">
            <v>0</v>
          </cell>
          <cell r="BK34"/>
          <cell r="BL34"/>
          <cell r="BM34"/>
          <cell r="BN34"/>
          <cell r="BO34"/>
          <cell r="BP34"/>
          <cell r="BQ34"/>
          <cell r="BR34" t="str">
            <v/>
          </cell>
          <cell r="BS34"/>
          <cell r="BT34" t="str">
            <v/>
          </cell>
          <cell r="BU34"/>
          <cell r="BV34">
            <v>0</v>
          </cell>
          <cell r="BW34"/>
          <cell r="BX34">
            <v>0</v>
          </cell>
          <cell r="BY34">
            <v>0</v>
          </cell>
          <cell r="BZ34"/>
          <cell r="CA34"/>
          <cell r="CB34"/>
          <cell r="CC34">
            <v>0</v>
          </cell>
          <cell r="CD34">
            <v>0</v>
          </cell>
          <cell r="CE34"/>
          <cell r="CF34"/>
          <cell r="CG34"/>
          <cell r="CH34"/>
          <cell r="CI34"/>
          <cell r="CJ34"/>
          <cell r="CK34"/>
          <cell r="CL34"/>
          <cell r="CM34"/>
          <cell r="CN34"/>
          <cell r="CO34">
            <v>0</v>
          </cell>
          <cell r="CP34"/>
          <cell r="CQ34"/>
          <cell r="CR34"/>
          <cell r="CS34"/>
          <cell r="CT34"/>
          <cell r="CU34"/>
          <cell r="CV34"/>
          <cell r="CW34">
            <v>0</v>
          </cell>
          <cell r="CX34"/>
          <cell r="CY34"/>
          <cell r="CZ34"/>
          <cell r="DA34"/>
          <cell r="DB34"/>
          <cell r="DC34"/>
          <cell r="DD34"/>
          <cell r="DE34"/>
          <cell r="DF34"/>
          <cell r="DG34"/>
          <cell r="DH34">
            <v>0</v>
          </cell>
          <cell r="DI34"/>
          <cell r="DJ34"/>
          <cell r="DK34">
            <v>4400000</v>
          </cell>
          <cell r="DL34" t="str">
            <v>22 fed earmark</v>
          </cell>
          <cell r="DM34"/>
          <cell r="DN34"/>
          <cell r="DO34" t="str">
            <v>Vinod Sathyaseelan</v>
          </cell>
          <cell r="DP34" t="str">
            <v>Schultz</v>
          </cell>
          <cell r="DQ34" t="str">
            <v>Fletcher</v>
          </cell>
          <cell r="DR34">
            <v>2</v>
          </cell>
        </row>
        <row r="35">
          <cell r="C35">
            <v>242</v>
          </cell>
          <cell r="D35">
            <v>42</v>
          </cell>
          <cell r="E35">
            <v>224</v>
          </cell>
          <cell r="F35">
            <v>42</v>
          </cell>
          <cell r="G35" t="str">
            <v/>
          </cell>
          <cell r="H35" t="str">
            <v/>
          </cell>
          <cell r="I35" t="str">
            <v/>
          </cell>
          <cell r="J35">
            <v>0</v>
          </cell>
          <cell r="K35" t="str">
            <v>Barrett</v>
          </cell>
          <cell r="L35" t="str">
            <v>Rehab treatment</v>
          </cell>
          <cell r="M35">
            <v>280563</v>
          </cell>
          <cell r="N35" t="str">
            <v>280563-PS01</v>
          </cell>
          <cell r="O35" t="str">
            <v>existing</v>
          </cell>
          <cell r="P35">
            <v>3240</v>
          </cell>
          <cell r="Q35">
            <v>0</v>
          </cell>
          <cell r="R35"/>
          <cell r="S35" t="str">
            <v>Y</v>
          </cell>
          <cell r="T35"/>
          <cell r="U35">
            <v>0</v>
          </cell>
          <cell r="V35">
            <v>0</v>
          </cell>
          <cell r="W35">
            <v>0</v>
          </cell>
          <cell r="X35">
            <v>0</v>
          </cell>
          <cell r="Y35"/>
          <cell r="Z35"/>
          <cell r="AA35"/>
          <cell r="AB35">
            <v>0</v>
          </cell>
          <cell r="AC35"/>
          <cell r="AD35"/>
          <cell r="AE35"/>
          <cell r="AF35"/>
          <cell r="AG35"/>
          <cell r="AH35"/>
          <cell r="AI35"/>
          <cell r="AJ35"/>
          <cell r="AK35">
            <v>3200000</v>
          </cell>
          <cell r="AL35"/>
          <cell r="AM35"/>
          <cell r="AN35"/>
          <cell r="AO35"/>
          <cell r="AP35"/>
          <cell r="AQ35"/>
          <cell r="AR35">
            <v>0</v>
          </cell>
          <cell r="AS35">
            <v>0</v>
          </cell>
          <cell r="AT35">
            <v>3200000</v>
          </cell>
          <cell r="AU35">
            <v>0</v>
          </cell>
          <cell r="AV35"/>
          <cell r="AW35"/>
          <cell r="AX35">
            <v>0</v>
          </cell>
          <cell r="AY35"/>
          <cell r="AZ35"/>
          <cell r="BA35"/>
          <cell r="BB35"/>
          <cell r="BC35"/>
          <cell r="BD35"/>
          <cell r="BE35" t="str">
            <v>other</v>
          </cell>
          <cell r="BF35">
            <v>0</v>
          </cell>
          <cell r="BG35"/>
          <cell r="BH35">
            <v>0</v>
          </cell>
          <cell r="BI35"/>
          <cell r="BJ35">
            <v>0</v>
          </cell>
          <cell r="BK35"/>
          <cell r="BL35"/>
          <cell r="BM35"/>
          <cell r="BN35"/>
          <cell r="BO35"/>
          <cell r="BP35"/>
          <cell r="BQ35"/>
          <cell r="BR35" t="str">
            <v/>
          </cell>
          <cell r="BS35"/>
          <cell r="BT35" t="str">
            <v/>
          </cell>
          <cell r="BU35"/>
          <cell r="BV35">
            <v>0</v>
          </cell>
          <cell r="BW35"/>
          <cell r="BX35">
            <v>0</v>
          </cell>
          <cell r="BY35">
            <v>0</v>
          </cell>
          <cell r="BZ35"/>
          <cell r="CA35"/>
          <cell r="CB35"/>
          <cell r="CC35">
            <v>0</v>
          </cell>
          <cell r="CD35">
            <v>0</v>
          </cell>
          <cell r="CE35"/>
          <cell r="CF35"/>
          <cell r="CG35"/>
          <cell r="CH35"/>
          <cell r="CI35"/>
          <cell r="CJ35"/>
          <cell r="CK35"/>
          <cell r="CL35"/>
          <cell r="CM35"/>
          <cell r="CN35"/>
          <cell r="CO35">
            <v>0</v>
          </cell>
          <cell r="CP35"/>
          <cell r="CQ35"/>
          <cell r="CR35"/>
          <cell r="CS35"/>
          <cell r="CT35"/>
          <cell r="CU35"/>
          <cell r="CV35"/>
          <cell r="CW35">
            <v>0</v>
          </cell>
          <cell r="CX35"/>
          <cell r="CY35"/>
          <cell r="CZ35"/>
          <cell r="DA35"/>
          <cell r="DB35"/>
          <cell r="DC35"/>
          <cell r="DD35"/>
          <cell r="DE35"/>
          <cell r="DF35"/>
          <cell r="DG35"/>
          <cell r="DH35">
            <v>0</v>
          </cell>
          <cell r="DI35"/>
          <cell r="DJ35"/>
          <cell r="DK35"/>
          <cell r="DL35"/>
          <cell r="DM35"/>
          <cell r="DN35"/>
          <cell r="DO35" t="str">
            <v>Abram Peterson</v>
          </cell>
          <cell r="DP35" t="str">
            <v>Barrett</v>
          </cell>
          <cell r="DQ35" t="str">
            <v>Fletcher</v>
          </cell>
          <cell r="DR35" t="str">
            <v>6W</v>
          </cell>
        </row>
        <row r="36">
          <cell r="C36">
            <v>215</v>
          </cell>
          <cell r="D36">
            <v>46</v>
          </cell>
          <cell r="E36">
            <v>194</v>
          </cell>
          <cell r="F36">
            <v>46</v>
          </cell>
          <cell r="G36"/>
          <cell r="H36" t="str">
            <v/>
          </cell>
          <cell r="I36" t="str">
            <v/>
          </cell>
          <cell r="J36">
            <v>0</v>
          </cell>
          <cell r="K36" t="str">
            <v>Barrett</v>
          </cell>
          <cell r="L36" t="str">
            <v>Rehab/expand treatment</v>
          </cell>
          <cell r="M36">
            <v>280831</v>
          </cell>
          <cell r="N36" t="str">
            <v>280831-PS01</v>
          </cell>
          <cell r="O36"/>
          <cell r="P36">
            <v>10587</v>
          </cell>
          <cell r="Q36"/>
          <cell r="R36"/>
          <cell r="S36"/>
          <cell r="T36"/>
          <cell r="U36">
            <v>0</v>
          </cell>
          <cell r="V36">
            <v>0</v>
          </cell>
          <cell r="W36">
            <v>0</v>
          </cell>
          <cell r="X36">
            <v>0</v>
          </cell>
          <cell r="Y36"/>
          <cell r="Z36"/>
          <cell r="AA36"/>
          <cell r="AB36">
            <v>0</v>
          </cell>
          <cell r="AC36"/>
          <cell r="AD36"/>
          <cell r="AE36"/>
          <cell r="AF36"/>
          <cell r="AG36"/>
          <cell r="AH36"/>
          <cell r="AI36"/>
          <cell r="AJ36"/>
          <cell r="AK36">
            <v>18000000</v>
          </cell>
          <cell r="AL36"/>
          <cell r="AM36"/>
          <cell r="AN36"/>
          <cell r="AO36"/>
          <cell r="AP36"/>
          <cell r="AQ36"/>
          <cell r="AR36">
            <v>0</v>
          </cell>
          <cell r="AS36">
            <v>0</v>
          </cell>
          <cell r="AT36">
            <v>18000000</v>
          </cell>
          <cell r="AU36">
            <v>0</v>
          </cell>
          <cell r="AV36"/>
          <cell r="AW36"/>
          <cell r="AX36">
            <v>0</v>
          </cell>
          <cell r="AY36"/>
          <cell r="AZ36"/>
          <cell r="BA36"/>
          <cell r="BB36"/>
          <cell r="BC36"/>
          <cell r="BD36"/>
          <cell r="BE36" t="str">
            <v>FY23 Survey</v>
          </cell>
          <cell r="BF36">
            <v>0</v>
          </cell>
          <cell r="BG36"/>
          <cell r="BH36">
            <v>0</v>
          </cell>
          <cell r="BI36"/>
          <cell r="BJ36">
            <v>0</v>
          </cell>
          <cell r="BK36">
            <v>45132</v>
          </cell>
          <cell r="BL36">
            <v>5375257</v>
          </cell>
          <cell r="BM36">
            <v>0.13400000000000001</v>
          </cell>
          <cell r="BN36" t="str">
            <v>FY24 new</v>
          </cell>
          <cell r="BO36"/>
          <cell r="BP36"/>
          <cell r="BQ36"/>
          <cell r="BR36" t="str">
            <v/>
          </cell>
          <cell r="BS36"/>
          <cell r="BT36"/>
          <cell r="BU36"/>
          <cell r="BV36">
            <v>18000000</v>
          </cell>
          <cell r="BW36"/>
          <cell r="BX36">
            <v>2412000</v>
          </cell>
          <cell r="BY36">
            <v>1929600</v>
          </cell>
          <cell r="BZ36"/>
          <cell r="CA36"/>
          <cell r="CB36"/>
          <cell r="CC36">
            <v>0</v>
          </cell>
          <cell r="CD36">
            <v>0</v>
          </cell>
          <cell r="CE36"/>
          <cell r="CF36"/>
          <cell r="CG36"/>
          <cell r="CH36"/>
          <cell r="CI36"/>
          <cell r="CJ36"/>
          <cell r="CK36"/>
          <cell r="CL36"/>
          <cell r="CM36"/>
          <cell r="CN36"/>
          <cell r="CO36">
            <v>0</v>
          </cell>
          <cell r="CP36"/>
          <cell r="CQ36"/>
          <cell r="CR36"/>
          <cell r="CS36"/>
          <cell r="CT36"/>
          <cell r="CU36"/>
          <cell r="CV36"/>
          <cell r="CW36">
            <v>0</v>
          </cell>
          <cell r="CX36"/>
          <cell r="CY36"/>
          <cell r="CZ36"/>
          <cell r="DA36"/>
          <cell r="DB36"/>
          <cell r="DC36"/>
          <cell r="DD36"/>
          <cell r="DE36"/>
          <cell r="DF36"/>
          <cell r="DG36"/>
          <cell r="DH36">
            <v>0</v>
          </cell>
          <cell r="DI36"/>
          <cell r="DJ36"/>
          <cell r="DK36"/>
          <cell r="DL36"/>
          <cell r="DM36"/>
          <cell r="DN36"/>
          <cell r="DO36" t="str">
            <v>Aaron Kilpo</v>
          </cell>
          <cell r="DP36" t="str">
            <v>Barrett</v>
          </cell>
          <cell r="DQ36" t="str">
            <v>Lafontaine</v>
          </cell>
          <cell r="DR36" t="str">
            <v>7W</v>
          </cell>
        </row>
        <row r="37">
          <cell r="C37">
            <v>201</v>
          </cell>
          <cell r="D37">
            <v>46</v>
          </cell>
          <cell r="E37">
            <v>191</v>
          </cell>
          <cell r="F37">
            <v>46</v>
          </cell>
          <cell r="G37"/>
          <cell r="H37" t="str">
            <v/>
          </cell>
          <cell r="I37" t="str">
            <v/>
          </cell>
          <cell r="J37">
            <v>0</v>
          </cell>
          <cell r="K37" t="str">
            <v>Sabie</v>
          </cell>
          <cell r="L37" t="str">
            <v>Rehab collection, Wildwood lift station</v>
          </cell>
          <cell r="M37">
            <v>280793</v>
          </cell>
          <cell r="N37" t="str">
            <v>280793-PS01</v>
          </cell>
          <cell r="O37"/>
          <cell r="P37">
            <v>875</v>
          </cell>
          <cell r="Q37"/>
          <cell r="R37"/>
          <cell r="S37"/>
          <cell r="T37"/>
          <cell r="U37">
            <v>0</v>
          </cell>
          <cell r="V37">
            <v>0</v>
          </cell>
          <cell r="W37">
            <v>0</v>
          </cell>
          <cell r="X37">
            <v>0</v>
          </cell>
          <cell r="Y37"/>
          <cell r="Z37"/>
          <cell r="AA37"/>
          <cell r="AB37">
            <v>0</v>
          </cell>
          <cell r="AC37"/>
          <cell r="AD37"/>
          <cell r="AE37"/>
          <cell r="AF37"/>
          <cell r="AG37"/>
          <cell r="AH37"/>
          <cell r="AI37"/>
          <cell r="AJ37"/>
          <cell r="AK37">
            <v>500000</v>
          </cell>
          <cell r="AL37"/>
          <cell r="AM37"/>
          <cell r="AN37"/>
          <cell r="AO37"/>
          <cell r="AP37"/>
          <cell r="AQ37"/>
          <cell r="AR37">
            <v>0</v>
          </cell>
          <cell r="AS37">
            <v>0</v>
          </cell>
          <cell r="AT37">
            <v>500000</v>
          </cell>
          <cell r="AU37">
            <v>0</v>
          </cell>
          <cell r="AV37"/>
          <cell r="AW37"/>
          <cell r="AX37">
            <v>0</v>
          </cell>
          <cell r="AY37"/>
          <cell r="AZ37"/>
          <cell r="BA37"/>
          <cell r="BB37"/>
          <cell r="BC37"/>
          <cell r="BD37"/>
          <cell r="BE37">
            <v>0</v>
          </cell>
          <cell r="BF37">
            <v>0</v>
          </cell>
          <cell r="BG37"/>
          <cell r="BH37">
            <v>0</v>
          </cell>
          <cell r="BI37"/>
          <cell r="BJ37">
            <v>0</v>
          </cell>
          <cell r="BK37"/>
          <cell r="BL37"/>
          <cell r="BM37"/>
          <cell r="BN37"/>
          <cell r="BO37"/>
          <cell r="BP37"/>
          <cell r="BQ37"/>
          <cell r="BR37"/>
          <cell r="BS37"/>
          <cell r="BT37"/>
          <cell r="BU37"/>
          <cell r="BV37">
            <v>0</v>
          </cell>
          <cell r="BW37"/>
          <cell r="BX37">
            <v>0</v>
          </cell>
          <cell r="BY37">
            <v>0</v>
          </cell>
          <cell r="BZ37"/>
          <cell r="CA37"/>
          <cell r="CB37"/>
          <cell r="CC37">
            <v>0</v>
          </cell>
          <cell r="CD37">
            <v>0</v>
          </cell>
          <cell r="CE37"/>
          <cell r="CF37"/>
          <cell r="CG37"/>
          <cell r="CH37"/>
          <cell r="CI37"/>
          <cell r="CJ37"/>
          <cell r="CK37"/>
          <cell r="CL37"/>
          <cell r="CM37"/>
          <cell r="CN37"/>
          <cell r="CO37">
            <v>0</v>
          </cell>
          <cell r="CP37"/>
          <cell r="CQ37"/>
          <cell r="CR37"/>
          <cell r="CS37"/>
          <cell r="CT37"/>
          <cell r="CU37"/>
          <cell r="CV37"/>
          <cell r="CW37">
            <v>0</v>
          </cell>
          <cell r="CX37"/>
          <cell r="CY37"/>
          <cell r="CZ37"/>
          <cell r="DA37"/>
          <cell r="DB37"/>
          <cell r="DC37"/>
          <cell r="DD37"/>
          <cell r="DE37"/>
          <cell r="DF37"/>
          <cell r="DG37"/>
          <cell r="DH37">
            <v>0</v>
          </cell>
          <cell r="DI37"/>
          <cell r="DJ37"/>
          <cell r="DK37"/>
          <cell r="DL37"/>
          <cell r="DM37"/>
          <cell r="DN37"/>
          <cell r="DO37" t="str">
            <v>Abram Peterson</v>
          </cell>
          <cell r="DP37" t="str">
            <v>Sabie</v>
          </cell>
          <cell r="DQ37"/>
          <cell r="DR37">
            <v>11</v>
          </cell>
        </row>
        <row r="38">
          <cell r="C38">
            <v>100</v>
          </cell>
          <cell r="D38">
            <v>60</v>
          </cell>
          <cell r="E38">
            <v>88</v>
          </cell>
          <cell r="F38">
            <v>60</v>
          </cell>
          <cell r="G38" t="str">
            <v/>
          </cell>
          <cell r="H38" t="str">
            <v/>
          </cell>
          <cell r="I38" t="str">
            <v/>
          </cell>
          <cell r="J38" t="str">
            <v>Applied</v>
          </cell>
          <cell r="K38" t="str">
            <v>Schultz</v>
          </cell>
          <cell r="L38" t="str">
            <v>Rehab collection and treatment</v>
          </cell>
          <cell r="M38">
            <v>279582</v>
          </cell>
          <cell r="N38" t="str">
            <v>279582-PS01</v>
          </cell>
          <cell r="O38" t="str">
            <v>existing</v>
          </cell>
          <cell r="P38">
            <v>736</v>
          </cell>
          <cell r="Q38">
            <v>0</v>
          </cell>
          <cell r="R38"/>
          <cell r="S38">
            <v>0</v>
          </cell>
          <cell r="T38"/>
          <cell r="U38">
            <v>0</v>
          </cell>
          <cell r="V38">
            <v>0</v>
          </cell>
          <cell r="W38">
            <v>0</v>
          </cell>
          <cell r="X38">
            <v>0</v>
          </cell>
          <cell r="Y38"/>
          <cell r="Z38"/>
          <cell r="AA38"/>
          <cell r="AB38">
            <v>0</v>
          </cell>
          <cell r="AC38"/>
          <cell r="AD38"/>
          <cell r="AE38"/>
          <cell r="AF38"/>
          <cell r="AG38"/>
          <cell r="AH38"/>
          <cell r="AI38"/>
          <cell r="AJ38" t="str">
            <v>SCDP funding delayed?</v>
          </cell>
          <cell r="AK38">
            <v>484655</v>
          </cell>
          <cell r="AL38"/>
          <cell r="AM38"/>
          <cell r="AN38"/>
          <cell r="AO38"/>
          <cell r="AP38"/>
          <cell r="AQ38"/>
          <cell r="AR38">
            <v>0</v>
          </cell>
          <cell r="AS38">
            <v>0</v>
          </cell>
          <cell r="AT38">
            <v>484655</v>
          </cell>
          <cell r="AU38">
            <v>0</v>
          </cell>
          <cell r="AV38"/>
          <cell r="AW38"/>
          <cell r="AX38">
            <v>0</v>
          </cell>
          <cell r="AY38"/>
          <cell r="AZ38"/>
          <cell r="BA38"/>
          <cell r="BB38"/>
          <cell r="BC38"/>
          <cell r="BD38"/>
          <cell r="BE38" t="str">
            <v>2015 survey</v>
          </cell>
          <cell r="BF38">
            <v>0</v>
          </cell>
          <cell r="BG38"/>
          <cell r="BH38">
            <v>0</v>
          </cell>
          <cell r="BI38"/>
          <cell r="BJ38">
            <v>236269.3125</v>
          </cell>
          <cell r="BK38"/>
          <cell r="BL38"/>
          <cell r="BM38"/>
          <cell r="BN38"/>
          <cell r="BO38"/>
          <cell r="BP38"/>
          <cell r="BQ38"/>
          <cell r="BR38" t="str">
            <v/>
          </cell>
          <cell r="BS38"/>
          <cell r="BT38" t="str">
            <v/>
          </cell>
          <cell r="BU38"/>
          <cell r="BV38">
            <v>0</v>
          </cell>
          <cell r="BW38"/>
          <cell r="BX38">
            <v>0</v>
          </cell>
          <cell r="BY38">
            <v>0</v>
          </cell>
          <cell r="BZ38"/>
          <cell r="CA38"/>
          <cell r="CB38"/>
          <cell r="CC38">
            <v>0</v>
          </cell>
          <cell r="CD38">
            <v>0</v>
          </cell>
          <cell r="CE38"/>
          <cell r="CF38"/>
          <cell r="CG38"/>
          <cell r="CH38"/>
          <cell r="CI38"/>
          <cell r="CJ38"/>
          <cell r="CK38"/>
          <cell r="CL38"/>
          <cell r="CM38"/>
          <cell r="CN38"/>
          <cell r="CO38">
            <v>0</v>
          </cell>
          <cell r="CP38"/>
          <cell r="CQ38"/>
          <cell r="CR38"/>
          <cell r="CS38"/>
          <cell r="CT38"/>
          <cell r="CU38"/>
          <cell r="CV38"/>
          <cell r="CW38">
            <v>0</v>
          </cell>
          <cell r="CX38" t="str">
            <v>Applied</v>
          </cell>
          <cell r="CY38"/>
          <cell r="CZ38"/>
          <cell r="DA38"/>
          <cell r="DB38"/>
          <cell r="DC38">
            <v>210</v>
          </cell>
          <cell r="DD38">
            <v>60</v>
          </cell>
          <cell r="DE38">
            <v>363491.25</v>
          </cell>
          <cell r="DF38"/>
          <cell r="DG38"/>
          <cell r="DH38">
            <v>0</v>
          </cell>
          <cell r="DI38">
            <v>484655</v>
          </cell>
          <cell r="DJ38" t="str">
            <v>2016 awarded</v>
          </cell>
          <cell r="DK38"/>
          <cell r="DL38"/>
          <cell r="DM38"/>
          <cell r="DN38"/>
          <cell r="DO38" t="str">
            <v>Vinod Sathyaseelan</v>
          </cell>
          <cell r="DP38" t="str">
            <v>Schultz</v>
          </cell>
          <cell r="DQ38" t="str">
            <v>Fletcher</v>
          </cell>
          <cell r="DR38">
            <v>2</v>
          </cell>
        </row>
        <row r="39">
          <cell r="C39">
            <v>167</v>
          </cell>
          <cell r="D39">
            <v>51</v>
          </cell>
          <cell r="E39">
            <v>150</v>
          </cell>
          <cell r="F39">
            <v>51</v>
          </cell>
          <cell r="G39"/>
          <cell r="H39" t="str">
            <v/>
          </cell>
          <cell r="I39" t="str">
            <v/>
          </cell>
          <cell r="J39">
            <v>0</v>
          </cell>
          <cell r="K39" t="str">
            <v>Kanuit</v>
          </cell>
          <cell r="L39" t="str">
            <v>Rehab collection</v>
          </cell>
          <cell r="M39">
            <v>280232</v>
          </cell>
          <cell r="N39" t="str">
            <v>280232-PS01</v>
          </cell>
          <cell r="O39" t="str">
            <v>existing</v>
          </cell>
          <cell r="P39">
            <v>1968</v>
          </cell>
          <cell r="Q39">
            <v>0</v>
          </cell>
          <cell r="R39"/>
          <cell r="S39">
            <v>0</v>
          </cell>
          <cell r="T39"/>
          <cell r="U39">
            <v>0</v>
          </cell>
          <cell r="V39">
            <v>0</v>
          </cell>
          <cell r="W39">
            <v>0</v>
          </cell>
          <cell r="X39">
            <v>0</v>
          </cell>
          <cell r="Y39"/>
          <cell r="Z39"/>
          <cell r="AA39"/>
          <cell r="AB39">
            <v>0</v>
          </cell>
          <cell r="AC39"/>
          <cell r="AD39"/>
          <cell r="AE39"/>
          <cell r="AF39"/>
          <cell r="AG39"/>
          <cell r="AH39">
            <v>43617</v>
          </cell>
          <cell r="AI39">
            <v>43983</v>
          </cell>
          <cell r="AJ39" t="str">
            <v>will reapply for 2019 iup</v>
          </cell>
          <cell r="AK39">
            <v>3080100</v>
          </cell>
          <cell r="AL39"/>
          <cell r="AM39"/>
          <cell r="AN39"/>
          <cell r="AO39"/>
          <cell r="AP39"/>
          <cell r="AQ39"/>
          <cell r="AR39">
            <v>0</v>
          </cell>
          <cell r="AS39">
            <v>0</v>
          </cell>
          <cell r="AT39">
            <v>3080100</v>
          </cell>
          <cell r="AU39">
            <v>0</v>
          </cell>
          <cell r="AV39"/>
          <cell r="AW39"/>
          <cell r="AX39">
            <v>0</v>
          </cell>
          <cell r="AY39"/>
          <cell r="AZ39"/>
          <cell r="BA39"/>
          <cell r="BB39"/>
          <cell r="BC39"/>
          <cell r="BD39"/>
          <cell r="BE39" t="str">
            <v>2019 Survey</v>
          </cell>
          <cell r="BF39">
            <v>0</v>
          </cell>
          <cell r="BG39"/>
          <cell r="BH39">
            <v>0</v>
          </cell>
          <cell r="BI39"/>
          <cell r="BJ39">
            <v>0</v>
          </cell>
          <cell r="BK39"/>
          <cell r="BL39"/>
          <cell r="BM39"/>
          <cell r="BN39"/>
          <cell r="BO39"/>
          <cell r="BP39"/>
          <cell r="BQ39"/>
          <cell r="BR39" t="str">
            <v/>
          </cell>
          <cell r="BS39"/>
          <cell r="BT39" t="str">
            <v/>
          </cell>
          <cell r="BU39"/>
          <cell r="BV39">
            <v>0</v>
          </cell>
          <cell r="BW39"/>
          <cell r="BX39">
            <v>0</v>
          </cell>
          <cell r="BY39">
            <v>0</v>
          </cell>
          <cell r="BZ39"/>
          <cell r="CA39"/>
          <cell r="CB39"/>
          <cell r="CC39">
            <v>0</v>
          </cell>
          <cell r="CD39">
            <v>0</v>
          </cell>
          <cell r="CE39"/>
          <cell r="CF39"/>
          <cell r="CG39"/>
          <cell r="CH39"/>
          <cell r="CI39"/>
          <cell r="CJ39"/>
          <cell r="CK39"/>
          <cell r="CL39"/>
          <cell r="CM39"/>
          <cell r="CN39"/>
          <cell r="CO39">
            <v>0</v>
          </cell>
          <cell r="CP39"/>
          <cell r="CQ39"/>
          <cell r="CR39"/>
          <cell r="CS39"/>
          <cell r="CT39"/>
          <cell r="CU39"/>
          <cell r="CV39"/>
          <cell r="CW39">
            <v>0</v>
          </cell>
          <cell r="CX39"/>
          <cell r="CY39"/>
          <cell r="CZ39"/>
          <cell r="DA39"/>
          <cell r="DB39"/>
          <cell r="DC39"/>
          <cell r="DD39"/>
          <cell r="DE39"/>
          <cell r="DF39"/>
          <cell r="DG39"/>
          <cell r="DH39">
            <v>0</v>
          </cell>
          <cell r="DI39"/>
          <cell r="DJ39"/>
          <cell r="DK39"/>
          <cell r="DL39"/>
          <cell r="DM39"/>
          <cell r="DN39"/>
          <cell r="DO39" t="str">
            <v>Corey Hower</v>
          </cell>
          <cell r="DP39" t="str">
            <v>Kanuit</v>
          </cell>
          <cell r="DQ39" t="str">
            <v>Gallentine</v>
          </cell>
          <cell r="DR39">
            <v>10</v>
          </cell>
        </row>
        <row r="40">
          <cell r="C40">
            <v>227</v>
          </cell>
          <cell r="D40">
            <v>45</v>
          </cell>
          <cell r="E40">
            <v>207</v>
          </cell>
          <cell r="F40">
            <v>45</v>
          </cell>
          <cell r="G40"/>
          <cell r="H40" t="str">
            <v/>
          </cell>
          <cell r="I40" t="str">
            <v/>
          </cell>
          <cell r="J40">
            <v>0</v>
          </cell>
          <cell r="K40" t="str">
            <v>Kanuit</v>
          </cell>
          <cell r="L40" t="str">
            <v>Adv trmt - chlorides, new WTP</v>
          </cell>
          <cell r="M40">
            <v>280770</v>
          </cell>
          <cell r="N40" t="str">
            <v>280770-PS01</v>
          </cell>
          <cell r="O40"/>
          <cell r="P40">
            <v>3309</v>
          </cell>
          <cell r="Q40"/>
          <cell r="R40"/>
          <cell r="S40"/>
          <cell r="T40" t="str">
            <v>Exempt</v>
          </cell>
          <cell r="U40">
            <v>44260</v>
          </cell>
          <cell r="V40">
            <v>0</v>
          </cell>
          <cell r="W40">
            <v>0</v>
          </cell>
          <cell r="X40">
            <v>0</v>
          </cell>
          <cell r="Y40"/>
          <cell r="Z40"/>
          <cell r="AA40"/>
          <cell r="AB40">
            <v>0</v>
          </cell>
          <cell r="AC40"/>
          <cell r="AD40"/>
          <cell r="AE40"/>
          <cell r="AF40"/>
          <cell r="AG40"/>
          <cell r="AH40">
            <v>44743</v>
          </cell>
          <cell r="AI40">
            <v>45383</v>
          </cell>
          <cell r="AJ40" t="str">
            <v>2022 PSIG app, DW IUP request</v>
          </cell>
          <cell r="AK40">
            <v>13860000</v>
          </cell>
          <cell r="AL40"/>
          <cell r="AM40"/>
          <cell r="AN40"/>
          <cell r="AO40"/>
          <cell r="AP40"/>
          <cell r="AQ40"/>
          <cell r="AR40">
            <v>0</v>
          </cell>
          <cell r="AS40">
            <v>0</v>
          </cell>
          <cell r="AT40">
            <v>13860000</v>
          </cell>
          <cell r="AU40">
            <v>0</v>
          </cell>
          <cell r="AV40"/>
          <cell r="AW40"/>
          <cell r="AX40">
            <v>0</v>
          </cell>
          <cell r="AY40"/>
          <cell r="AZ40"/>
          <cell r="BA40"/>
          <cell r="BB40"/>
          <cell r="BC40"/>
          <cell r="BD40"/>
          <cell r="BE40">
            <v>0</v>
          </cell>
          <cell r="BF40">
            <v>0</v>
          </cell>
          <cell r="BG40"/>
          <cell r="BH40">
            <v>0</v>
          </cell>
          <cell r="BI40"/>
          <cell r="BJ40">
            <v>0</v>
          </cell>
          <cell r="BK40">
            <v>44407</v>
          </cell>
          <cell r="BL40">
            <v>7912500</v>
          </cell>
          <cell r="BM40">
            <v>1</v>
          </cell>
          <cell r="BN40" t="str">
            <v>23 Carryover</v>
          </cell>
          <cell r="BO40">
            <v>45026</v>
          </cell>
          <cell r="BP40">
            <v>7750000</v>
          </cell>
          <cell r="BQ40">
            <v>6000000</v>
          </cell>
          <cell r="BR40">
            <v>0.77419354838709675</v>
          </cell>
          <cell r="BS40">
            <v>10741500</v>
          </cell>
          <cell r="BT40"/>
          <cell r="BU40"/>
          <cell r="BV40">
            <v>13860000</v>
          </cell>
          <cell r="BW40" t="str">
            <v>yes</v>
          </cell>
          <cell r="BX40">
            <v>10730322.580645161</v>
          </cell>
          <cell r="BY40">
            <v>7000000</v>
          </cell>
          <cell r="BZ40">
            <v>7000000</v>
          </cell>
          <cell r="CA40"/>
          <cell r="CB40"/>
          <cell r="CC40">
            <v>1584258.064516129</v>
          </cell>
          <cell r="CD40">
            <v>1584258.064516129</v>
          </cell>
          <cell r="CE40"/>
          <cell r="CF40"/>
          <cell r="CG40"/>
          <cell r="CH40"/>
          <cell r="CI40"/>
          <cell r="CJ40"/>
          <cell r="CK40"/>
          <cell r="CL40"/>
          <cell r="CM40"/>
          <cell r="CN40"/>
          <cell r="CO40">
            <v>0</v>
          </cell>
          <cell r="CP40"/>
          <cell r="CQ40"/>
          <cell r="CR40"/>
          <cell r="CS40"/>
          <cell r="CT40"/>
          <cell r="CU40"/>
          <cell r="CV40"/>
          <cell r="CW40">
            <v>10730322.580645161</v>
          </cell>
          <cell r="CX40"/>
          <cell r="CY40"/>
          <cell r="CZ40"/>
          <cell r="DA40"/>
          <cell r="DB40"/>
          <cell r="DC40"/>
          <cell r="DD40"/>
          <cell r="DE40"/>
          <cell r="DF40"/>
          <cell r="DG40"/>
          <cell r="DH40">
            <v>0</v>
          </cell>
          <cell r="DI40"/>
          <cell r="DJ40"/>
          <cell r="DK40"/>
          <cell r="DL40"/>
          <cell r="DM40"/>
          <cell r="DN40"/>
          <cell r="DO40" t="str">
            <v>Pam Rodewald</v>
          </cell>
          <cell r="DP40" t="str">
            <v>Kanuit</v>
          </cell>
          <cell r="DQ40"/>
          <cell r="DR40">
            <v>9</v>
          </cell>
        </row>
        <row r="41">
          <cell r="C41">
            <v>113</v>
          </cell>
          <cell r="D41">
            <v>58</v>
          </cell>
          <cell r="E41">
            <v>102</v>
          </cell>
          <cell r="F41">
            <v>58</v>
          </cell>
          <cell r="G41" t="str">
            <v/>
          </cell>
          <cell r="H41" t="str">
            <v/>
          </cell>
          <cell r="I41" t="str">
            <v/>
          </cell>
          <cell r="J41" t="str">
            <v>RD commit</v>
          </cell>
          <cell r="K41"/>
          <cell r="L41" t="str">
            <v>Rehab collection and treatment</v>
          </cell>
          <cell r="M41">
            <v>280246</v>
          </cell>
          <cell r="N41" t="str">
            <v>280246-PS01</v>
          </cell>
          <cell r="O41" t="str">
            <v>existing</v>
          </cell>
          <cell r="P41">
            <v>111</v>
          </cell>
          <cell r="Q41" t="str">
            <v>Y</v>
          </cell>
          <cell r="R41"/>
          <cell r="S41">
            <v>0</v>
          </cell>
          <cell r="T41"/>
          <cell r="U41"/>
          <cell r="V41">
            <v>0</v>
          </cell>
          <cell r="W41"/>
          <cell r="X41"/>
          <cell r="Y41"/>
          <cell r="Z41"/>
          <cell r="AA41"/>
          <cell r="AB41"/>
          <cell r="AC41"/>
          <cell r="AD41"/>
          <cell r="AE41"/>
          <cell r="AF41"/>
          <cell r="AG41"/>
          <cell r="AH41">
            <v>43647</v>
          </cell>
          <cell r="AI41"/>
          <cell r="AJ41" t="str">
            <v>PCA wanted to keep on 24 PPL</v>
          </cell>
          <cell r="AK41">
            <v>2230000</v>
          </cell>
          <cell r="AL41"/>
          <cell r="AM41"/>
          <cell r="AN41"/>
          <cell r="AO41"/>
          <cell r="AP41"/>
          <cell r="AQ41"/>
          <cell r="AR41">
            <v>0</v>
          </cell>
          <cell r="AS41">
            <v>0</v>
          </cell>
          <cell r="AT41">
            <v>2230000</v>
          </cell>
          <cell r="AU41">
            <v>0</v>
          </cell>
          <cell r="AV41"/>
          <cell r="AW41"/>
          <cell r="AX41">
            <v>0</v>
          </cell>
          <cell r="AY41">
            <v>44827</v>
          </cell>
          <cell r="AZ41">
            <v>44857</v>
          </cell>
          <cell r="BA41">
            <v>2023</v>
          </cell>
          <cell r="BB41" t="str">
            <v>RD/WIF</v>
          </cell>
          <cell r="BC41">
            <v>760000</v>
          </cell>
          <cell r="BD41">
            <v>44126</v>
          </cell>
          <cell r="BE41" t="str">
            <v>2019 Survey</v>
          </cell>
          <cell r="BF41">
            <v>0</v>
          </cell>
          <cell r="BG41"/>
          <cell r="BH41">
            <v>760000</v>
          </cell>
          <cell r="BI41">
            <v>760000</v>
          </cell>
          <cell r="BJ41">
            <v>760000</v>
          </cell>
          <cell r="BK41"/>
          <cell r="BL41"/>
          <cell r="BM41"/>
          <cell r="BN41"/>
          <cell r="BO41"/>
          <cell r="BP41"/>
          <cell r="BQ41"/>
          <cell r="BR41" t="str">
            <v/>
          </cell>
          <cell r="BS41"/>
          <cell r="BT41" t="str">
            <v/>
          </cell>
          <cell r="BU41"/>
          <cell r="BV41">
            <v>0</v>
          </cell>
          <cell r="BW41"/>
          <cell r="BX41">
            <v>0</v>
          </cell>
          <cell r="BY41">
            <v>0</v>
          </cell>
          <cell r="BZ41"/>
          <cell r="CA41"/>
          <cell r="CB41"/>
          <cell r="CC41">
            <v>0</v>
          </cell>
          <cell r="CD41">
            <v>0</v>
          </cell>
          <cell r="CE41"/>
          <cell r="CF41"/>
          <cell r="CG41"/>
          <cell r="CH41"/>
          <cell r="CI41"/>
          <cell r="CJ41"/>
          <cell r="CK41"/>
          <cell r="CL41"/>
          <cell r="CM41"/>
          <cell r="CN41"/>
          <cell r="CO41">
            <v>0</v>
          </cell>
          <cell r="CP41"/>
          <cell r="CQ41"/>
          <cell r="CR41"/>
          <cell r="CS41"/>
          <cell r="CT41"/>
          <cell r="CU41"/>
          <cell r="CV41"/>
          <cell r="CW41">
            <v>0</v>
          </cell>
          <cell r="CX41" t="str">
            <v>RD commit</v>
          </cell>
          <cell r="CY41">
            <v>2020</v>
          </cell>
          <cell r="CZ41">
            <v>43944</v>
          </cell>
          <cell r="DA41">
            <v>2230000</v>
          </cell>
          <cell r="DB41"/>
          <cell r="DC41">
            <v>38</v>
          </cell>
          <cell r="DD41"/>
          <cell r="DE41">
            <v>1744000</v>
          </cell>
          <cell r="DF41">
            <v>984000</v>
          </cell>
          <cell r="DG41">
            <v>486000</v>
          </cell>
          <cell r="DH41">
            <v>1470000</v>
          </cell>
          <cell r="DI41"/>
          <cell r="DJ41"/>
          <cell r="DK41"/>
          <cell r="DL41"/>
          <cell r="DM41"/>
          <cell r="DN41"/>
          <cell r="DO41" t="str">
            <v>Vinod Sathyaseelan</v>
          </cell>
          <cell r="DP41" t="str">
            <v>Schultz</v>
          </cell>
          <cell r="DQ41" t="str">
            <v>Fletcher</v>
          </cell>
          <cell r="DR41">
            <v>1</v>
          </cell>
        </row>
        <row r="42">
          <cell r="C42">
            <v>96.1</v>
          </cell>
          <cell r="D42">
            <v>61</v>
          </cell>
          <cell r="E42">
            <v>82.1</v>
          </cell>
          <cell r="F42">
            <v>61</v>
          </cell>
          <cell r="G42">
            <v>2023</v>
          </cell>
          <cell r="H42" t="str">
            <v>Yes</v>
          </cell>
          <cell r="I42" t="str">
            <v/>
          </cell>
          <cell r="J42">
            <v>0</v>
          </cell>
          <cell r="K42" t="str">
            <v>Barrett</v>
          </cell>
          <cell r="L42" t="str">
            <v>Rehab treatment</v>
          </cell>
          <cell r="M42">
            <v>280720</v>
          </cell>
          <cell r="N42" t="str">
            <v>280720-PS01a</v>
          </cell>
          <cell r="O42"/>
          <cell r="P42">
            <v>1791</v>
          </cell>
          <cell r="Q42"/>
          <cell r="R42"/>
          <cell r="S42"/>
          <cell r="T42" t="str">
            <v>Exempt</v>
          </cell>
          <cell r="U42">
            <v>43896</v>
          </cell>
          <cell r="V42">
            <v>44083</v>
          </cell>
          <cell r="W42">
            <v>44546</v>
          </cell>
          <cell r="X42">
            <v>45104</v>
          </cell>
          <cell r="Y42">
            <v>45076</v>
          </cell>
          <cell r="Z42">
            <v>7364500</v>
          </cell>
          <cell r="AA42"/>
          <cell r="AB42">
            <v>3402807.4662135923</v>
          </cell>
          <cell r="AC42" t="str">
            <v>23 Carryover</v>
          </cell>
          <cell r="AD42"/>
          <cell r="AE42">
            <v>44707</v>
          </cell>
          <cell r="AF42">
            <v>3574000</v>
          </cell>
          <cell r="AG42"/>
          <cell r="AH42">
            <v>45170</v>
          </cell>
          <cell r="AI42">
            <v>45778</v>
          </cell>
          <cell r="AJ42" t="str">
            <v xml:space="preserve"> Collection = $4,630,000 WWTP= $3,574,000</v>
          </cell>
          <cell r="AK42">
            <v>7722055</v>
          </cell>
          <cell r="AL42">
            <v>45106</v>
          </cell>
          <cell r="AM42">
            <v>45105</v>
          </cell>
          <cell r="AN42">
            <v>0.85</v>
          </cell>
          <cell r="AO42">
            <v>7364500</v>
          </cell>
          <cell r="AP42">
            <v>2023</v>
          </cell>
          <cell r="AQ42"/>
          <cell r="AR42">
            <v>0</v>
          </cell>
          <cell r="AS42">
            <v>0</v>
          </cell>
          <cell r="AT42">
            <v>7722055</v>
          </cell>
          <cell r="AU42">
            <v>3760362.4662135923</v>
          </cell>
          <cell r="AV42"/>
          <cell r="AW42"/>
          <cell r="AX42">
            <v>3760362.4662135923</v>
          </cell>
          <cell r="AY42"/>
          <cell r="AZ42"/>
          <cell r="BA42"/>
          <cell r="BB42"/>
          <cell r="BC42"/>
          <cell r="BD42"/>
          <cell r="BE42" t="str">
            <v>FY23 Survey</v>
          </cell>
          <cell r="BF42">
            <v>0</v>
          </cell>
          <cell r="BG42"/>
          <cell r="BH42">
            <v>0</v>
          </cell>
          <cell r="BI42"/>
          <cell r="BJ42">
            <v>0</v>
          </cell>
          <cell r="BK42">
            <v>44764</v>
          </cell>
          <cell r="BL42">
            <v>958277</v>
          </cell>
          <cell r="BM42">
            <v>0.13400000000000001</v>
          </cell>
          <cell r="BN42" t="str">
            <v>23 Carryover</v>
          </cell>
          <cell r="BO42">
            <v>45105</v>
          </cell>
          <cell r="BP42">
            <v>5665000</v>
          </cell>
          <cell r="BQ42">
            <v>673725</v>
          </cell>
          <cell r="BR42">
            <v>0.11892762577228597</v>
          </cell>
          <cell r="BS42">
            <v>7364500</v>
          </cell>
          <cell r="BT42"/>
          <cell r="BU42"/>
          <cell r="BV42">
            <v>7722055</v>
          </cell>
          <cell r="BW42" t="str">
            <v>yes</v>
          </cell>
          <cell r="BX42">
            <v>918365.66723300971</v>
          </cell>
          <cell r="BY42">
            <v>734692.53378640779</v>
          </cell>
          <cell r="BZ42">
            <v>734692.53378640779</v>
          </cell>
          <cell r="CA42"/>
          <cell r="CB42"/>
          <cell r="CC42">
            <v>0</v>
          </cell>
          <cell r="CD42">
            <v>0</v>
          </cell>
          <cell r="CE42"/>
          <cell r="CF42"/>
          <cell r="CG42"/>
          <cell r="CH42"/>
          <cell r="CI42"/>
          <cell r="CJ42"/>
          <cell r="CK42"/>
          <cell r="CL42"/>
          <cell r="CM42"/>
          <cell r="CN42"/>
          <cell r="CO42">
            <v>0</v>
          </cell>
          <cell r="CP42"/>
          <cell r="CQ42"/>
          <cell r="CR42"/>
          <cell r="CS42"/>
          <cell r="CT42"/>
          <cell r="CU42"/>
          <cell r="CV42"/>
          <cell r="CW42">
            <v>918365.66723300971</v>
          </cell>
          <cell r="CX42"/>
          <cell r="CY42"/>
          <cell r="CZ42"/>
          <cell r="DA42"/>
          <cell r="DB42"/>
          <cell r="DC42"/>
          <cell r="DD42"/>
          <cell r="DE42"/>
          <cell r="DF42"/>
          <cell r="DG42"/>
          <cell r="DH42">
            <v>0</v>
          </cell>
          <cell r="DI42"/>
          <cell r="DJ42"/>
          <cell r="DK42">
            <v>3227000</v>
          </cell>
          <cell r="DL42" t="str">
            <v>23 SPAP</v>
          </cell>
          <cell r="DM42"/>
          <cell r="DN42"/>
          <cell r="DO42" t="str">
            <v>Julie Henderson</v>
          </cell>
          <cell r="DP42" t="str">
            <v>Barrett</v>
          </cell>
          <cell r="DQ42" t="str">
            <v>Fletcher</v>
          </cell>
          <cell r="DR42" t="str">
            <v>7E</v>
          </cell>
        </row>
        <row r="43">
          <cell r="C43">
            <v>96.2</v>
          </cell>
          <cell r="D43">
            <v>61</v>
          </cell>
          <cell r="E43">
            <v>82.2</v>
          </cell>
          <cell r="F43">
            <v>61</v>
          </cell>
          <cell r="G43">
            <v>2024</v>
          </cell>
          <cell r="H43" t="str">
            <v/>
          </cell>
          <cell r="I43" t="str">
            <v>Yes</v>
          </cell>
          <cell r="J43">
            <v>0</v>
          </cell>
          <cell r="K43" t="str">
            <v>Barrett</v>
          </cell>
          <cell r="L43" t="str">
            <v>Rehab collection</v>
          </cell>
          <cell r="M43">
            <v>280720</v>
          </cell>
          <cell r="N43" t="str">
            <v>280720-PS01b</v>
          </cell>
          <cell r="O43"/>
          <cell r="P43">
            <v>1791</v>
          </cell>
          <cell r="Q43"/>
          <cell r="R43"/>
          <cell r="S43"/>
          <cell r="T43" t="str">
            <v>Exempt</v>
          </cell>
          <cell r="U43">
            <v>43896</v>
          </cell>
          <cell r="V43">
            <v>44083</v>
          </cell>
          <cell r="W43">
            <v>44546</v>
          </cell>
          <cell r="X43">
            <v>45104</v>
          </cell>
          <cell r="Y43">
            <v>45076</v>
          </cell>
          <cell r="Z43">
            <v>4630000</v>
          </cell>
          <cell r="AA43"/>
          <cell r="AB43">
            <v>4630000</v>
          </cell>
          <cell r="AC43" t="str">
            <v>Part B</v>
          </cell>
          <cell r="AD43"/>
          <cell r="AE43">
            <v>44707</v>
          </cell>
          <cell r="AF43">
            <v>4630000</v>
          </cell>
          <cell r="AG43"/>
          <cell r="AH43">
            <v>45413</v>
          </cell>
          <cell r="AI43">
            <v>45901</v>
          </cell>
          <cell r="AJ43"/>
          <cell r="AK43">
            <v>4630000</v>
          </cell>
          <cell r="AL43"/>
          <cell r="AM43"/>
          <cell r="AN43"/>
          <cell r="AO43"/>
          <cell r="AP43"/>
          <cell r="AQ43"/>
          <cell r="AR43">
            <v>0</v>
          </cell>
          <cell r="AS43">
            <v>0</v>
          </cell>
          <cell r="AT43">
            <v>4630000</v>
          </cell>
          <cell r="AU43">
            <v>4630000</v>
          </cell>
          <cell r="AV43"/>
          <cell r="AW43"/>
          <cell r="AX43">
            <v>4630000</v>
          </cell>
          <cell r="AY43"/>
          <cell r="AZ43"/>
          <cell r="BA43"/>
          <cell r="BB43"/>
          <cell r="BC43"/>
          <cell r="BD43"/>
          <cell r="BE43" t="str">
            <v>FY23 Survey</v>
          </cell>
          <cell r="BF43">
            <v>0</v>
          </cell>
          <cell r="BG43"/>
          <cell r="BH43">
            <v>3704000</v>
          </cell>
          <cell r="BI43"/>
          <cell r="BJ43">
            <v>0</v>
          </cell>
          <cell r="BK43"/>
          <cell r="BL43"/>
          <cell r="BM43"/>
          <cell r="BN43"/>
          <cell r="BO43"/>
          <cell r="BP43"/>
          <cell r="BQ43"/>
          <cell r="BR43" t="str">
            <v/>
          </cell>
          <cell r="BS43"/>
          <cell r="BT43"/>
          <cell r="BU43"/>
          <cell r="BV43">
            <v>0</v>
          </cell>
          <cell r="BW43"/>
          <cell r="BX43">
            <v>0</v>
          </cell>
          <cell r="BY43">
            <v>0</v>
          </cell>
          <cell r="BZ43"/>
          <cell r="CA43"/>
          <cell r="CB43"/>
          <cell r="CC43">
            <v>0</v>
          </cell>
          <cell r="CD43">
            <v>0</v>
          </cell>
          <cell r="CE43"/>
          <cell r="CF43"/>
          <cell r="CG43"/>
          <cell r="CH43"/>
          <cell r="CI43"/>
          <cell r="CJ43"/>
          <cell r="CK43"/>
          <cell r="CL43"/>
          <cell r="CM43"/>
          <cell r="CN43"/>
          <cell r="CO43">
            <v>0</v>
          </cell>
          <cell r="CP43"/>
          <cell r="CQ43"/>
          <cell r="CR43"/>
          <cell r="CS43"/>
          <cell r="CT43"/>
          <cell r="CU43"/>
          <cell r="CV43"/>
          <cell r="CW43">
            <v>0</v>
          </cell>
          <cell r="CX43"/>
          <cell r="CY43"/>
          <cell r="CZ43"/>
          <cell r="DA43"/>
          <cell r="DB43"/>
          <cell r="DC43"/>
          <cell r="DD43"/>
          <cell r="DE43"/>
          <cell r="DF43"/>
          <cell r="DG43"/>
          <cell r="DH43">
            <v>0</v>
          </cell>
          <cell r="DI43"/>
          <cell r="DJ43"/>
          <cell r="DK43"/>
          <cell r="DL43"/>
          <cell r="DM43"/>
          <cell r="DN43"/>
          <cell r="DO43" t="str">
            <v>Julie Henderson</v>
          </cell>
          <cell r="DP43" t="str">
            <v>Barrett</v>
          </cell>
          <cell r="DQ43" t="str">
            <v>Fletcher</v>
          </cell>
          <cell r="DR43" t="str">
            <v>7E</v>
          </cell>
        </row>
        <row r="44">
          <cell r="C44">
            <v>77</v>
          </cell>
          <cell r="D44">
            <v>63</v>
          </cell>
          <cell r="E44">
            <v>222</v>
          </cell>
          <cell r="F44">
            <v>43</v>
          </cell>
          <cell r="G44">
            <v>2024</v>
          </cell>
          <cell r="H44" t="str">
            <v/>
          </cell>
          <cell r="I44" t="str">
            <v>Yes</v>
          </cell>
          <cell r="J44">
            <v>0</v>
          </cell>
          <cell r="K44" t="str">
            <v>Berrens</v>
          </cell>
          <cell r="L44" t="str">
            <v>Adv trmt - phos, rehab treatment</v>
          </cell>
          <cell r="M44">
            <v>280751</v>
          </cell>
          <cell r="N44" t="str">
            <v>280751-PS01</v>
          </cell>
          <cell r="O44"/>
          <cell r="P44">
            <v>480</v>
          </cell>
          <cell r="Q44"/>
          <cell r="R44"/>
          <cell r="S44"/>
          <cell r="T44" t="str">
            <v>Exempt</v>
          </cell>
          <cell r="U44">
            <v>44260</v>
          </cell>
          <cell r="V44">
            <v>44698</v>
          </cell>
          <cell r="W44">
            <v>45015</v>
          </cell>
          <cell r="X44">
            <v>0</v>
          </cell>
          <cell r="Y44">
            <v>45107</v>
          </cell>
          <cell r="Z44">
            <v>9010900</v>
          </cell>
          <cell r="AA44"/>
          <cell r="AB44">
            <v>6992458.3999999994</v>
          </cell>
          <cell r="AC44" t="str">
            <v>Part B</v>
          </cell>
          <cell r="AD44" t="str">
            <v>comment period addition</v>
          </cell>
          <cell r="AE44">
            <v>44847</v>
          </cell>
          <cell r="AF44">
            <v>5986700</v>
          </cell>
          <cell r="AG44"/>
          <cell r="AH44">
            <v>45200</v>
          </cell>
          <cell r="AI44">
            <v>45536</v>
          </cell>
          <cell r="AJ44" t="str">
            <v>Point increase on final PPL</v>
          </cell>
          <cell r="AK44">
            <v>9010900</v>
          </cell>
          <cell r="AL44"/>
          <cell r="AM44"/>
          <cell r="AN44"/>
          <cell r="AO44"/>
          <cell r="AP44"/>
          <cell r="AQ44"/>
          <cell r="AR44">
            <v>0</v>
          </cell>
          <cell r="AS44">
            <v>0</v>
          </cell>
          <cell r="AT44">
            <v>9010900</v>
          </cell>
          <cell r="AU44">
            <v>9010900</v>
          </cell>
          <cell r="AV44"/>
          <cell r="AW44"/>
          <cell r="AX44">
            <v>9010900</v>
          </cell>
          <cell r="AY44"/>
          <cell r="AZ44"/>
          <cell r="BA44"/>
          <cell r="BB44"/>
          <cell r="BC44"/>
          <cell r="BD44"/>
          <cell r="BE44" t="str">
            <v>WIF</v>
          </cell>
          <cell r="BF44">
            <v>0</v>
          </cell>
          <cell r="BG44"/>
          <cell r="BH44">
            <v>0</v>
          </cell>
          <cell r="BI44"/>
          <cell r="BJ44">
            <v>0</v>
          </cell>
          <cell r="BK44">
            <v>45137</v>
          </cell>
          <cell r="BL44">
            <v>1500775</v>
          </cell>
          <cell r="BM44">
            <v>0.28000000000000003</v>
          </cell>
          <cell r="BN44" t="str">
            <v>FY24 new</v>
          </cell>
          <cell r="BO44"/>
          <cell r="BP44"/>
          <cell r="BQ44"/>
          <cell r="BR44"/>
          <cell r="BS44"/>
          <cell r="BT44"/>
          <cell r="BU44"/>
          <cell r="BV44">
            <v>9010900</v>
          </cell>
          <cell r="BW44"/>
          <cell r="BX44">
            <v>2523052.0000000005</v>
          </cell>
          <cell r="BY44">
            <v>2018441.6000000006</v>
          </cell>
          <cell r="BZ44"/>
          <cell r="CA44"/>
          <cell r="CB44"/>
          <cell r="CC44">
            <v>0</v>
          </cell>
          <cell r="CD44">
            <v>0</v>
          </cell>
          <cell r="CE44"/>
          <cell r="CF44"/>
          <cell r="CG44"/>
          <cell r="CH44"/>
          <cell r="CI44"/>
          <cell r="CJ44"/>
          <cell r="CK44"/>
          <cell r="CL44"/>
          <cell r="CM44"/>
          <cell r="CN44"/>
          <cell r="CO44">
            <v>0</v>
          </cell>
          <cell r="CP44"/>
          <cell r="CQ44"/>
          <cell r="CR44"/>
          <cell r="CS44"/>
          <cell r="CT44"/>
          <cell r="CU44"/>
          <cell r="CV44"/>
          <cell r="CW44">
            <v>0</v>
          </cell>
          <cell r="CX44"/>
          <cell r="CY44"/>
          <cell r="CZ44"/>
          <cell r="DA44"/>
          <cell r="DB44"/>
          <cell r="DC44"/>
          <cell r="DD44"/>
          <cell r="DE44"/>
          <cell r="DF44"/>
          <cell r="DG44"/>
          <cell r="DH44">
            <v>0</v>
          </cell>
          <cell r="DI44"/>
          <cell r="DJ44"/>
          <cell r="DK44"/>
          <cell r="DL44"/>
          <cell r="DM44"/>
          <cell r="DN44"/>
          <cell r="DO44" t="str">
            <v>Qais Banihani</v>
          </cell>
          <cell r="DP44" t="str">
            <v>Berrens</v>
          </cell>
          <cell r="DQ44"/>
          <cell r="DR44">
            <v>8</v>
          </cell>
        </row>
        <row r="45">
          <cell r="C45">
            <v>124</v>
          </cell>
          <cell r="D45">
            <v>56</v>
          </cell>
          <cell r="E45">
            <v>109</v>
          </cell>
          <cell r="F45">
            <v>56</v>
          </cell>
          <cell r="G45" t="str">
            <v/>
          </cell>
          <cell r="H45" t="str">
            <v/>
          </cell>
          <cell r="I45" t="str">
            <v/>
          </cell>
          <cell r="J45" t="str">
            <v>RD Commit</v>
          </cell>
          <cell r="K45" t="str">
            <v>Barrett</v>
          </cell>
          <cell r="L45" t="str">
            <v>Rehab collection</v>
          </cell>
          <cell r="M45">
            <v>280309</v>
          </cell>
          <cell r="N45" t="str">
            <v>280309-PS01</v>
          </cell>
          <cell r="O45" t="str">
            <v>existing</v>
          </cell>
          <cell r="P45">
            <v>743</v>
          </cell>
          <cell r="Q45">
            <v>0</v>
          </cell>
          <cell r="R45"/>
          <cell r="S45">
            <v>0</v>
          </cell>
          <cell r="T45"/>
          <cell r="U45">
            <v>0</v>
          </cell>
          <cell r="V45">
            <v>0</v>
          </cell>
          <cell r="W45">
            <v>0</v>
          </cell>
          <cell r="X45">
            <v>0</v>
          </cell>
          <cell r="Y45"/>
          <cell r="Z45"/>
          <cell r="AA45"/>
          <cell r="AB45">
            <v>0</v>
          </cell>
          <cell r="AC45"/>
          <cell r="AD45"/>
          <cell r="AE45"/>
          <cell r="AF45"/>
          <cell r="AG45"/>
          <cell r="AH45"/>
          <cell r="AI45"/>
          <cell r="AJ45" t="str">
            <v>Poss for BDPI</v>
          </cell>
          <cell r="AK45">
            <v>8200000</v>
          </cell>
          <cell r="AL45"/>
          <cell r="AM45"/>
          <cell r="AN45"/>
          <cell r="AO45"/>
          <cell r="AP45"/>
          <cell r="AQ45"/>
          <cell r="AR45">
            <v>0</v>
          </cell>
          <cell r="AS45">
            <v>0</v>
          </cell>
          <cell r="AT45">
            <v>8200000</v>
          </cell>
          <cell r="AU45">
            <v>0</v>
          </cell>
          <cell r="AV45"/>
          <cell r="AW45"/>
          <cell r="AX45">
            <v>0</v>
          </cell>
          <cell r="AY45"/>
          <cell r="AZ45"/>
          <cell r="BA45"/>
          <cell r="BB45"/>
          <cell r="BC45"/>
          <cell r="BD45"/>
          <cell r="BE45" t="str">
            <v>2018 survey</v>
          </cell>
          <cell r="BF45"/>
          <cell r="BG45"/>
          <cell r="BH45"/>
          <cell r="BI45"/>
          <cell r="BJ45"/>
          <cell r="BK45"/>
          <cell r="BL45"/>
          <cell r="BM45"/>
          <cell r="BN45"/>
          <cell r="BO45"/>
          <cell r="BP45"/>
          <cell r="BQ45"/>
          <cell r="BR45" t="str">
            <v/>
          </cell>
          <cell r="BS45"/>
          <cell r="BT45" t="str">
            <v/>
          </cell>
          <cell r="BU45"/>
          <cell r="BV45">
            <v>0</v>
          </cell>
          <cell r="BW45"/>
          <cell r="BX45">
            <v>0</v>
          </cell>
          <cell r="BY45">
            <v>0</v>
          </cell>
          <cell r="BZ45"/>
          <cell r="CA45"/>
          <cell r="CB45"/>
          <cell r="CC45">
            <v>0</v>
          </cell>
          <cell r="CD45">
            <v>0</v>
          </cell>
          <cell r="CE45"/>
          <cell r="CF45"/>
          <cell r="CG45"/>
          <cell r="CH45"/>
          <cell r="CI45"/>
          <cell r="CJ45"/>
          <cell r="CK45"/>
          <cell r="CL45"/>
          <cell r="CM45"/>
          <cell r="CN45"/>
          <cell r="CO45">
            <v>0</v>
          </cell>
          <cell r="CP45"/>
          <cell r="CQ45"/>
          <cell r="CR45"/>
          <cell r="CS45"/>
          <cell r="CT45"/>
          <cell r="CU45"/>
          <cell r="CV45"/>
          <cell r="CW45">
            <v>0</v>
          </cell>
          <cell r="CX45" t="str">
            <v>RD Commit</v>
          </cell>
          <cell r="CY45" t="str">
            <v>all RD</v>
          </cell>
          <cell r="CZ45">
            <v>43008</v>
          </cell>
          <cell r="DA45"/>
          <cell r="DB45"/>
          <cell r="DC45">
            <v>307</v>
          </cell>
          <cell r="DD45"/>
          <cell r="DE45">
            <v>1408000</v>
          </cell>
          <cell r="DF45">
            <v>1408000</v>
          </cell>
          <cell r="DG45">
            <v>6792000</v>
          </cell>
          <cell r="DH45">
            <v>8200000</v>
          </cell>
          <cell r="DI45"/>
          <cell r="DJ45" t="str">
            <v>2016 app</v>
          </cell>
          <cell r="DK45">
            <v>2500000</v>
          </cell>
          <cell r="DL45" t="str">
            <v>22 fed earmark</v>
          </cell>
          <cell r="DM45"/>
          <cell r="DN45"/>
          <cell r="DO45" t="str">
            <v>Brian Fitzpatrick</v>
          </cell>
          <cell r="DP45" t="str">
            <v>Barrett</v>
          </cell>
          <cell r="DQ45" t="str">
            <v>Fletcher</v>
          </cell>
          <cell r="DR45" t="str">
            <v>7W</v>
          </cell>
        </row>
        <row r="46">
          <cell r="C46">
            <v>182</v>
          </cell>
          <cell r="D46">
            <v>49</v>
          </cell>
          <cell r="E46">
            <v>164</v>
          </cell>
          <cell r="F46">
            <v>49</v>
          </cell>
          <cell r="G46">
            <v>2024</v>
          </cell>
          <cell r="H46" t="str">
            <v/>
          </cell>
          <cell r="I46" t="str">
            <v>Yes</v>
          </cell>
          <cell r="J46">
            <v>0</v>
          </cell>
          <cell r="K46" t="str">
            <v>Schultz</v>
          </cell>
          <cell r="L46" t="str">
            <v>Rehab collection, Creamery Ave LS and FM</v>
          </cell>
          <cell r="M46">
            <v>280850</v>
          </cell>
          <cell r="N46" t="str">
            <v>280850-PS01</v>
          </cell>
          <cell r="O46"/>
          <cell r="P46">
            <v>790</v>
          </cell>
          <cell r="Q46"/>
          <cell r="R46"/>
          <cell r="S46"/>
          <cell r="T46" t="str">
            <v>Exempt</v>
          </cell>
          <cell r="U46">
            <v>44624</v>
          </cell>
          <cell r="V46">
            <v>44755</v>
          </cell>
          <cell r="W46">
            <v>0</v>
          </cell>
          <cell r="X46">
            <v>0</v>
          </cell>
          <cell r="Y46">
            <v>45077</v>
          </cell>
          <cell r="Z46">
            <v>2843944</v>
          </cell>
          <cell r="AA46"/>
          <cell r="AB46">
            <v>2843944</v>
          </cell>
          <cell r="AC46" t="str">
            <v>Part B</v>
          </cell>
          <cell r="AD46"/>
          <cell r="AE46">
            <v>44713</v>
          </cell>
          <cell r="AF46">
            <v>2169082.9500000002</v>
          </cell>
          <cell r="AG46"/>
          <cell r="AH46">
            <v>45413</v>
          </cell>
          <cell r="AI46">
            <v>45597</v>
          </cell>
          <cell r="AJ46"/>
          <cell r="AK46">
            <v>2843944</v>
          </cell>
          <cell r="AL46"/>
          <cell r="AM46"/>
          <cell r="AN46"/>
          <cell r="AO46"/>
          <cell r="AP46"/>
          <cell r="AQ46"/>
          <cell r="AR46">
            <v>0</v>
          </cell>
          <cell r="AS46">
            <v>0</v>
          </cell>
          <cell r="AT46">
            <v>2843944</v>
          </cell>
          <cell r="AU46">
            <v>2843944</v>
          </cell>
          <cell r="AV46"/>
          <cell r="AW46"/>
          <cell r="AX46">
            <v>2843944</v>
          </cell>
          <cell r="AY46"/>
          <cell r="AZ46"/>
          <cell r="BA46"/>
          <cell r="BB46"/>
          <cell r="BC46"/>
          <cell r="BD46"/>
          <cell r="BE46">
            <v>0</v>
          </cell>
          <cell r="BF46">
            <v>0</v>
          </cell>
          <cell r="BG46"/>
          <cell r="BH46">
            <v>0</v>
          </cell>
          <cell r="BI46"/>
          <cell r="BJ46">
            <v>0</v>
          </cell>
          <cell r="BK46"/>
          <cell r="BL46"/>
          <cell r="BM46"/>
          <cell r="BN46"/>
          <cell r="BO46"/>
          <cell r="BP46"/>
          <cell r="BQ46"/>
          <cell r="BR46" t="str">
            <v/>
          </cell>
          <cell r="BS46"/>
          <cell r="BT46"/>
          <cell r="BU46"/>
          <cell r="BV46">
            <v>0</v>
          </cell>
          <cell r="BW46"/>
          <cell r="BX46">
            <v>0</v>
          </cell>
          <cell r="BY46">
            <v>0</v>
          </cell>
          <cell r="BZ46"/>
          <cell r="CA46"/>
          <cell r="CB46"/>
          <cell r="CC46">
            <v>0</v>
          </cell>
          <cell r="CD46">
            <v>0</v>
          </cell>
          <cell r="CE46"/>
          <cell r="CF46"/>
          <cell r="CG46"/>
          <cell r="CH46"/>
          <cell r="CI46"/>
          <cell r="CJ46"/>
          <cell r="CK46"/>
          <cell r="CL46"/>
          <cell r="CM46"/>
          <cell r="CN46"/>
          <cell r="CO46">
            <v>0</v>
          </cell>
          <cell r="CP46"/>
          <cell r="CQ46"/>
          <cell r="CR46"/>
          <cell r="CS46"/>
          <cell r="CT46"/>
          <cell r="CU46"/>
          <cell r="CV46"/>
          <cell r="CW46">
            <v>0</v>
          </cell>
          <cell r="CX46"/>
          <cell r="CY46"/>
          <cell r="CZ46"/>
          <cell r="DA46"/>
          <cell r="DB46"/>
          <cell r="DC46"/>
          <cell r="DD46"/>
          <cell r="DE46"/>
          <cell r="DF46"/>
          <cell r="DG46"/>
          <cell r="DH46">
            <v>0</v>
          </cell>
          <cell r="DI46"/>
          <cell r="DJ46"/>
          <cell r="DK46"/>
          <cell r="DL46"/>
          <cell r="DM46"/>
          <cell r="DN46"/>
          <cell r="DO46" t="str">
            <v>Abram Peterson</v>
          </cell>
          <cell r="DP46" t="str">
            <v>Schultz</v>
          </cell>
          <cell r="DQ46" t="str">
            <v>Lafontaine</v>
          </cell>
          <cell r="DR46">
            <v>5</v>
          </cell>
        </row>
        <row r="47">
          <cell r="C47">
            <v>257</v>
          </cell>
          <cell r="D47">
            <v>39</v>
          </cell>
          <cell r="E47">
            <v>240</v>
          </cell>
          <cell r="F47">
            <v>39</v>
          </cell>
          <cell r="G47" t="str">
            <v/>
          </cell>
          <cell r="H47" t="str">
            <v/>
          </cell>
          <cell r="I47" t="str">
            <v/>
          </cell>
          <cell r="J47">
            <v>0</v>
          </cell>
          <cell r="K47" t="str">
            <v>Schultz</v>
          </cell>
          <cell r="L47" t="str">
            <v>Rehab treatment</v>
          </cell>
          <cell r="M47">
            <v>272617</v>
          </cell>
          <cell r="N47" t="str">
            <v>272617-PS01</v>
          </cell>
          <cell r="O47" t="str">
            <v>existing</v>
          </cell>
          <cell r="P47">
            <v>735</v>
          </cell>
          <cell r="Q47">
            <v>0</v>
          </cell>
          <cell r="R47"/>
          <cell r="S47">
            <v>0</v>
          </cell>
          <cell r="T47"/>
          <cell r="U47">
            <v>0</v>
          </cell>
          <cell r="V47">
            <v>0</v>
          </cell>
          <cell r="W47">
            <v>40821</v>
          </cell>
          <cell r="X47">
            <v>0</v>
          </cell>
          <cell r="Y47"/>
          <cell r="Z47"/>
          <cell r="AA47"/>
          <cell r="AB47">
            <v>0</v>
          </cell>
          <cell r="AC47"/>
          <cell r="AD47"/>
          <cell r="AE47"/>
          <cell r="AF47"/>
          <cell r="AG47"/>
          <cell r="AH47"/>
          <cell r="AI47"/>
          <cell r="AJ47" t="str">
            <v>Project status pending avail funding</v>
          </cell>
          <cell r="AK47">
            <v>6205600</v>
          </cell>
          <cell r="AL47"/>
          <cell r="AM47"/>
          <cell r="AN47"/>
          <cell r="AO47"/>
          <cell r="AP47"/>
          <cell r="AQ47"/>
          <cell r="AR47">
            <v>0</v>
          </cell>
          <cell r="AS47">
            <v>0</v>
          </cell>
          <cell r="AT47">
            <v>6205600</v>
          </cell>
          <cell r="AU47">
            <v>0</v>
          </cell>
          <cell r="AV47"/>
          <cell r="AW47"/>
          <cell r="AX47">
            <v>0</v>
          </cell>
          <cell r="AY47"/>
          <cell r="AZ47"/>
          <cell r="BA47"/>
          <cell r="BB47"/>
          <cell r="BC47"/>
          <cell r="BD47"/>
          <cell r="BE47" t="str">
            <v>2018 survey</v>
          </cell>
          <cell r="BF47">
            <v>0</v>
          </cell>
          <cell r="BG47"/>
          <cell r="BH47">
            <v>4964480</v>
          </cell>
          <cell r="BI47"/>
          <cell r="BJ47">
            <v>0</v>
          </cell>
          <cell r="BK47"/>
          <cell r="BL47"/>
          <cell r="BM47"/>
          <cell r="BN47"/>
          <cell r="BO47"/>
          <cell r="BP47"/>
          <cell r="BQ47"/>
          <cell r="BR47" t="str">
            <v/>
          </cell>
          <cell r="BS47"/>
          <cell r="BT47" t="str">
            <v/>
          </cell>
          <cell r="BU47"/>
          <cell r="BV47">
            <v>0</v>
          </cell>
          <cell r="BW47"/>
          <cell r="BX47">
            <v>0</v>
          </cell>
          <cell r="BY47">
            <v>0</v>
          </cell>
          <cell r="BZ47"/>
          <cell r="CA47"/>
          <cell r="CB47"/>
          <cell r="CC47">
            <v>0</v>
          </cell>
          <cell r="CD47">
            <v>0</v>
          </cell>
          <cell r="CE47"/>
          <cell r="CF47"/>
          <cell r="CG47"/>
          <cell r="CH47"/>
          <cell r="CI47"/>
          <cell r="CJ47"/>
          <cell r="CK47"/>
          <cell r="CL47"/>
          <cell r="CM47"/>
          <cell r="CN47"/>
          <cell r="CO47">
            <v>0</v>
          </cell>
          <cell r="CP47"/>
          <cell r="CQ47"/>
          <cell r="CR47"/>
          <cell r="CS47"/>
          <cell r="CT47"/>
          <cell r="CU47"/>
          <cell r="CV47"/>
          <cell r="CW47">
            <v>0</v>
          </cell>
          <cell r="CX47"/>
          <cell r="CY47"/>
          <cell r="CZ47"/>
          <cell r="DA47"/>
          <cell r="DB47"/>
          <cell r="DC47">
            <v>319</v>
          </cell>
          <cell r="DD47"/>
          <cell r="DE47"/>
          <cell r="DF47"/>
          <cell r="DG47"/>
          <cell r="DH47">
            <v>0</v>
          </cell>
          <cell r="DI47"/>
          <cell r="DJ47"/>
          <cell r="DK47"/>
          <cell r="DL47"/>
          <cell r="DM47"/>
          <cell r="DN47"/>
          <cell r="DO47" t="str">
            <v>Brian Fitzpatrick</v>
          </cell>
          <cell r="DP47" t="str">
            <v>Schultz</v>
          </cell>
          <cell r="DQ47" t="str">
            <v>Fletcher</v>
          </cell>
          <cell r="DR47">
            <v>5</v>
          </cell>
        </row>
        <row r="48">
          <cell r="C48">
            <v>26</v>
          </cell>
          <cell r="D48">
            <v>73</v>
          </cell>
          <cell r="E48">
            <v>22</v>
          </cell>
          <cell r="F48">
            <v>73</v>
          </cell>
          <cell r="G48"/>
          <cell r="H48" t="str">
            <v/>
          </cell>
          <cell r="I48" t="str">
            <v/>
          </cell>
          <cell r="J48">
            <v>0</v>
          </cell>
          <cell r="K48" t="str">
            <v>Kanuit</v>
          </cell>
          <cell r="L48" t="str">
            <v>Rehab collection and treatment</v>
          </cell>
          <cell r="M48">
            <v>280862</v>
          </cell>
          <cell r="N48" t="str">
            <v>280862-PS01</v>
          </cell>
          <cell r="O48"/>
          <cell r="P48">
            <v>504</v>
          </cell>
          <cell r="Q48"/>
          <cell r="R48"/>
          <cell r="S48"/>
          <cell r="T48"/>
          <cell r="U48">
            <v>0</v>
          </cell>
          <cell r="V48">
            <v>0</v>
          </cell>
          <cell r="W48">
            <v>0</v>
          </cell>
          <cell r="X48">
            <v>0</v>
          </cell>
          <cell r="Y48"/>
          <cell r="Z48"/>
          <cell r="AA48"/>
          <cell r="AB48">
            <v>0</v>
          </cell>
          <cell r="AC48"/>
          <cell r="AD48"/>
          <cell r="AE48"/>
          <cell r="AF48"/>
          <cell r="AG48"/>
          <cell r="AH48"/>
          <cell r="AI48"/>
          <cell r="AJ48"/>
          <cell r="AK48">
            <v>26000000</v>
          </cell>
          <cell r="AL48"/>
          <cell r="AM48"/>
          <cell r="AN48"/>
          <cell r="AO48"/>
          <cell r="AP48"/>
          <cell r="AQ48"/>
          <cell r="AR48">
            <v>0</v>
          </cell>
          <cell r="AS48">
            <v>0</v>
          </cell>
          <cell r="AT48">
            <v>26000000</v>
          </cell>
          <cell r="AU48">
            <v>0</v>
          </cell>
          <cell r="AV48"/>
          <cell r="AW48"/>
          <cell r="AX48">
            <v>0</v>
          </cell>
          <cell r="AY48"/>
          <cell r="AZ48"/>
          <cell r="BA48"/>
          <cell r="BB48"/>
          <cell r="BC48"/>
          <cell r="BD48"/>
          <cell r="BE48">
            <v>0</v>
          </cell>
          <cell r="BF48">
            <v>0</v>
          </cell>
          <cell r="BG48"/>
          <cell r="BH48">
            <v>0</v>
          </cell>
          <cell r="BI48"/>
          <cell r="BJ48">
            <v>0</v>
          </cell>
          <cell r="BK48"/>
          <cell r="BL48"/>
          <cell r="BM48"/>
          <cell r="BN48"/>
          <cell r="BO48"/>
          <cell r="BP48"/>
          <cell r="BQ48"/>
          <cell r="BR48" t="str">
            <v/>
          </cell>
          <cell r="BS48"/>
          <cell r="BT48"/>
          <cell r="BU48"/>
          <cell r="BV48">
            <v>0</v>
          </cell>
          <cell r="BW48"/>
          <cell r="BX48">
            <v>0</v>
          </cell>
          <cell r="BY48">
            <v>0</v>
          </cell>
          <cell r="BZ48"/>
          <cell r="CA48"/>
          <cell r="CB48"/>
          <cell r="CC48">
            <v>0</v>
          </cell>
          <cell r="CD48">
            <v>0</v>
          </cell>
          <cell r="CE48"/>
          <cell r="CF48"/>
          <cell r="CG48"/>
          <cell r="CH48"/>
          <cell r="CI48"/>
          <cell r="CJ48"/>
          <cell r="CK48"/>
          <cell r="CL48"/>
          <cell r="CM48"/>
          <cell r="CN48"/>
          <cell r="CO48">
            <v>0</v>
          </cell>
          <cell r="CP48"/>
          <cell r="CQ48"/>
          <cell r="CR48"/>
          <cell r="CS48"/>
          <cell r="CT48"/>
          <cell r="CU48"/>
          <cell r="CV48"/>
          <cell r="CW48">
            <v>0</v>
          </cell>
          <cell r="CX48"/>
          <cell r="CY48"/>
          <cell r="CZ48"/>
          <cell r="DA48"/>
          <cell r="DB48"/>
          <cell r="DC48"/>
          <cell r="DD48"/>
          <cell r="DE48"/>
          <cell r="DF48"/>
          <cell r="DG48"/>
          <cell r="DH48">
            <v>0</v>
          </cell>
          <cell r="DI48"/>
          <cell r="DJ48"/>
          <cell r="DK48"/>
          <cell r="DL48"/>
          <cell r="DM48"/>
          <cell r="DN48"/>
          <cell r="DO48" t="str">
            <v>Qais Banihani</v>
          </cell>
          <cell r="DP48" t="str">
            <v>Kanuit</v>
          </cell>
          <cell r="DQ48" t="str">
            <v>Lafontaine</v>
          </cell>
          <cell r="DR48">
            <v>9</v>
          </cell>
        </row>
        <row r="49">
          <cell r="C49">
            <v>189</v>
          </cell>
          <cell r="D49">
            <v>48</v>
          </cell>
          <cell r="E49">
            <v>173</v>
          </cell>
          <cell r="F49">
            <v>48</v>
          </cell>
          <cell r="G49" t="str">
            <v/>
          </cell>
          <cell r="H49" t="str">
            <v/>
          </cell>
          <cell r="I49" t="str">
            <v/>
          </cell>
          <cell r="J49">
            <v>0</v>
          </cell>
          <cell r="K49" t="str">
            <v>Schultz</v>
          </cell>
          <cell r="L49" t="str">
            <v>Rehab collection</v>
          </cell>
          <cell r="M49">
            <v>280351</v>
          </cell>
          <cell r="N49" t="str">
            <v>280351-PS01</v>
          </cell>
          <cell r="O49" t="str">
            <v>existing</v>
          </cell>
          <cell r="P49">
            <v>369</v>
          </cell>
          <cell r="Q49">
            <v>0</v>
          </cell>
          <cell r="R49"/>
          <cell r="S49">
            <v>0</v>
          </cell>
          <cell r="T49"/>
          <cell r="U49">
            <v>0</v>
          </cell>
          <cell r="V49">
            <v>0</v>
          </cell>
          <cell r="W49">
            <v>0</v>
          </cell>
          <cell r="X49">
            <v>0</v>
          </cell>
          <cell r="Y49"/>
          <cell r="Z49"/>
          <cell r="AA49"/>
          <cell r="AB49">
            <v>0</v>
          </cell>
          <cell r="AC49"/>
          <cell r="AD49"/>
          <cell r="AE49"/>
          <cell r="AF49"/>
          <cell r="AG49"/>
          <cell r="AH49"/>
          <cell r="AI49"/>
          <cell r="AJ49"/>
          <cell r="AK49">
            <v>160000</v>
          </cell>
          <cell r="AL49"/>
          <cell r="AM49"/>
          <cell r="AN49"/>
          <cell r="AO49"/>
          <cell r="AP49"/>
          <cell r="AQ49"/>
          <cell r="AR49">
            <v>0</v>
          </cell>
          <cell r="AS49">
            <v>0</v>
          </cell>
          <cell r="AT49">
            <v>160000</v>
          </cell>
          <cell r="AU49">
            <v>0</v>
          </cell>
          <cell r="AV49"/>
          <cell r="AW49"/>
          <cell r="AX49">
            <v>0</v>
          </cell>
          <cell r="AY49"/>
          <cell r="AZ49"/>
          <cell r="BA49"/>
          <cell r="BB49"/>
          <cell r="BC49"/>
          <cell r="BD49"/>
          <cell r="BE49" t="str">
            <v>2018 survey</v>
          </cell>
          <cell r="BF49">
            <v>0</v>
          </cell>
          <cell r="BG49"/>
          <cell r="BH49"/>
          <cell r="BI49"/>
          <cell r="BJ49">
            <v>0</v>
          </cell>
          <cell r="BK49"/>
          <cell r="BL49"/>
          <cell r="BM49"/>
          <cell r="BN49"/>
          <cell r="BO49"/>
          <cell r="BP49"/>
          <cell r="BQ49"/>
          <cell r="BR49" t="str">
            <v/>
          </cell>
          <cell r="BS49"/>
          <cell r="BT49" t="str">
            <v/>
          </cell>
          <cell r="BU49"/>
          <cell r="BV49">
            <v>0</v>
          </cell>
          <cell r="BW49"/>
          <cell r="BX49">
            <v>0</v>
          </cell>
          <cell r="BY49">
            <v>0</v>
          </cell>
          <cell r="BZ49"/>
          <cell r="CA49"/>
          <cell r="CB49"/>
          <cell r="CC49">
            <v>0</v>
          </cell>
          <cell r="CD49">
            <v>0</v>
          </cell>
          <cell r="CE49"/>
          <cell r="CF49"/>
          <cell r="CG49"/>
          <cell r="CH49"/>
          <cell r="CI49"/>
          <cell r="CJ49"/>
          <cell r="CK49"/>
          <cell r="CL49"/>
          <cell r="CM49"/>
          <cell r="CN49"/>
          <cell r="CO49">
            <v>0</v>
          </cell>
          <cell r="CP49"/>
          <cell r="CQ49"/>
          <cell r="CR49"/>
          <cell r="CS49"/>
          <cell r="CT49"/>
          <cell r="CU49"/>
          <cell r="CV49"/>
          <cell r="CW49">
            <v>0</v>
          </cell>
          <cell r="CX49"/>
          <cell r="CY49"/>
          <cell r="CZ49"/>
          <cell r="DA49"/>
          <cell r="DB49"/>
          <cell r="DC49"/>
          <cell r="DD49"/>
          <cell r="DE49"/>
          <cell r="DF49"/>
          <cell r="DG49"/>
          <cell r="DH49">
            <v>0</v>
          </cell>
          <cell r="DI49"/>
          <cell r="DJ49"/>
          <cell r="DK49"/>
          <cell r="DL49"/>
          <cell r="DM49"/>
          <cell r="DN49"/>
          <cell r="DO49" t="str">
            <v>Pam Rodewald</v>
          </cell>
          <cell r="DP49" t="str">
            <v>Schultz</v>
          </cell>
          <cell r="DQ49" t="str">
            <v>Fletcher</v>
          </cell>
          <cell r="DR49" t="str">
            <v>3a</v>
          </cell>
        </row>
        <row r="50">
          <cell r="C50">
            <v>30</v>
          </cell>
          <cell r="D50">
            <v>73</v>
          </cell>
          <cell r="E50">
            <v>29</v>
          </cell>
          <cell r="F50">
            <v>73</v>
          </cell>
          <cell r="G50"/>
          <cell r="H50" t="str">
            <v/>
          </cell>
          <cell r="I50" t="str">
            <v/>
          </cell>
          <cell r="J50" t="str">
            <v>Applied</v>
          </cell>
          <cell r="K50" t="str">
            <v>Bradshaw</v>
          </cell>
          <cell r="L50" t="str">
            <v>Rehab treatment, new pond</v>
          </cell>
          <cell r="M50">
            <v>280666</v>
          </cell>
          <cell r="N50" t="str">
            <v>280666-PS01</v>
          </cell>
          <cell r="O50"/>
          <cell r="P50">
            <v>156</v>
          </cell>
          <cell r="Q50"/>
          <cell r="R50"/>
          <cell r="S50"/>
          <cell r="T50" t="str">
            <v>Exempt</v>
          </cell>
          <cell r="U50">
            <v>44260</v>
          </cell>
          <cell r="V50">
            <v>0</v>
          </cell>
          <cell r="W50">
            <v>0</v>
          </cell>
          <cell r="X50">
            <v>0</v>
          </cell>
          <cell r="Y50"/>
          <cell r="Z50"/>
          <cell r="AA50"/>
          <cell r="AB50">
            <v>0</v>
          </cell>
          <cell r="AC50"/>
          <cell r="AD50"/>
          <cell r="AE50"/>
          <cell r="AF50"/>
          <cell r="AG50"/>
          <cell r="AH50">
            <v>44682</v>
          </cell>
          <cell r="AI50">
            <v>45108</v>
          </cell>
          <cell r="AJ50" t="str">
            <v>pursuing RD &amp; PFA</v>
          </cell>
          <cell r="AK50">
            <v>1539997</v>
          </cell>
          <cell r="AL50"/>
          <cell r="AM50"/>
          <cell r="AN50"/>
          <cell r="AO50"/>
          <cell r="AP50"/>
          <cell r="AQ50"/>
          <cell r="AR50">
            <v>0</v>
          </cell>
          <cell r="AS50">
            <v>0</v>
          </cell>
          <cell r="AT50">
            <v>1539997</v>
          </cell>
          <cell r="AU50">
            <v>0</v>
          </cell>
          <cell r="AV50"/>
          <cell r="AW50"/>
          <cell r="AX50">
            <v>0</v>
          </cell>
          <cell r="AY50"/>
          <cell r="AZ50"/>
          <cell r="BA50"/>
          <cell r="BB50"/>
          <cell r="BC50"/>
          <cell r="BD50"/>
          <cell r="BE50">
            <v>0</v>
          </cell>
          <cell r="BF50">
            <v>0</v>
          </cell>
          <cell r="BG50"/>
          <cell r="BH50">
            <v>0</v>
          </cell>
          <cell r="BI50"/>
          <cell r="BJ50">
            <v>750748.53749999998</v>
          </cell>
          <cell r="BK50"/>
          <cell r="BL50"/>
          <cell r="BM50"/>
          <cell r="BN50"/>
          <cell r="BO50"/>
          <cell r="BP50"/>
          <cell r="BQ50"/>
          <cell r="BR50" t="str">
            <v/>
          </cell>
          <cell r="BS50"/>
          <cell r="BT50" t="str">
            <v/>
          </cell>
          <cell r="BU50"/>
          <cell r="BV50">
            <v>0</v>
          </cell>
          <cell r="BW50"/>
          <cell r="BX50">
            <v>0</v>
          </cell>
          <cell r="BY50">
            <v>0</v>
          </cell>
          <cell r="BZ50"/>
          <cell r="CA50"/>
          <cell r="CB50"/>
          <cell r="CC50">
            <v>0</v>
          </cell>
          <cell r="CD50">
            <v>0</v>
          </cell>
          <cell r="CE50"/>
          <cell r="CF50"/>
          <cell r="CG50"/>
          <cell r="CH50"/>
          <cell r="CI50"/>
          <cell r="CJ50"/>
          <cell r="CK50"/>
          <cell r="CL50"/>
          <cell r="CM50"/>
          <cell r="CN50"/>
          <cell r="CO50">
            <v>0</v>
          </cell>
          <cell r="CP50"/>
          <cell r="CQ50"/>
          <cell r="CR50"/>
          <cell r="CS50"/>
          <cell r="CT50"/>
          <cell r="CU50"/>
          <cell r="CV50"/>
          <cell r="CW50">
            <v>0</v>
          </cell>
          <cell r="CX50" t="str">
            <v>Applied</v>
          </cell>
          <cell r="CY50"/>
          <cell r="CZ50"/>
          <cell r="DA50"/>
          <cell r="DB50"/>
          <cell r="DC50">
            <v>97</v>
          </cell>
          <cell r="DD50"/>
          <cell r="DE50">
            <v>1154997.75</v>
          </cell>
          <cell r="DF50"/>
          <cell r="DG50"/>
          <cell r="DH50">
            <v>0</v>
          </cell>
          <cell r="DI50"/>
          <cell r="DJ50"/>
          <cell r="DK50"/>
          <cell r="DL50"/>
          <cell r="DM50"/>
          <cell r="DN50"/>
          <cell r="DO50" t="str">
            <v>Vinod Sathyaseelan</v>
          </cell>
          <cell r="DP50" t="str">
            <v>Bradshaw</v>
          </cell>
          <cell r="DQ50" t="str">
            <v>Fletcher</v>
          </cell>
          <cell r="DR50">
            <v>4</v>
          </cell>
        </row>
        <row r="51">
          <cell r="C51">
            <v>70</v>
          </cell>
          <cell r="D51">
            <v>64</v>
          </cell>
          <cell r="E51">
            <v>60</v>
          </cell>
          <cell r="F51">
            <v>64</v>
          </cell>
          <cell r="G51" t="str">
            <v/>
          </cell>
          <cell r="H51" t="str">
            <v/>
          </cell>
          <cell r="I51" t="str">
            <v/>
          </cell>
          <cell r="J51">
            <v>0</v>
          </cell>
          <cell r="K51" t="str">
            <v>Kanuit</v>
          </cell>
          <cell r="L51" t="str">
            <v>Rehab collection, sewer extension</v>
          </cell>
          <cell r="M51">
            <v>280559</v>
          </cell>
          <cell r="N51" t="str">
            <v>280559-PS01</v>
          </cell>
          <cell r="O51" t="str">
            <v>existing</v>
          </cell>
          <cell r="P51">
            <v>4100</v>
          </cell>
          <cell r="Q51" t="str">
            <v>Y</v>
          </cell>
          <cell r="R51"/>
          <cell r="S51">
            <v>0</v>
          </cell>
          <cell r="T51"/>
          <cell r="U51">
            <v>0</v>
          </cell>
          <cell r="V51">
            <v>0</v>
          </cell>
          <cell r="W51">
            <v>0</v>
          </cell>
          <cell r="X51">
            <v>0</v>
          </cell>
          <cell r="Y51"/>
          <cell r="Z51"/>
          <cell r="AA51"/>
          <cell r="AB51">
            <v>0</v>
          </cell>
          <cell r="AC51"/>
          <cell r="AD51"/>
          <cell r="AE51"/>
          <cell r="AF51"/>
          <cell r="AG51"/>
          <cell r="AH51"/>
          <cell r="AI51"/>
          <cell r="AJ51" t="str">
            <v>city has no plans to proceed as of July 2019</v>
          </cell>
          <cell r="AK51">
            <v>800000</v>
          </cell>
          <cell r="AL51"/>
          <cell r="AM51"/>
          <cell r="AN51"/>
          <cell r="AO51"/>
          <cell r="AP51"/>
          <cell r="AQ51"/>
          <cell r="AR51">
            <v>0</v>
          </cell>
          <cell r="AS51">
            <v>0</v>
          </cell>
          <cell r="AT51">
            <v>800000</v>
          </cell>
          <cell r="AU51">
            <v>0</v>
          </cell>
          <cell r="AV51"/>
          <cell r="AW51"/>
          <cell r="AX51">
            <v>0</v>
          </cell>
          <cell r="AY51"/>
          <cell r="AZ51"/>
          <cell r="BA51"/>
          <cell r="BB51"/>
          <cell r="BC51"/>
          <cell r="BD51"/>
          <cell r="BE51" t="str">
            <v>2019 Survey</v>
          </cell>
          <cell r="BF51">
            <v>0</v>
          </cell>
          <cell r="BG51"/>
          <cell r="BH51">
            <v>0</v>
          </cell>
          <cell r="BI51"/>
          <cell r="BJ51">
            <v>0</v>
          </cell>
          <cell r="BK51"/>
          <cell r="BL51"/>
          <cell r="BM51"/>
          <cell r="BN51"/>
          <cell r="BO51"/>
          <cell r="BP51"/>
          <cell r="BQ51"/>
          <cell r="BR51" t="str">
            <v/>
          </cell>
          <cell r="BS51"/>
          <cell r="BT51" t="str">
            <v/>
          </cell>
          <cell r="BU51"/>
          <cell r="BV51">
            <v>0</v>
          </cell>
          <cell r="BW51"/>
          <cell r="BX51">
            <v>0</v>
          </cell>
          <cell r="BY51">
            <v>0</v>
          </cell>
          <cell r="BZ51"/>
          <cell r="CA51"/>
          <cell r="CB51"/>
          <cell r="CC51">
            <v>0</v>
          </cell>
          <cell r="CD51">
            <v>0</v>
          </cell>
          <cell r="CE51"/>
          <cell r="CF51"/>
          <cell r="CG51"/>
          <cell r="CH51"/>
          <cell r="CI51"/>
          <cell r="CJ51"/>
          <cell r="CK51"/>
          <cell r="CL51"/>
          <cell r="CM51"/>
          <cell r="CN51"/>
          <cell r="CO51">
            <v>0</v>
          </cell>
          <cell r="CP51"/>
          <cell r="CQ51"/>
          <cell r="CR51"/>
          <cell r="CS51"/>
          <cell r="CT51"/>
          <cell r="CU51"/>
          <cell r="CV51"/>
          <cell r="CW51">
            <v>0</v>
          </cell>
          <cell r="CX51"/>
          <cell r="CY51"/>
          <cell r="CZ51"/>
          <cell r="DA51"/>
          <cell r="DB51"/>
          <cell r="DC51"/>
          <cell r="DD51"/>
          <cell r="DE51"/>
          <cell r="DF51"/>
          <cell r="DG51"/>
          <cell r="DH51">
            <v>0</v>
          </cell>
          <cell r="DI51"/>
          <cell r="DJ51"/>
          <cell r="DK51"/>
          <cell r="DL51"/>
          <cell r="DM51"/>
          <cell r="DN51"/>
          <cell r="DO51" t="str">
            <v>Pam Rodewald</v>
          </cell>
          <cell r="DP51" t="str">
            <v>Kanuit</v>
          </cell>
          <cell r="DQ51" t="str">
            <v>Gallentine</v>
          </cell>
          <cell r="DR51">
            <v>10</v>
          </cell>
        </row>
        <row r="52">
          <cell r="C52">
            <v>273</v>
          </cell>
          <cell r="D52">
            <v>36</v>
          </cell>
          <cell r="E52"/>
          <cell r="F52"/>
          <cell r="G52"/>
          <cell r="H52" t="str">
            <v/>
          </cell>
          <cell r="I52" t="str">
            <v/>
          </cell>
          <cell r="J52">
            <v>0</v>
          </cell>
          <cell r="K52" t="str">
            <v>Kanuit</v>
          </cell>
          <cell r="L52" t="str">
            <v>Rehab collection and treatment</v>
          </cell>
          <cell r="M52">
            <v>280936</v>
          </cell>
          <cell r="N52" t="str">
            <v>280936-PS01</v>
          </cell>
          <cell r="O52"/>
          <cell r="P52">
            <v>310</v>
          </cell>
          <cell r="Q52"/>
          <cell r="R52"/>
          <cell r="S52"/>
          <cell r="T52"/>
          <cell r="U52">
            <v>44988</v>
          </cell>
          <cell r="V52">
            <v>0</v>
          </cell>
          <cell r="W52">
            <v>0</v>
          </cell>
          <cell r="X52">
            <v>0</v>
          </cell>
          <cell r="Y52"/>
          <cell r="Z52"/>
          <cell r="AA52"/>
          <cell r="AB52">
            <v>0</v>
          </cell>
          <cell r="AC52"/>
          <cell r="AD52"/>
          <cell r="AE52"/>
          <cell r="AF52"/>
          <cell r="AG52"/>
          <cell r="AH52"/>
          <cell r="AI52"/>
          <cell r="AJ52"/>
          <cell r="AK52">
            <v>4073000</v>
          </cell>
          <cell r="AL52"/>
          <cell r="AM52"/>
          <cell r="AN52"/>
          <cell r="AO52"/>
          <cell r="AP52"/>
          <cell r="AQ52"/>
          <cell r="AR52">
            <v>0</v>
          </cell>
          <cell r="AS52">
            <v>0</v>
          </cell>
          <cell r="AT52">
            <v>4073000</v>
          </cell>
          <cell r="AU52">
            <v>0</v>
          </cell>
          <cell r="AV52"/>
          <cell r="AW52"/>
          <cell r="AX52">
            <v>0</v>
          </cell>
          <cell r="AY52"/>
          <cell r="AZ52"/>
          <cell r="BA52"/>
          <cell r="BB52"/>
          <cell r="BC52"/>
          <cell r="BD52"/>
          <cell r="BE52">
            <v>0</v>
          </cell>
          <cell r="BF52">
            <v>0</v>
          </cell>
          <cell r="BG52"/>
          <cell r="BH52">
            <v>0</v>
          </cell>
          <cell r="BI52"/>
          <cell r="BJ52">
            <v>0</v>
          </cell>
          <cell r="BK52"/>
          <cell r="BL52"/>
          <cell r="BM52"/>
          <cell r="BN52"/>
          <cell r="BO52"/>
          <cell r="BP52"/>
          <cell r="BQ52"/>
          <cell r="BR52"/>
          <cell r="BS52"/>
          <cell r="BT52"/>
          <cell r="BU52"/>
          <cell r="BV52">
            <v>0</v>
          </cell>
          <cell r="BW52"/>
          <cell r="BX52">
            <v>0</v>
          </cell>
          <cell r="BY52">
            <v>0</v>
          </cell>
          <cell r="BZ52"/>
          <cell r="CA52"/>
          <cell r="CB52"/>
          <cell r="CC52">
            <v>0</v>
          </cell>
          <cell r="CD52">
            <v>0</v>
          </cell>
          <cell r="CE52"/>
          <cell r="CF52"/>
          <cell r="CG52"/>
          <cell r="CH52"/>
          <cell r="CI52"/>
          <cell r="CJ52"/>
          <cell r="CK52"/>
          <cell r="CL52"/>
          <cell r="CM52"/>
          <cell r="CN52"/>
          <cell r="CO52">
            <v>0</v>
          </cell>
          <cell r="CP52"/>
          <cell r="CQ52"/>
          <cell r="CR52"/>
          <cell r="CS52"/>
          <cell r="CT52"/>
          <cell r="CU52"/>
          <cell r="CV52"/>
          <cell r="CW52">
            <v>0</v>
          </cell>
          <cell r="CX52"/>
          <cell r="CY52"/>
          <cell r="CZ52"/>
          <cell r="DA52"/>
          <cell r="DB52"/>
          <cell r="DC52"/>
          <cell r="DD52"/>
          <cell r="DE52"/>
          <cell r="DF52"/>
          <cell r="DG52"/>
          <cell r="DH52"/>
          <cell r="DI52"/>
          <cell r="DJ52"/>
          <cell r="DK52"/>
          <cell r="DL52"/>
          <cell r="DM52"/>
          <cell r="DN52"/>
          <cell r="DO52" t="str">
            <v>Corey Hower</v>
          </cell>
          <cell r="DP52" t="str">
            <v>Kanuit</v>
          </cell>
          <cell r="DQ52" t="str">
            <v>Gallentine</v>
          </cell>
          <cell r="DR52">
            <v>10</v>
          </cell>
        </row>
        <row r="53">
          <cell r="C53">
            <v>127</v>
          </cell>
          <cell r="D53">
            <v>56</v>
          </cell>
          <cell r="E53"/>
          <cell r="F53"/>
          <cell r="G53"/>
          <cell r="H53" t="str">
            <v/>
          </cell>
          <cell r="I53" t="str">
            <v/>
          </cell>
          <cell r="J53">
            <v>0</v>
          </cell>
          <cell r="K53" t="str">
            <v>Sabie</v>
          </cell>
          <cell r="L53" t="str">
            <v xml:space="preserve">Treatment and reuse, McMurray Field </v>
          </cell>
          <cell r="M53">
            <v>280928</v>
          </cell>
          <cell r="N53" t="str">
            <v>280928-PS01</v>
          </cell>
          <cell r="O53"/>
          <cell r="P53">
            <v>307000</v>
          </cell>
          <cell r="Q53"/>
          <cell r="R53"/>
          <cell r="S53"/>
          <cell r="T53"/>
          <cell r="U53">
            <v>0</v>
          </cell>
          <cell r="V53">
            <v>0</v>
          </cell>
          <cell r="W53">
            <v>0</v>
          </cell>
          <cell r="X53">
            <v>0</v>
          </cell>
          <cell r="Y53"/>
          <cell r="Z53"/>
          <cell r="AA53"/>
          <cell r="AB53">
            <v>0</v>
          </cell>
          <cell r="AC53"/>
          <cell r="AD53"/>
          <cell r="AE53"/>
          <cell r="AF53"/>
          <cell r="AG53"/>
          <cell r="AH53"/>
          <cell r="AI53"/>
          <cell r="AJ53"/>
          <cell r="AK53">
            <v>5300000</v>
          </cell>
          <cell r="AL53"/>
          <cell r="AM53"/>
          <cell r="AN53"/>
          <cell r="AO53"/>
          <cell r="AP53"/>
          <cell r="AQ53"/>
          <cell r="AR53">
            <v>0</v>
          </cell>
          <cell r="AS53">
            <v>0</v>
          </cell>
          <cell r="AT53">
            <v>5300000</v>
          </cell>
          <cell r="AU53">
            <v>0</v>
          </cell>
          <cell r="AV53"/>
          <cell r="AW53"/>
          <cell r="AX53">
            <v>0</v>
          </cell>
          <cell r="AY53"/>
          <cell r="AZ53"/>
          <cell r="BA53"/>
          <cell r="BB53"/>
          <cell r="BC53"/>
          <cell r="BD53"/>
          <cell r="BE53"/>
          <cell r="BF53"/>
          <cell r="BG53"/>
          <cell r="BH53"/>
          <cell r="BI53"/>
          <cell r="BJ53">
            <v>0</v>
          </cell>
          <cell r="BK53"/>
          <cell r="BL53"/>
          <cell r="BM53"/>
          <cell r="BN53"/>
          <cell r="BO53"/>
          <cell r="BP53"/>
          <cell r="BQ53"/>
          <cell r="BR53"/>
          <cell r="BS53"/>
          <cell r="BT53"/>
          <cell r="BU53"/>
          <cell r="BV53">
            <v>0</v>
          </cell>
          <cell r="BW53"/>
          <cell r="BX53">
            <v>0</v>
          </cell>
          <cell r="BY53">
            <v>0</v>
          </cell>
          <cell r="BZ53"/>
          <cell r="CA53"/>
          <cell r="CB53"/>
          <cell r="CC53">
            <v>0</v>
          </cell>
          <cell r="CD53">
            <v>0</v>
          </cell>
          <cell r="CE53"/>
          <cell r="CF53"/>
          <cell r="CG53"/>
          <cell r="CH53"/>
          <cell r="CI53"/>
          <cell r="CJ53"/>
          <cell r="CK53"/>
          <cell r="CL53"/>
          <cell r="CM53"/>
          <cell r="CN53"/>
          <cell r="CO53">
            <v>0</v>
          </cell>
          <cell r="CP53"/>
          <cell r="CQ53"/>
          <cell r="CR53"/>
          <cell r="CS53"/>
          <cell r="CT53"/>
          <cell r="CU53"/>
          <cell r="CV53"/>
          <cell r="CW53">
            <v>0</v>
          </cell>
          <cell r="CX53"/>
          <cell r="CY53"/>
          <cell r="CZ53"/>
          <cell r="DA53"/>
          <cell r="DB53"/>
          <cell r="DC53"/>
          <cell r="DD53"/>
          <cell r="DE53"/>
          <cell r="DF53"/>
          <cell r="DG53"/>
          <cell r="DH53"/>
          <cell r="DI53"/>
          <cell r="DJ53"/>
          <cell r="DK53"/>
          <cell r="DL53"/>
          <cell r="DM53"/>
          <cell r="DN53"/>
          <cell r="DO53">
            <v>0</v>
          </cell>
          <cell r="DP53" t="str">
            <v>Sabie</v>
          </cell>
          <cell r="DQ53"/>
          <cell r="DR53">
            <v>11</v>
          </cell>
        </row>
        <row r="54">
          <cell r="C54">
            <v>219</v>
          </cell>
          <cell r="D54">
            <v>46</v>
          </cell>
          <cell r="E54">
            <v>198</v>
          </cell>
          <cell r="F54">
            <v>46</v>
          </cell>
          <cell r="G54" t="str">
            <v/>
          </cell>
          <cell r="H54" t="str">
            <v/>
          </cell>
          <cell r="I54" t="str">
            <v/>
          </cell>
          <cell r="J54">
            <v>0</v>
          </cell>
          <cell r="K54" t="str">
            <v>Sabie</v>
          </cell>
          <cell r="L54" t="str">
            <v>Convert dry to wet pond, iron/sand filter</v>
          </cell>
          <cell r="M54">
            <v>280359</v>
          </cell>
          <cell r="N54" t="str">
            <v>280359-PS01</v>
          </cell>
          <cell r="O54" t="str">
            <v>existing</v>
          </cell>
          <cell r="P54">
            <v>307000</v>
          </cell>
          <cell r="Q54">
            <v>0</v>
          </cell>
          <cell r="R54"/>
          <cell r="S54">
            <v>0</v>
          </cell>
          <cell r="T54"/>
          <cell r="U54">
            <v>0</v>
          </cell>
          <cell r="V54">
            <v>0</v>
          </cell>
          <cell r="W54">
            <v>0</v>
          </cell>
          <cell r="X54">
            <v>0</v>
          </cell>
          <cell r="Y54"/>
          <cell r="Z54"/>
          <cell r="AA54"/>
          <cell r="AB54">
            <v>0</v>
          </cell>
          <cell r="AC54"/>
          <cell r="AD54"/>
          <cell r="AE54"/>
          <cell r="AF54"/>
          <cell r="AG54"/>
          <cell r="AH54"/>
          <cell r="AI54"/>
          <cell r="AJ54"/>
          <cell r="AK54">
            <v>535000</v>
          </cell>
          <cell r="AL54"/>
          <cell r="AM54"/>
          <cell r="AN54"/>
          <cell r="AO54"/>
          <cell r="AP54"/>
          <cell r="AQ54"/>
          <cell r="AR54">
            <v>0</v>
          </cell>
          <cell r="AS54">
            <v>0</v>
          </cell>
          <cell r="AT54">
            <v>535000</v>
          </cell>
          <cell r="AU54">
            <v>0</v>
          </cell>
          <cell r="AV54"/>
          <cell r="AW54"/>
          <cell r="AX54">
            <v>0</v>
          </cell>
          <cell r="AY54"/>
          <cell r="AZ54"/>
          <cell r="BA54"/>
          <cell r="BB54"/>
          <cell r="BC54"/>
          <cell r="BD54"/>
          <cell r="BE54"/>
          <cell r="BF54"/>
          <cell r="BG54"/>
          <cell r="BH54"/>
          <cell r="BI54"/>
          <cell r="BJ54">
            <v>0</v>
          </cell>
          <cell r="BK54"/>
          <cell r="BL54"/>
          <cell r="BM54"/>
          <cell r="BN54"/>
          <cell r="BO54"/>
          <cell r="BP54"/>
          <cell r="BQ54"/>
          <cell r="BR54" t="str">
            <v/>
          </cell>
          <cell r="BS54"/>
          <cell r="BT54" t="str">
            <v/>
          </cell>
          <cell r="BU54"/>
          <cell r="BV54">
            <v>0</v>
          </cell>
          <cell r="BW54"/>
          <cell r="BX54">
            <v>0</v>
          </cell>
          <cell r="BY54">
            <v>0</v>
          </cell>
          <cell r="BZ54"/>
          <cell r="CA54"/>
          <cell r="CB54"/>
          <cell r="CC54">
            <v>0</v>
          </cell>
          <cell r="CD54">
            <v>0</v>
          </cell>
          <cell r="CE54"/>
          <cell r="CF54"/>
          <cell r="CG54"/>
          <cell r="CH54"/>
          <cell r="CI54"/>
          <cell r="CJ54"/>
          <cell r="CK54"/>
          <cell r="CL54"/>
          <cell r="CM54"/>
          <cell r="CN54"/>
          <cell r="CO54">
            <v>0</v>
          </cell>
          <cell r="CP54"/>
          <cell r="CQ54"/>
          <cell r="CR54"/>
          <cell r="CS54"/>
          <cell r="CT54"/>
          <cell r="CU54"/>
          <cell r="CV54"/>
          <cell r="CW54">
            <v>0</v>
          </cell>
          <cell r="CX54"/>
          <cell r="CY54"/>
          <cell r="CZ54"/>
          <cell r="DA54"/>
          <cell r="DB54"/>
          <cell r="DC54"/>
          <cell r="DD54"/>
          <cell r="DE54"/>
          <cell r="DF54"/>
          <cell r="DG54"/>
          <cell r="DH54">
            <v>0</v>
          </cell>
          <cell r="DI54"/>
          <cell r="DJ54"/>
          <cell r="DK54"/>
          <cell r="DL54"/>
          <cell r="DM54"/>
          <cell r="DN54"/>
          <cell r="DO54">
            <v>0</v>
          </cell>
          <cell r="DP54" t="str">
            <v>Sabie</v>
          </cell>
          <cell r="DQ54" t="str">
            <v>Fletcher</v>
          </cell>
          <cell r="DR54">
            <v>11</v>
          </cell>
        </row>
        <row r="55">
          <cell r="C55">
            <v>135</v>
          </cell>
          <cell r="D55">
            <v>55</v>
          </cell>
          <cell r="E55">
            <v>118</v>
          </cell>
          <cell r="F55">
            <v>55</v>
          </cell>
          <cell r="G55" t="str">
            <v/>
          </cell>
          <cell r="H55" t="str">
            <v/>
          </cell>
          <cell r="I55" t="str">
            <v/>
          </cell>
          <cell r="J55">
            <v>0</v>
          </cell>
          <cell r="K55" t="str">
            <v>Schultz</v>
          </cell>
          <cell r="L55" t="str">
            <v>Unsewered, potential SSTS</v>
          </cell>
          <cell r="M55">
            <v>279845</v>
          </cell>
          <cell r="N55" t="str">
            <v>279845-PS01</v>
          </cell>
          <cell r="O55" t="str">
            <v>unsewered, potential SSTS</v>
          </cell>
          <cell r="P55">
            <v>115</v>
          </cell>
          <cell r="Q55" t="str">
            <v>Y</v>
          </cell>
          <cell r="R55"/>
          <cell r="S55" t="str">
            <v>Y</v>
          </cell>
          <cell r="T55"/>
          <cell r="U55">
            <v>0</v>
          </cell>
          <cell r="V55">
            <v>0</v>
          </cell>
          <cell r="W55">
            <v>0</v>
          </cell>
          <cell r="X55">
            <v>0</v>
          </cell>
          <cell r="Y55"/>
          <cell r="Z55"/>
          <cell r="AA55"/>
          <cell r="AB55">
            <v>0</v>
          </cell>
          <cell r="AC55"/>
          <cell r="AD55"/>
          <cell r="AE55"/>
          <cell r="AF55"/>
          <cell r="AG55"/>
          <cell r="AH55"/>
          <cell r="AI55"/>
          <cell r="AJ55"/>
          <cell r="AK55">
            <v>1200000</v>
          </cell>
          <cell r="AL55"/>
          <cell r="AM55"/>
          <cell r="AN55"/>
          <cell r="AO55"/>
          <cell r="AP55"/>
          <cell r="AQ55"/>
          <cell r="AR55">
            <v>0</v>
          </cell>
          <cell r="AS55">
            <v>0</v>
          </cell>
          <cell r="AT55">
            <v>1200000</v>
          </cell>
          <cell r="AU55">
            <v>0</v>
          </cell>
          <cell r="AV55"/>
          <cell r="AW55"/>
          <cell r="AX55">
            <v>0</v>
          </cell>
          <cell r="AY55"/>
          <cell r="AZ55"/>
          <cell r="BA55"/>
          <cell r="BB55"/>
          <cell r="BC55"/>
          <cell r="BD55"/>
          <cell r="BE55">
            <v>0</v>
          </cell>
          <cell r="BF55">
            <v>0</v>
          </cell>
          <cell r="BG55"/>
          <cell r="BH55">
            <v>0</v>
          </cell>
          <cell r="BI55"/>
          <cell r="BJ55">
            <v>0</v>
          </cell>
          <cell r="BK55"/>
          <cell r="BL55"/>
          <cell r="BM55"/>
          <cell r="BN55"/>
          <cell r="BO55"/>
          <cell r="BP55"/>
          <cell r="BQ55"/>
          <cell r="BR55" t="str">
            <v/>
          </cell>
          <cell r="BS55"/>
          <cell r="BT55" t="str">
            <v/>
          </cell>
          <cell r="BU55"/>
          <cell r="BV55">
            <v>0</v>
          </cell>
          <cell r="BW55"/>
          <cell r="BX55">
            <v>0</v>
          </cell>
          <cell r="BY55">
            <v>0</v>
          </cell>
          <cell r="BZ55"/>
          <cell r="CA55"/>
          <cell r="CB55"/>
          <cell r="CC55">
            <v>0</v>
          </cell>
          <cell r="CD55">
            <v>0</v>
          </cell>
          <cell r="CE55"/>
          <cell r="CF55"/>
          <cell r="CG55"/>
          <cell r="CH55"/>
          <cell r="CI55"/>
          <cell r="CJ55"/>
          <cell r="CK55"/>
          <cell r="CL55"/>
          <cell r="CM55" t="str">
            <v>Potential</v>
          </cell>
          <cell r="CN55"/>
          <cell r="CO55">
            <v>1200000</v>
          </cell>
          <cell r="CP55"/>
          <cell r="CQ55"/>
          <cell r="CR55"/>
          <cell r="CS55"/>
          <cell r="CT55"/>
          <cell r="CU55"/>
          <cell r="CV55"/>
          <cell r="CW55">
            <v>1200000</v>
          </cell>
          <cell r="CX55"/>
          <cell r="CY55"/>
          <cell r="CZ55"/>
          <cell r="DA55"/>
          <cell r="DB55"/>
          <cell r="DC55"/>
          <cell r="DD55"/>
          <cell r="DE55"/>
          <cell r="DF55"/>
          <cell r="DG55"/>
          <cell r="DH55">
            <v>0</v>
          </cell>
          <cell r="DI55"/>
          <cell r="DJ55"/>
          <cell r="DK55"/>
          <cell r="DL55"/>
          <cell r="DM55"/>
          <cell r="DN55"/>
          <cell r="DO55" t="str">
            <v>Brian Fitzpatrick</v>
          </cell>
          <cell r="DP55" t="str">
            <v>Schultz</v>
          </cell>
          <cell r="DQ55" t="str">
            <v>Fletcher</v>
          </cell>
          <cell r="DR55">
            <v>5</v>
          </cell>
        </row>
        <row r="56">
          <cell r="C56">
            <v>138</v>
          </cell>
          <cell r="D56">
            <v>55</v>
          </cell>
          <cell r="E56">
            <v>123</v>
          </cell>
          <cell r="F56">
            <v>55</v>
          </cell>
          <cell r="G56" t="str">
            <v/>
          </cell>
          <cell r="H56" t="str">
            <v/>
          </cell>
          <cell r="I56" t="str">
            <v/>
          </cell>
          <cell r="J56">
            <v>0</v>
          </cell>
          <cell r="K56" t="str">
            <v>Schultz</v>
          </cell>
          <cell r="L56" t="str">
            <v>Rehab collection</v>
          </cell>
          <cell r="M56">
            <v>280605</v>
          </cell>
          <cell r="N56" t="str">
            <v>280605-PS01</v>
          </cell>
          <cell r="O56" t="str">
            <v>existing</v>
          </cell>
          <cell r="P56">
            <v>770</v>
          </cell>
          <cell r="Q56">
            <v>0</v>
          </cell>
          <cell r="R56"/>
          <cell r="S56">
            <v>0</v>
          </cell>
          <cell r="T56" t="str">
            <v>Exempt</v>
          </cell>
          <cell r="U56">
            <v>0</v>
          </cell>
          <cell r="V56">
            <v>0</v>
          </cell>
          <cell r="W56">
            <v>0</v>
          </cell>
          <cell r="X56">
            <v>0</v>
          </cell>
          <cell r="Y56"/>
          <cell r="Z56"/>
          <cell r="AA56"/>
          <cell r="AB56">
            <v>0</v>
          </cell>
          <cell r="AC56"/>
          <cell r="AD56"/>
          <cell r="AE56">
            <v>44672</v>
          </cell>
          <cell r="AF56">
            <v>465000</v>
          </cell>
          <cell r="AG56"/>
          <cell r="AH56">
            <v>45047</v>
          </cell>
          <cell r="AI56">
            <v>45229</v>
          </cell>
          <cell r="AJ56"/>
          <cell r="AK56">
            <v>464875</v>
          </cell>
          <cell r="AL56"/>
          <cell r="AM56"/>
          <cell r="AN56"/>
          <cell r="AO56"/>
          <cell r="AP56"/>
          <cell r="AQ56"/>
          <cell r="AR56">
            <v>0</v>
          </cell>
          <cell r="AS56">
            <v>0</v>
          </cell>
          <cell r="AT56">
            <v>464875</v>
          </cell>
          <cell r="AU56">
            <v>0</v>
          </cell>
          <cell r="AV56"/>
          <cell r="AW56"/>
          <cell r="AX56">
            <v>0</v>
          </cell>
          <cell r="AY56"/>
          <cell r="AZ56"/>
          <cell r="BA56"/>
          <cell r="BB56"/>
          <cell r="BC56"/>
          <cell r="BD56"/>
          <cell r="BE56">
            <v>0</v>
          </cell>
          <cell r="BF56">
            <v>0</v>
          </cell>
          <cell r="BG56"/>
          <cell r="BH56">
            <v>0</v>
          </cell>
          <cell r="BI56"/>
          <cell r="BJ56">
            <v>0</v>
          </cell>
          <cell r="BK56"/>
          <cell r="BL56"/>
          <cell r="BM56"/>
          <cell r="BN56"/>
          <cell r="BO56"/>
          <cell r="BP56"/>
          <cell r="BQ56"/>
          <cell r="BR56" t="str">
            <v/>
          </cell>
          <cell r="BS56"/>
          <cell r="BT56" t="str">
            <v/>
          </cell>
          <cell r="BU56"/>
          <cell r="BV56">
            <v>0</v>
          </cell>
          <cell r="BW56"/>
          <cell r="BX56">
            <v>0</v>
          </cell>
          <cell r="BY56">
            <v>0</v>
          </cell>
          <cell r="BZ56"/>
          <cell r="CA56"/>
          <cell r="CB56"/>
          <cell r="CC56">
            <v>0</v>
          </cell>
          <cell r="CD56">
            <v>0</v>
          </cell>
          <cell r="CE56"/>
          <cell r="CF56"/>
          <cell r="CG56"/>
          <cell r="CH56"/>
          <cell r="CI56"/>
          <cell r="CJ56"/>
          <cell r="CK56"/>
          <cell r="CL56"/>
          <cell r="CM56"/>
          <cell r="CN56"/>
          <cell r="CO56">
            <v>0</v>
          </cell>
          <cell r="CP56"/>
          <cell r="CQ56"/>
          <cell r="CR56"/>
          <cell r="CS56"/>
          <cell r="CT56"/>
          <cell r="CU56"/>
          <cell r="CV56"/>
          <cell r="CW56">
            <v>0</v>
          </cell>
          <cell r="CX56"/>
          <cell r="CY56"/>
          <cell r="CZ56"/>
          <cell r="DA56"/>
          <cell r="DB56"/>
          <cell r="DC56"/>
          <cell r="DD56"/>
          <cell r="DE56"/>
          <cell r="DF56"/>
          <cell r="DG56"/>
          <cell r="DH56">
            <v>0</v>
          </cell>
          <cell r="DI56"/>
          <cell r="DJ56"/>
          <cell r="DK56"/>
          <cell r="DL56"/>
          <cell r="DM56"/>
          <cell r="DN56"/>
          <cell r="DO56" t="str">
            <v>Brian Fitzpatrick</v>
          </cell>
          <cell r="DP56" t="str">
            <v>Schultz</v>
          </cell>
          <cell r="DQ56" t="str">
            <v>Lafontaine</v>
          </cell>
          <cell r="DR56">
            <v>5</v>
          </cell>
        </row>
        <row r="57">
          <cell r="C57">
            <v>97</v>
          </cell>
          <cell r="D57">
            <v>61</v>
          </cell>
          <cell r="E57"/>
          <cell r="F57"/>
          <cell r="G57">
            <v>2024</v>
          </cell>
          <cell r="H57" t="str">
            <v/>
          </cell>
          <cell r="I57" t="str">
            <v>Yes</v>
          </cell>
          <cell r="J57">
            <v>0</v>
          </cell>
          <cell r="K57" t="str">
            <v>Bradshaw</v>
          </cell>
          <cell r="L57" t="str">
            <v>Rehab collection</v>
          </cell>
          <cell r="M57">
            <v>280899</v>
          </cell>
          <cell r="N57" t="str">
            <v>280899-PS01</v>
          </cell>
          <cell r="O57"/>
          <cell r="P57">
            <v>4775</v>
          </cell>
          <cell r="Q57"/>
          <cell r="R57"/>
          <cell r="S57"/>
          <cell r="T57"/>
          <cell r="U57">
            <v>44987</v>
          </cell>
          <cell r="V57">
            <v>45169</v>
          </cell>
          <cell r="W57">
            <v>0</v>
          </cell>
          <cell r="X57">
            <v>0</v>
          </cell>
          <cell r="Y57">
            <v>45063</v>
          </cell>
          <cell r="Z57">
            <v>1094160</v>
          </cell>
          <cell r="AA57"/>
          <cell r="AB57">
            <v>1094160</v>
          </cell>
          <cell r="AC57" t="str">
            <v>Part B</v>
          </cell>
          <cell r="AD57"/>
          <cell r="AE57"/>
          <cell r="AF57"/>
          <cell r="AG57"/>
          <cell r="AH57">
            <v>45413</v>
          </cell>
          <cell r="AI57">
            <v>45838</v>
          </cell>
          <cell r="AJ57"/>
          <cell r="AK57">
            <v>1139750</v>
          </cell>
          <cell r="AL57"/>
          <cell r="AM57"/>
          <cell r="AN57"/>
          <cell r="AO57"/>
          <cell r="AP57"/>
          <cell r="AQ57"/>
          <cell r="AR57">
            <v>0</v>
          </cell>
          <cell r="AS57">
            <v>0</v>
          </cell>
          <cell r="AT57">
            <v>1139750</v>
          </cell>
          <cell r="AU57">
            <v>1139750</v>
          </cell>
          <cell r="AV57"/>
          <cell r="AW57"/>
          <cell r="AX57">
            <v>1139750</v>
          </cell>
          <cell r="AY57"/>
          <cell r="AZ57"/>
          <cell r="BA57"/>
          <cell r="BB57"/>
          <cell r="BC57"/>
          <cell r="BD57"/>
          <cell r="BE57">
            <v>0</v>
          </cell>
          <cell r="BF57">
            <v>0</v>
          </cell>
          <cell r="BG57"/>
          <cell r="BH57">
            <v>0</v>
          </cell>
          <cell r="BI57"/>
          <cell r="BJ57">
            <v>0</v>
          </cell>
          <cell r="BK57"/>
          <cell r="BL57"/>
          <cell r="BM57"/>
          <cell r="BN57"/>
          <cell r="BO57"/>
          <cell r="BP57"/>
          <cell r="BQ57"/>
          <cell r="BR57"/>
          <cell r="BS57"/>
          <cell r="BT57"/>
          <cell r="BU57"/>
          <cell r="BV57">
            <v>0</v>
          </cell>
          <cell r="BW57"/>
          <cell r="BX57">
            <v>0</v>
          </cell>
          <cell r="BY57">
            <v>0</v>
          </cell>
          <cell r="BZ57"/>
          <cell r="CA57"/>
          <cell r="CB57"/>
          <cell r="CC57">
            <v>0</v>
          </cell>
          <cell r="CD57">
            <v>0</v>
          </cell>
          <cell r="CE57"/>
          <cell r="CF57"/>
          <cell r="CG57"/>
          <cell r="CH57"/>
          <cell r="CI57"/>
          <cell r="CJ57"/>
          <cell r="CK57"/>
          <cell r="CL57"/>
          <cell r="CM57"/>
          <cell r="CN57"/>
          <cell r="CO57">
            <v>0</v>
          </cell>
          <cell r="CP57"/>
          <cell r="CQ57"/>
          <cell r="CR57"/>
          <cell r="CS57"/>
          <cell r="CT57"/>
          <cell r="CU57"/>
          <cell r="CV57"/>
          <cell r="CW57">
            <v>0</v>
          </cell>
          <cell r="CX57"/>
          <cell r="CY57"/>
          <cell r="CZ57"/>
          <cell r="DA57"/>
          <cell r="DB57"/>
          <cell r="DC57"/>
          <cell r="DD57"/>
          <cell r="DE57"/>
          <cell r="DF57"/>
          <cell r="DG57"/>
          <cell r="DH57"/>
          <cell r="DI57"/>
          <cell r="DJ57"/>
          <cell r="DK57"/>
          <cell r="DL57"/>
          <cell r="DM57"/>
          <cell r="DN57"/>
          <cell r="DO57" t="str">
            <v>Wesley Leksell</v>
          </cell>
          <cell r="DP57" t="str">
            <v>Bradshaw</v>
          </cell>
          <cell r="DQ57" t="str">
            <v>Lafontaine</v>
          </cell>
          <cell r="DR57" t="str">
            <v>3c</v>
          </cell>
        </row>
        <row r="58">
          <cell r="C58">
            <v>216</v>
          </cell>
          <cell r="D58">
            <v>46</v>
          </cell>
          <cell r="E58">
            <v>195</v>
          </cell>
          <cell r="F58">
            <v>46</v>
          </cell>
          <cell r="G58"/>
          <cell r="H58" t="str">
            <v/>
          </cell>
          <cell r="I58" t="str">
            <v/>
          </cell>
          <cell r="J58">
            <v>0</v>
          </cell>
          <cell r="K58" t="str">
            <v>Barrett</v>
          </cell>
          <cell r="L58" t="str">
            <v>Rehab collection</v>
          </cell>
          <cell r="M58">
            <v>280844</v>
          </cell>
          <cell r="N58" t="str">
            <v>280844-PS01</v>
          </cell>
          <cell r="O58"/>
          <cell r="P58">
            <v>1360</v>
          </cell>
          <cell r="Q58"/>
          <cell r="R58"/>
          <cell r="S58"/>
          <cell r="T58"/>
          <cell r="U58">
            <v>0</v>
          </cell>
          <cell r="V58">
            <v>0</v>
          </cell>
          <cell r="W58">
            <v>0</v>
          </cell>
          <cell r="X58">
            <v>0</v>
          </cell>
          <cell r="Y58"/>
          <cell r="Z58"/>
          <cell r="AA58"/>
          <cell r="AB58">
            <v>0</v>
          </cell>
          <cell r="AC58"/>
          <cell r="AD58"/>
          <cell r="AE58"/>
          <cell r="AF58"/>
          <cell r="AG58"/>
          <cell r="AH58"/>
          <cell r="AI58"/>
          <cell r="AJ58"/>
          <cell r="AK58">
            <v>10230239</v>
          </cell>
          <cell r="AL58"/>
          <cell r="AM58"/>
          <cell r="AN58"/>
          <cell r="AO58"/>
          <cell r="AP58"/>
          <cell r="AQ58"/>
          <cell r="AR58">
            <v>0</v>
          </cell>
          <cell r="AS58">
            <v>0</v>
          </cell>
          <cell r="AT58">
            <v>10230239</v>
          </cell>
          <cell r="AU58">
            <v>0</v>
          </cell>
          <cell r="AV58"/>
          <cell r="AW58"/>
          <cell r="AX58">
            <v>0</v>
          </cell>
          <cell r="AY58"/>
          <cell r="AZ58"/>
          <cell r="BA58"/>
          <cell r="BB58"/>
          <cell r="BC58"/>
          <cell r="BD58"/>
          <cell r="BE58">
            <v>0</v>
          </cell>
          <cell r="BF58">
            <v>0</v>
          </cell>
          <cell r="BG58"/>
          <cell r="BH58">
            <v>0</v>
          </cell>
          <cell r="BI58"/>
          <cell r="BJ58">
            <v>0</v>
          </cell>
          <cell r="BK58"/>
          <cell r="BL58"/>
          <cell r="BM58"/>
          <cell r="BN58"/>
          <cell r="BO58"/>
          <cell r="BP58"/>
          <cell r="BQ58"/>
          <cell r="BR58" t="str">
            <v/>
          </cell>
          <cell r="BS58"/>
          <cell r="BT58"/>
          <cell r="BU58"/>
          <cell r="BV58">
            <v>0</v>
          </cell>
          <cell r="BW58"/>
          <cell r="BX58">
            <v>0</v>
          </cell>
          <cell r="BY58">
            <v>0</v>
          </cell>
          <cell r="BZ58"/>
          <cell r="CA58"/>
          <cell r="CB58"/>
          <cell r="CC58">
            <v>0</v>
          </cell>
          <cell r="CD58">
            <v>0</v>
          </cell>
          <cell r="CE58"/>
          <cell r="CF58"/>
          <cell r="CG58"/>
          <cell r="CH58"/>
          <cell r="CI58"/>
          <cell r="CJ58"/>
          <cell r="CK58"/>
          <cell r="CL58"/>
          <cell r="CM58"/>
          <cell r="CN58"/>
          <cell r="CO58">
            <v>0</v>
          </cell>
          <cell r="CP58"/>
          <cell r="CQ58"/>
          <cell r="CR58"/>
          <cell r="CS58"/>
          <cell r="CT58"/>
          <cell r="CU58"/>
          <cell r="CV58"/>
          <cell r="CW58">
            <v>0</v>
          </cell>
          <cell r="CX58"/>
          <cell r="CY58"/>
          <cell r="CZ58"/>
          <cell r="DA58"/>
          <cell r="DB58"/>
          <cell r="DC58"/>
          <cell r="DD58"/>
          <cell r="DE58"/>
          <cell r="DF58"/>
          <cell r="DG58"/>
          <cell r="DH58">
            <v>0</v>
          </cell>
          <cell r="DI58"/>
          <cell r="DJ58"/>
          <cell r="DK58"/>
          <cell r="DL58"/>
          <cell r="DM58"/>
          <cell r="DN58"/>
          <cell r="DO58" t="str">
            <v>Abram Peterson</v>
          </cell>
          <cell r="DP58" t="str">
            <v>Barrett</v>
          </cell>
          <cell r="DQ58" t="str">
            <v>Lafontaine</v>
          </cell>
          <cell r="DR58" t="str">
            <v>6W</v>
          </cell>
        </row>
        <row r="59">
          <cell r="C59">
            <v>274</v>
          </cell>
          <cell r="D59">
            <v>36</v>
          </cell>
          <cell r="E59">
            <v>251</v>
          </cell>
          <cell r="F59">
            <v>36</v>
          </cell>
          <cell r="G59"/>
          <cell r="H59" t="str">
            <v/>
          </cell>
          <cell r="I59" t="str">
            <v/>
          </cell>
          <cell r="J59">
            <v>0</v>
          </cell>
          <cell r="K59" t="str">
            <v>Barrett</v>
          </cell>
          <cell r="L59" t="str">
            <v>Adv trmt - chlorides, new WTP</v>
          </cell>
          <cell r="M59">
            <v>280701</v>
          </cell>
          <cell r="N59" t="str">
            <v>280701-PS01</v>
          </cell>
          <cell r="O59"/>
          <cell r="P59">
            <v>817</v>
          </cell>
          <cell r="Q59"/>
          <cell r="R59"/>
          <cell r="S59"/>
          <cell r="T59"/>
          <cell r="U59">
            <v>0</v>
          </cell>
          <cell r="V59">
            <v>0</v>
          </cell>
          <cell r="W59">
            <v>0</v>
          </cell>
          <cell r="X59">
            <v>0</v>
          </cell>
          <cell r="Y59"/>
          <cell r="Z59"/>
          <cell r="AA59"/>
          <cell r="AB59">
            <v>0</v>
          </cell>
          <cell r="AC59"/>
          <cell r="AD59"/>
          <cell r="AE59"/>
          <cell r="AF59"/>
          <cell r="AG59"/>
          <cell r="AH59"/>
          <cell r="AI59"/>
          <cell r="AJ59"/>
          <cell r="AK59">
            <v>3930000</v>
          </cell>
          <cell r="AL59"/>
          <cell r="AM59"/>
          <cell r="AN59"/>
          <cell r="AO59"/>
          <cell r="AP59"/>
          <cell r="AQ59"/>
          <cell r="AR59">
            <v>0</v>
          </cell>
          <cell r="AS59">
            <v>0</v>
          </cell>
          <cell r="AT59">
            <v>3930000</v>
          </cell>
          <cell r="AU59">
            <v>0</v>
          </cell>
          <cell r="AV59"/>
          <cell r="AW59"/>
          <cell r="AX59">
            <v>0</v>
          </cell>
          <cell r="AY59"/>
          <cell r="AZ59"/>
          <cell r="BA59"/>
          <cell r="BB59"/>
          <cell r="BC59"/>
          <cell r="BD59"/>
          <cell r="BE59">
            <v>0</v>
          </cell>
          <cell r="BF59">
            <v>0</v>
          </cell>
          <cell r="BG59"/>
          <cell r="BH59">
            <v>0</v>
          </cell>
          <cell r="BI59"/>
          <cell r="BJ59">
            <v>0</v>
          </cell>
          <cell r="BK59"/>
          <cell r="BL59"/>
          <cell r="BM59"/>
          <cell r="BN59"/>
          <cell r="BO59"/>
          <cell r="BP59"/>
          <cell r="BQ59"/>
          <cell r="BR59" t="str">
            <v/>
          </cell>
          <cell r="BS59"/>
          <cell r="BT59"/>
          <cell r="BU59"/>
          <cell r="BV59">
            <v>0</v>
          </cell>
          <cell r="BW59"/>
          <cell r="BX59">
            <v>0</v>
          </cell>
          <cell r="BY59">
            <v>0</v>
          </cell>
          <cell r="BZ59"/>
          <cell r="CA59"/>
          <cell r="CB59"/>
          <cell r="CC59">
            <v>0</v>
          </cell>
          <cell r="CD59">
            <v>0</v>
          </cell>
          <cell r="CE59"/>
          <cell r="CF59"/>
          <cell r="CG59"/>
          <cell r="CH59"/>
          <cell r="CI59"/>
          <cell r="CJ59"/>
          <cell r="CK59"/>
          <cell r="CL59"/>
          <cell r="CM59"/>
          <cell r="CN59"/>
          <cell r="CO59">
            <v>0</v>
          </cell>
          <cell r="CP59"/>
          <cell r="CQ59"/>
          <cell r="CR59"/>
          <cell r="CS59"/>
          <cell r="CT59"/>
          <cell r="CU59"/>
          <cell r="CV59"/>
          <cell r="CW59">
            <v>0</v>
          </cell>
          <cell r="CX59"/>
          <cell r="CY59"/>
          <cell r="CZ59"/>
          <cell r="DA59"/>
          <cell r="DB59"/>
          <cell r="DC59"/>
          <cell r="DD59"/>
          <cell r="DE59"/>
          <cell r="DF59"/>
          <cell r="DG59"/>
          <cell r="DH59">
            <v>0</v>
          </cell>
          <cell r="DI59"/>
          <cell r="DJ59"/>
          <cell r="DK59"/>
          <cell r="DL59"/>
          <cell r="DM59"/>
          <cell r="DN59"/>
          <cell r="DO59" t="str">
            <v>Abram Peterson</v>
          </cell>
          <cell r="DP59" t="str">
            <v>Barrett</v>
          </cell>
          <cell r="DQ59" t="str">
            <v>Barrett</v>
          </cell>
          <cell r="DR59" t="str">
            <v>6W</v>
          </cell>
        </row>
        <row r="60">
          <cell r="C60">
            <v>190</v>
          </cell>
          <cell r="D60">
            <v>48</v>
          </cell>
          <cell r="E60"/>
          <cell r="F60"/>
          <cell r="G60">
            <v>2024</v>
          </cell>
          <cell r="H60" t="str">
            <v/>
          </cell>
          <cell r="I60" t="str">
            <v>Yes</v>
          </cell>
          <cell r="J60">
            <v>0</v>
          </cell>
          <cell r="K60" t="str">
            <v>Kanuit</v>
          </cell>
          <cell r="L60" t="str">
            <v>Rehab collection</v>
          </cell>
          <cell r="M60">
            <v>280901</v>
          </cell>
          <cell r="N60" t="str">
            <v>280901-PS01</v>
          </cell>
          <cell r="O60"/>
          <cell r="P60">
            <v>694</v>
          </cell>
          <cell r="Q60"/>
          <cell r="R60"/>
          <cell r="S60"/>
          <cell r="T60"/>
          <cell r="U60">
            <v>44987</v>
          </cell>
          <cell r="V60">
            <v>45155</v>
          </cell>
          <cell r="W60">
            <v>0</v>
          </cell>
          <cell r="X60">
            <v>0</v>
          </cell>
          <cell r="Y60">
            <v>45077</v>
          </cell>
          <cell r="Z60">
            <v>7454600</v>
          </cell>
          <cell r="AA60"/>
          <cell r="AB60">
            <v>7454600</v>
          </cell>
          <cell r="AC60" t="str">
            <v>Part B</v>
          </cell>
          <cell r="AD60"/>
          <cell r="AE60"/>
          <cell r="AF60"/>
          <cell r="AG60"/>
          <cell r="AH60">
            <v>45413</v>
          </cell>
          <cell r="AI60">
            <v>45901</v>
          </cell>
          <cell r="AJ60"/>
          <cell r="AK60">
            <v>7454600</v>
          </cell>
          <cell r="AL60"/>
          <cell r="AM60"/>
          <cell r="AN60"/>
          <cell r="AO60"/>
          <cell r="AP60"/>
          <cell r="AQ60"/>
          <cell r="AR60">
            <v>0</v>
          </cell>
          <cell r="AS60">
            <v>0</v>
          </cell>
          <cell r="AT60">
            <v>7454600</v>
          </cell>
          <cell r="AU60">
            <v>7454600</v>
          </cell>
          <cell r="AV60"/>
          <cell r="AW60"/>
          <cell r="AX60">
            <v>7454600</v>
          </cell>
          <cell r="AY60"/>
          <cell r="AZ60"/>
          <cell r="BA60"/>
          <cell r="BB60"/>
          <cell r="BC60"/>
          <cell r="BD60"/>
          <cell r="BE60">
            <v>0</v>
          </cell>
          <cell r="BF60">
            <v>0</v>
          </cell>
          <cell r="BG60"/>
          <cell r="BH60">
            <v>0</v>
          </cell>
          <cell r="BI60"/>
          <cell r="BJ60">
            <v>0</v>
          </cell>
          <cell r="BK60"/>
          <cell r="BL60"/>
          <cell r="BM60"/>
          <cell r="BN60"/>
          <cell r="BO60"/>
          <cell r="BP60"/>
          <cell r="BQ60"/>
          <cell r="BR60"/>
          <cell r="BS60"/>
          <cell r="BT60"/>
          <cell r="BU60"/>
          <cell r="BV60">
            <v>0</v>
          </cell>
          <cell r="BW60"/>
          <cell r="BX60">
            <v>0</v>
          </cell>
          <cell r="BY60">
            <v>0</v>
          </cell>
          <cell r="BZ60"/>
          <cell r="CA60"/>
          <cell r="CB60"/>
          <cell r="CC60">
            <v>0</v>
          </cell>
          <cell r="CD60">
            <v>0</v>
          </cell>
          <cell r="CE60"/>
          <cell r="CF60"/>
          <cell r="CG60"/>
          <cell r="CH60"/>
          <cell r="CI60"/>
          <cell r="CJ60"/>
          <cell r="CK60"/>
          <cell r="CL60"/>
          <cell r="CM60"/>
          <cell r="CN60"/>
          <cell r="CO60">
            <v>0</v>
          </cell>
          <cell r="CP60"/>
          <cell r="CQ60"/>
          <cell r="CR60"/>
          <cell r="CS60"/>
          <cell r="CT60"/>
          <cell r="CU60"/>
          <cell r="CV60"/>
          <cell r="CW60">
            <v>0</v>
          </cell>
          <cell r="CX60"/>
          <cell r="CY60"/>
          <cell r="CZ60"/>
          <cell r="DA60"/>
          <cell r="DB60"/>
          <cell r="DC60"/>
          <cell r="DD60"/>
          <cell r="DE60"/>
          <cell r="DF60"/>
          <cell r="DG60"/>
          <cell r="DH60"/>
          <cell r="DI60"/>
          <cell r="DJ60"/>
          <cell r="DK60"/>
          <cell r="DL60"/>
          <cell r="DM60"/>
          <cell r="DN60"/>
          <cell r="DO60" t="str">
            <v>Pam Rodewald</v>
          </cell>
          <cell r="DP60" t="str">
            <v>Kanuit</v>
          </cell>
          <cell r="DQ60" t="str">
            <v>Gallentine</v>
          </cell>
          <cell r="DR60">
            <v>10</v>
          </cell>
        </row>
        <row r="61">
          <cell r="C61">
            <v>139</v>
          </cell>
          <cell r="D61">
            <v>55</v>
          </cell>
          <cell r="E61">
            <v>124</v>
          </cell>
          <cell r="F61">
            <v>55</v>
          </cell>
          <cell r="G61"/>
          <cell r="H61" t="str">
            <v/>
          </cell>
          <cell r="I61" t="str">
            <v/>
          </cell>
          <cell r="J61" t="str">
            <v>RD commit</v>
          </cell>
          <cell r="K61" t="str">
            <v>Barrett</v>
          </cell>
          <cell r="L61" t="str">
            <v>Rehab collection, ph 2</v>
          </cell>
          <cell r="M61">
            <v>280741</v>
          </cell>
          <cell r="N61" t="str">
            <v>280741-PS01</v>
          </cell>
          <cell r="O61"/>
          <cell r="P61">
            <v>449</v>
          </cell>
          <cell r="Q61"/>
          <cell r="R61"/>
          <cell r="S61"/>
          <cell r="T61"/>
          <cell r="U61">
            <v>0</v>
          </cell>
          <cell r="V61">
            <v>0</v>
          </cell>
          <cell r="W61">
            <v>43994</v>
          </cell>
          <cell r="X61">
            <v>44049</v>
          </cell>
          <cell r="Y61"/>
          <cell r="Z61"/>
          <cell r="AA61"/>
          <cell r="AB61">
            <v>0</v>
          </cell>
          <cell r="AC61"/>
          <cell r="AD61"/>
          <cell r="AE61"/>
          <cell r="AF61"/>
          <cell r="AG61"/>
          <cell r="AH61"/>
          <cell r="AI61"/>
          <cell r="AJ61"/>
          <cell r="AK61">
            <v>2500000</v>
          </cell>
          <cell r="AL61"/>
          <cell r="AM61"/>
          <cell r="AN61"/>
          <cell r="AO61"/>
          <cell r="AP61"/>
          <cell r="AQ61"/>
          <cell r="AR61">
            <v>0</v>
          </cell>
          <cell r="AS61">
            <v>0</v>
          </cell>
          <cell r="AT61">
            <v>2500000</v>
          </cell>
          <cell r="AU61">
            <v>0</v>
          </cell>
          <cell r="AV61"/>
          <cell r="AW61"/>
          <cell r="AX61">
            <v>0</v>
          </cell>
          <cell r="AY61"/>
          <cell r="AZ61"/>
          <cell r="BA61"/>
          <cell r="BB61"/>
          <cell r="BC61">
            <v>1300000</v>
          </cell>
          <cell r="BD61">
            <v>45079</v>
          </cell>
          <cell r="BE61">
            <v>0</v>
          </cell>
          <cell r="BF61">
            <v>1300000</v>
          </cell>
          <cell r="BG61"/>
          <cell r="BH61">
            <v>0</v>
          </cell>
          <cell r="BI61">
            <v>1300000</v>
          </cell>
          <cell r="BJ61">
            <v>1462500</v>
          </cell>
          <cell r="BK61"/>
          <cell r="BL61"/>
          <cell r="BM61"/>
          <cell r="BN61"/>
          <cell r="BO61"/>
          <cell r="BP61"/>
          <cell r="BQ61"/>
          <cell r="BR61" t="str">
            <v/>
          </cell>
          <cell r="BS61"/>
          <cell r="BT61"/>
          <cell r="BU61"/>
          <cell r="BV61">
            <v>0</v>
          </cell>
          <cell r="BW61"/>
          <cell r="BX61">
            <v>0</v>
          </cell>
          <cell r="BY61">
            <v>0</v>
          </cell>
          <cell r="BZ61"/>
          <cell r="CA61"/>
          <cell r="CB61"/>
          <cell r="CC61">
            <v>0</v>
          </cell>
          <cell r="CD61">
            <v>0</v>
          </cell>
          <cell r="CE61"/>
          <cell r="CF61"/>
          <cell r="CG61"/>
          <cell r="CH61"/>
          <cell r="CI61"/>
          <cell r="CJ61"/>
          <cell r="CK61"/>
          <cell r="CL61"/>
          <cell r="CM61"/>
          <cell r="CN61"/>
          <cell r="CO61">
            <v>0</v>
          </cell>
          <cell r="CP61"/>
          <cell r="CQ61"/>
          <cell r="CR61"/>
          <cell r="CS61"/>
          <cell r="CT61"/>
          <cell r="CU61"/>
          <cell r="CV61"/>
          <cell r="CW61">
            <v>0</v>
          </cell>
          <cell r="CX61" t="str">
            <v>RD commit</v>
          </cell>
          <cell r="CY61">
            <v>2023</v>
          </cell>
          <cell r="CZ61">
            <v>44816</v>
          </cell>
          <cell r="DA61"/>
          <cell r="DB61"/>
          <cell r="DC61">
            <v>281</v>
          </cell>
          <cell r="DD61"/>
          <cell r="DE61">
            <v>2250000</v>
          </cell>
          <cell r="DF61">
            <v>950000</v>
          </cell>
          <cell r="DG61">
            <v>250000</v>
          </cell>
          <cell r="DH61">
            <v>1200000</v>
          </cell>
          <cell r="DI61"/>
          <cell r="DJ61"/>
          <cell r="DK61"/>
          <cell r="DL61"/>
          <cell r="DM61"/>
          <cell r="DN61"/>
          <cell r="DO61" t="str">
            <v>Abram Peterson</v>
          </cell>
          <cell r="DP61" t="str">
            <v>Barrett</v>
          </cell>
          <cell r="DQ61" t="str">
            <v>Barrett</v>
          </cell>
          <cell r="DR61" t="str">
            <v>6W</v>
          </cell>
        </row>
        <row r="62">
          <cell r="C62">
            <v>120</v>
          </cell>
          <cell r="D62">
            <v>57</v>
          </cell>
          <cell r="E62">
            <v>104</v>
          </cell>
          <cell r="F62">
            <v>57</v>
          </cell>
          <cell r="G62" t="str">
            <v/>
          </cell>
          <cell r="H62" t="str">
            <v/>
          </cell>
          <cell r="I62" t="str">
            <v/>
          </cell>
          <cell r="J62">
            <v>0</v>
          </cell>
          <cell r="K62" t="str">
            <v>Bradshaw</v>
          </cell>
          <cell r="L62" t="str">
            <v>Unsewered, potential SSTS</v>
          </cell>
          <cell r="M62">
            <v>279536</v>
          </cell>
          <cell r="N62" t="str">
            <v>279536-PS01</v>
          </cell>
          <cell r="O62" t="str">
            <v>unsewered</v>
          </cell>
          <cell r="P62">
            <v>118</v>
          </cell>
          <cell r="Q62">
            <v>0</v>
          </cell>
          <cell r="R62"/>
          <cell r="S62">
            <v>0</v>
          </cell>
          <cell r="T62"/>
          <cell r="U62">
            <v>0</v>
          </cell>
          <cell r="V62">
            <v>0</v>
          </cell>
          <cell r="W62">
            <v>40919</v>
          </cell>
          <cell r="X62">
            <v>0</v>
          </cell>
          <cell r="Y62"/>
          <cell r="Z62"/>
          <cell r="AA62"/>
          <cell r="AB62">
            <v>0</v>
          </cell>
          <cell r="AC62"/>
          <cell r="AD62"/>
          <cell r="AE62"/>
          <cell r="AF62"/>
          <cell r="AG62"/>
          <cell r="AH62"/>
          <cell r="AI62"/>
          <cell r="AJ62"/>
          <cell r="AK62">
            <v>1818000</v>
          </cell>
          <cell r="AL62"/>
          <cell r="AM62"/>
          <cell r="AN62"/>
          <cell r="AO62"/>
          <cell r="AP62"/>
          <cell r="AQ62"/>
          <cell r="AR62">
            <v>0</v>
          </cell>
          <cell r="AS62">
            <v>0</v>
          </cell>
          <cell r="AT62">
            <v>1818000</v>
          </cell>
          <cell r="AU62">
            <v>0</v>
          </cell>
          <cell r="AV62"/>
          <cell r="AW62"/>
          <cell r="AX62">
            <v>0</v>
          </cell>
          <cell r="AY62"/>
          <cell r="AZ62"/>
          <cell r="BA62"/>
          <cell r="BB62"/>
          <cell r="BC62"/>
          <cell r="BD62"/>
          <cell r="BE62">
            <v>0</v>
          </cell>
          <cell r="BF62"/>
          <cell r="BG62"/>
          <cell r="BH62"/>
          <cell r="BI62"/>
          <cell r="BJ62">
            <v>0</v>
          </cell>
          <cell r="BK62"/>
          <cell r="BL62"/>
          <cell r="BM62"/>
          <cell r="BN62"/>
          <cell r="BO62"/>
          <cell r="BP62"/>
          <cell r="BQ62"/>
          <cell r="BR62" t="str">
            <v/>
          </cell>
          <cell r="BS62"/>
          <cell r="BT62" t="str">
            <v/>
          </cell>
          <cell r="BU62"/>
          <cell r="BV62">
            <v>0</v>
          </cell>
          <cell r="BW62"/>
          <cell r="BX62">
            <v>0</v>
          </cell>
          <cell r="BY62">
            <v>0</v>
          </cell>
          <cell r="BZ62"/>
          <cell r="CA62"/>
          <cell r="CB62"/>
          <cell r="CC62">
            <v>0</v>
          </cell>
          <cell r="CD62">
            <v>0</v>
          </cell>
          <cell r="CE62"/>
          <cell r="CF62"/>
          <cell r="CG62"/>
          <cell r="CH62"/>
          <cell r="CI62"/>
          <cell r="CJ62"/>
          <cell r="CK62"/>
          <cell r="CL62"/>
          <cell r="CM62" t="str">
            <v>Potential</v>
          </cell>
          <cell r="CN62"/>
          <cell r="CO62">
            <v>1818000</v>
          </cell>
          <cell r="CP62"/>
          <cell r="CQ62"/>
          <cell r="CR62"/>
          <cell r="CS62"/>
          <cell r="CT62"/>
          <cell r="CU62"/>
          <cell r="CV62"/>
          <cell r="CW62">
            <v>1818000</v>
          </cell>
          <cell r="CX62"/>
          <cell r="CY62"/>
          <cell r="CZ62"/>
          <cell r="DA62"/>
          <cell r="DB62"/>
          <cell r="DC62"/>
          <cell r="DD62"/>
          <cell r="DE62"/>
          <cell r="DF62"/>
          <cell r="DG62"/>
          <cell r="DH62">
            <v>0</v>
          </cell>
          <cell r="DI62"/>
          <cell r="DJ62"/>
          <cell r="DK62"/>
          <cell r="DL62"/>
          <cell r="DM62"/>
          <cell r="DN62"/>
          <cell r="DO62" t="str">
            <v>Vinod Sathyaseelan</v>
          </cell>
          <cell r="DP62" t="str">
            <v>Bradshaw</v>
          </cell>
          <cell r="DQ62" t="str">
            <v>Lafontaine</v>
          </cell>
          <cell r="DR62">
            <v>4</v>
          </cell>
        </row>
        <row r="63">
          <cell r="C63">
            <v>296</v>
          </cell>
          <cell r="D63">
            <v>14</v>
          </cell>
          <cell r="E63">
            <v>271</v>
          </cell>
          <cell r="F63">
            <v>14</v>
          </cell>
          <cell r="G63"/>
          <cell r="H63" t="str">
            <v/>
          </cell>
          <cell r="I63" t="str">
            <v/>
          </cell>
          <cell r="J63">
            <v>0</v>
          </cell>
          <cell r="K63" t="str">
            <v>Sabie</v>
          </cell>
          <cell r="L63" t="str">
            <v>Unsewered, connect to MCES</v>
          </cell>
          <cell r="M63">
            <v>280797</v>
          </cell>
          <cell r="N63" t="str">
            <v>280797-PS01</v>
          </cell>
          <cell r="O63"/>
          <cell r="P63">
            <v>142</v>
          </cell>
          <cell r="Q63"/>
          <cell r="R63"/>
          <cell r="S63"/>
          <cell r="T63" t="str">
            <v>Exempt</v>
          </cell>
          <cell r="U63">
            <v>44624</v>
          </cell>
          <cell r="V63">
            <v>0</v>
          </cell>
          <cell r="W63">
            <v>0</v>
          </cell>
          <cell r="X63">
            <v>0</v>
          </cell>
          <cell r="Y63"/>
          <cell r="Z63"/>
          <cell r="AA63"/>
          <cell r="AB63">
            <v>0</v>
          </cell>
          <cell r="AC63"/>
          <cell r="AD63"/>
          <cell r="AE63">
            <v>44686</v>
          </cell>
          <cell r="AF63">
            <v>12200000</v>
          </cell>
          <cell r="AG63"/>
          <cell r="AH63"/>
          <cell r="AI63"/>
          <cell r="AJ63" t="str">
            <v>est cost from 2022 WIF wksheet</v>
          </cell>
          <cell r="AK63">
            <v>12200000</v>
          </cell>
          <cell r="AL63"/>
          <cell r="AM63"/>
          <cell r="AN63"/>
          <cell r="AO63"/>
          <cell r="AP63"/>
          <cell r="AQ63"/>
          <cell r="AR63">
            <v>0</v>
          </cell>
          <cell r="AS63">
            <v>0</v>
          </cell>
          <cell r="AT63">
            <v>12200000</v>
          </cell>
          <cell r="AU63">
            <v>0</v>
          </cell>
          <cell r="AV63"/>
          <cell r="AW63"/>
          <cell r="AX63">
            <v>0</v>
          </cell>
          <cell r="AY63"/>
          <cell r="AZ63"/>
          <cell r="BA63"/>
          <cell r="BB63"/>
          <cell r="BC63"/>
          <cell r="BD63"/>
          <cell r="BE63" t="str">
            <v>FY23 Survey</v>
          </cell>
          <cell r="BF63">
            <v>0</v>
          </cell>
          <cell r="BG63"/>
          <cell r="BH63">
            <v>1700000</v>
          </cell>
          <cell r="BI63"/>
          <cell r="BJ63">
            <v>0</v>
          </cell>
          <cell r="BK63"/>
          <cell r="BL63"/>
          <cell r="BM63"/>
          <cell r="BN63"/>
          <cell r="BO63"/>
          <cell r="BP63"/>
          <cell r="BQ63"/>
          <cell r="BR63"/>
          <cell r="BS63"/>
          <cell r="BT63"/>
          <cell r="BU63"/>
          <cell r="BV63">
            <v>0</v>
          </cell>
          <cell r="BW63"/>
          <cell r="BX63">
            <v>0</v>
          </cell>
          <cell r="BY63">
            <v>0</v>
          </cell>
          <cell r="BZ63"/>
          <cell r="CA63"/>
          <cell r="CB63"/>
          <cell r="CC63">
            <v>0</v>
          </cell>
          <cell r="CD63">
            <v>0</v>
          </cell>
          <cell r="CE63"/>
          <cell r="CF63"/>
          <cell r="CG63"/>
          <cell r="CH63"/>
          <cell r="CI63"/>
          <cell r="CJ63"/>
          <cell r="CK63"/>
          <cell r="CL63"/>
          <cell r="CM63"/>
          <cell r="CN63"/>
          <cell r="CO63">
            <v>0</v>
          </cell>
          <cell r="CP63"/>
          <cell r="CQ63"/>
          <cell r="CR63"/>
          <cell r="CS63"/>
          <cell r="CT63"/>
          <cell r="CU63"/>
          <cell r="CV63"/>
          <cell r="CW63">
            <v>0</v>
          </cell>
          <cell r="CX63"/>
          <cell r="CY63"/>
          <cell r="CZ63"/>
          <cell r="DA63"/>
          <cell r="DB63"/>
          <cell r="DC63"/>
          <cell r="DD63"/>
          <cell r="DE63"/>
          <cell r="DF63"/>
          <cell r="DG63"/>
          <cell r="DH63">
            <v>0</v>
          </cell>
          <cell r="DI63"/>
          <cell r="DJ63"/>
          <cell r="DK63"/>
          <cell r="DL63"/>
          <cell r="DM63"/>
          <cell r="DN63"/>
          <cell r="DO63" t="str">
            <v>Benjamin Carlson</v>
          </cell>
          <cell r="DP63" t="str">
            <v>Sabie</v>
          </cell>
          <cell r="DQ63"/>
          <cell r="DR63">
            <v>11</v>
          </cell>
        </row>
        <row r="64">
          <cell r="C64">
            <v>174</v>
          </cell>
          <cell r="D64">
            <v>50</v>
          </cell>
          <cell r="E64">
            <v>155</v>
          </cell>
          <cell r="F64">
            <v>50</v>
          </cell>
          <cell r="G64"/>
          <cell r="H64" t="str">
            <v/>
          </cell>
          <cell r="I64" t="str">
            <v/>
          </cell>
          <cell r="J64">
            <v>0</v>
          </cell>
          <cell r="K64" t="str">
            <v>Barrett</v>
          </cell>
          <cell r="L64" t="str">
            <v>Rehab/expand treatment</v>
          </cell>
          <cell r="M64">
            <v>280836</v>
          </cell>
          <cell r="N64" t="str">
            <v>280836-PS01</v>
          </cell>
          <cell r="O64"/>
          <cell r="P64">
            <v>4129</v>
          </cell>
          <cell r="Q64"/>
          <cell r="R64"/>
          <cell r="S64"/>
          <cell r="T64"/>
          <cell r="U64">
            <v>0</v>
          </cell>
          <cell r="V64">
            <v>0</v>
          </cell>
          <cell r="W64">
            <v>0</v>
          </cell>
          <cell r="X64">
            <v>0</v>
          </cell>
          <cell r="Y64"/>
          <cell r="Z64"/>
          <cell r="AA64"/>
          <cell r="AB64">
            <v>0</v>
          </cell>
          <cell r="AC64"/>
          <cell r="AD64"/>
          <cell r="AE64"/>
          <cell r="AF64"/>
          <cell r="AG64"/>
          <cell r="AH64"/>
          <cell r="AI64"/>
          <cell r="AJ64"/>
          <cell r="AK64">
            <v>30000000</v>
          </cell>
          <cell r="AL64"/>
          <cell r="AM64"/>
          <cell r="AN64"/>
          <cell r="AO64"/>
          <cell r="AP64"/>
          <cell r="AQ64"/>
          <cell r="AR64">
            <v>0</v>
          </cell>
          <cell r="AS64">
            <v>0</v>
          </cell>
          <cell r="AT64">
            <v>30000000</v>
          </cell>
          <cell r="AU64">
            <v>0</v>
          </cell>
          <cell r="AV64"/>
          <cell r="AW64"/>
          <cell r="AX64">
            <v>0</v>
          </cell>
          <cell r="AY64"/>
          <cell r="AZ64"/>
          <cell r="BA64"/>
          <cell r="BB64"/>
          <cell r="BC64"/>
          <cell r="BD64"/>
          <cell r="BE64">
            <v>0</v>
          </cell>
          <cell r="BF64">
            <v>0</v>
          </cell>
          <cell r="BG64"/>
          <cell r="BH64">
            <v>0</v>
          </cell>
          <cell r="BI64"/>
          <cell r="BJ64">
            <v>0</v>
          </cell>
          <cell r="BK64"/>
          <cell r="BL64"/>
          <cell r="BM64"/>
          <cell r="BN64"/>
          <cell r="BO64"/>
          <cell r="BP64"/>
          <cell r="BQ64"/>
          <cell r="BR64" t="str">
            <v/>
          </cell>
          <cell r="BS64"/>
          <cell r="BT64"/>
          <cell r="BU64"/>
          <cell r="BV64">
            <v>0</v>
          </cell>
          <cell r="BW64"/>
          <cell r="BX64">
            <v>0</v>
          </cell>
          <cell r="BY64">
            <v>0</v>
          </cell>
          <cell r="BZ64"/>
          <cell r="CA64"/>
          <cell r="CB64"/>
          <cell r="CC64">
            <v>0</v>
          </cell>
          <cell r="CD64">
            <v>0</v>
          </cell>
          <cell r="CE64"/>
          <cell r="CF64"/>
          <cell r="CG64"/>
          <cell r="CH64"/>
          <cell r="CI64"/>
          <cell r="CJ64"/>
          <cell r="CK64"/>
          <cell r="CL64"/>
          <cell r="CM64"/>
          <cell r="CN64"/>
          <cell r="CO64">
            <v>0</v>
          </cell>
          <cell r="CP64"/>
          <cell r="CQ64"/>
          <cell r="CR64"/>
          <cell r="CS64"/>
          <cell r="CT64"/>
          <cell r="CU64"/>
          <cell r="CV64"/>
          <cell r="CW64">
            <v>0</v>
          </cell>
          <cell r="CX64"/>
          <cell r="CY64"/>
          <cell r="CZ64"/>
          <cell r="DA64"/>
          <cell r="DB64"/>
          <cell r="DC64"/>
          <cell r="DD64"/>
          <cell r="DE64"/>
          <cell r="DF64"/>
          <cell r="DG64"/>
          <cell r="DH64">
            <v>0</v>
          </cell>
          <cell r="DI64"/>
          <cell r="DJ64"/>
          <cell r="DK64"/>
          <cell r="DL64"/>
          <cell r="DM64"/>
          <cell r="DN64"/>
          <cell r="DO64" t="str">
            <v>Brian Fitzpatrick</v>
          </cell>
          <cell r="DP64" t="str">
            <v>Barrett</v>
          </cell>
          <cell r="DQ64" t="str">
            <v>Lafontaine</v>
          </cell>
          <cell r="DR64" t="str">
            <v>7W</v>
          </cell>
        </row>
        <row r="65">
          <cell r="C65">
            <v>78</v>
          </cell>
          <cell r="D65">
            <v>63</v>
          </cell>
          <cell r="E65">
            <v>70</v>
          </cell>
          <cell r="F65">
            <v>63</v>
          </cell>
          <cell r="G65">
            <v>2024</v>
          </cell>
          <cell r="H65" t="str">
            <v/>
          </cell>
          <cell r="I65" t="str">
            <v>Yes</v>
          </cell>
          <cell r="J65">
            <v>0</v>
          </cell>
          <cell r="K65" t="str">
            <v>Sabie</v>
          </cell>
          <cell r="L65" t="str">
            <v>Adv trmt - phos, expand trmt</v>
          </cell>
          <cell r="M65">
            <v>280350</v>
          </cell>
          <cell r="N65" t="str">
            <v>280350-PS01</v>
          </cell>
          <cell r="O65" t="str">
            <v>existing</v>
          </cell>
          <cell r="P65">
            <v>1587</v>
          </cell>
          <cell r="Q65" t="str">
            <v>Y</v>
          </cell>
          <cell r="R65" t="str">
            <v>Nutrients</v>
          </cell>
          <cell r="S65">
            <v>0</v>
          </cell>
          <cell r="T65" t="str">
            <v>Exempt</v>
          </cell>
          <cell r="U65">
            <v>42433</v>
          </cell>
          <cell r="V65">
            <v>42628</v>
          </cell>
          <cell r="W65">
            <v>0</v>
          </cell>
          <cell r="X65">
            <v>0</v>
          </cell>
          <cell r="Y65">
            <v>45070</v>
          </cell>
          <cell r="Z65">
            <v>15000000</v>
          </cell>
          <cell r="AA65"/>
          <cell r="AB65">
            <v>8984000</v>
          </cell>
          <cell r="AC65" t="str">
            <v>Part B</v>
          </cell>
          <cell r="AD65"/>
          <cell r="AE65">
            <v>44706</v>
          </cell>
          <cell r="AF65">
            <v>15000000</v>
          </cell>
          <cell r="AG65">
            <v>0</v>
          </cell>
          <cell r="AH65">
            <v>45474</v>
          </cell>
          <cell r="AI65">
            <v>46204</v>
          </cell>
          <cell r="AJ65" t="str">
            <v>Updated PSIG info 7-22-21 PSIG eligibility?</v>
          </cell>
          <cell r="AK65">
            <v>15000000</v>
          </cell>
          <cell r="AL65"/>
          <cell r="AM65"/>
          <cell r="AN65"/>
          <cell r="AO65"/>
          <cell r="AP65"/>
          <cell r="AQ65"/>
          <cell r="AR65">
            <v>0</v>
          </cell>
          <cell r="AS65">
            <v>0</v>
          </cell>
          <cell r="AT65">
            <v>15000000</v>
          </cell>
          <cell r="AU65">
            <v>13940000</v>
          </cell>
          <cell r="AV65"/>
          <cell r="AW65"/>
          <cell r="AX65">
            <v>13940000</v>
          </cell>
          <cell r="AY65"/>
          <cell r="AZ65"/>
          <cell r="BA65"/>
          <cell r="BB65"/>
          <cell r="BC65"/>
          <cell r="BD65"/>
          <cell r="BE65" t="str">
            <v>FY23 Survey</v>
          </cell>
          <cell r="BF65">
            <v>0</v>
          </cell>
          <cell r="BG65"/>
          <cell r="BH65">
            <v>0</v>
          </cell>
          <cell r="BI65"/>
          <cell r="BJ65">
            <v>0</v>
          </cell>
          <cell r="BK65">
            <v>45134</v>
          </cell>
          <cell r="BL65">
            <v>6195000</v>
          </cell>
          <cell r="BM65">
            <v>0.41299999999999998</v>
          </cell>
          <cell r="BN65" t="str">
            <v>FY24 new</v>
          </cell>
          <cell r="BO65"/>
          <cell r="BP65"/>
          <cell r="BQ65"/>
          <cell r="BR65" t="str">
            <v/>
          </cell>
          <cell r="BS65"/>
          <cell r="BT65" t="e">
            <v>#REF!</v>
          </cell>
          <cell r="BU65"/>
          <cell r="BV65">
            <v>15000000</v>
          </cell>
          <cell r="BW65"/>
          <cell r="BX65">
            <v>6195000</v>
          </cell>
          <cell r="BY65">
            <v>4956000</v>
          </cell>
          <cell r="BZ65"/>
          <cell r="CA65"/>
          <cell r="CB65"/>
          <cell r="CC65">
            <v>0</v>
          </cell>
          <cell r="CD65">
            <v>0</v>
          </cell>
          <cell r="CE65"/>
          <cell r="CF65"/>
          <cell r="CG65"/>
          <cell r="CH65"/>
          <cell r="CI65"/>
          <cell r="CJ65"/>
          <cell r="CK65"/>
          <cell r="CL65"/>
          <cell r="CM65"/>
          <cell r="CN65"/>
          <cell r="CO65">
            <v>0</v>
          </cell>
          <cell r="CP65"/>
          <cell r="CQ65"/>
          <cell r="CR65"/>
          <cell r="CS65"/>
          <cell r="CT65"/>
          <cell r="CU65"/>
          <cell r="CV65"/>
          <cell r="CW65">
            <v>0</v>
          </cell>
          <cell r="CX65"/>
          <cell r="CY65"/>
          <cell r="CZ65"/>
          <cell r="DA65"/>
          <cell r="DB65"/>
          <cell r="DC65"/>
          <cell r="DD65"/>
          <cell r="DE65"/>
          <cell r="DF65"/>
          <cell r="DG65"/>
          <cell r="DH65"/>
          <cell r="DI65"/>
          <cell r="DJ65"/>
          <cell r="DK65">
            <v>1060000</v>
          </cell>
          <cell r="DL65" t="str">
            <v>23 SPAP</v>
          </cell>
          <cell r="DM65"/>
          <cell r="DN65"/>
          <cell r="DO65" t="str">
            <v>Benjamin Carlson</v>
          </cell>
          <cell r="DP65" t="str">
            <v>Sabie</v>
          </cell>
          <cell r="DQ65" t="str">
            <v>Sabie</v>
          </cell>
          <cell r="DR65">
            <v>11</v>
          </cell>
        </row>
        <row r="66">
          <cell r="C66">
            <v>43</v>
          </cell>
          <cell r="D66">
            <v>71</v>
          </cell>
          <cell r="E66"/>
          <cell r="F66"/>
          <cell r="G66"/>
          <cell r="H66" t="str">
            <v/>
          </cell>
          <cell r="I66" t="str">
            <v/>
          </cell>
          <cell r="J66">
            <v>0</v>
          </cell>
          <cell r="K66" t="str">
            <v>Kanuit</v>
          </cell>
          <cell r="L66" t="str">
            <v>Rehab collection</v>
          </cell>
          <cell r="M66">
            <v>280903</v>
          </cell>
          <cell r="N66" t="str">
            <v>280903-PS01</v>
          </cell>
          <cell r="O66"/>
          <cell r="P66">
            <v>382</v>
          </cell>
          <cell r="Q66"/>
          <cell r="R66"/>
          <cell r="S66"/>
          <cell r="T66"/>
          <cell r="U66">
            <v>0</v>
          </cell>
          <cell r="V66">
            <v>0</v>
          </cell>
          <cell r="W66">
            <v>0</v>
          </cell>
          <cell r="X66">
            <v>0</v>
          </cell>
          <cell r="Y66"/>
          <cell r="Z66"/>
          <cell r="AA66"/>
          <cell r="AB66">
            <v>0</v>
          </cell>
          <cell r="AC66"/>
          <cell r="AD66"/>
          <cell r="AE66"/>
          <cell r="AF66"/>
          <cell r="AG66"/>
          <cell r="AH66"/>
          <cell r="AI66"/>
          <cell r="AJ66"/>
          <cell r="AK66">
            <v>733000</v>
          </cell>
          <cell r="AL66"/>
          <cell r="AM66"/>
          <cell r="AN66"/>
          <cell r="AO66"/>
          <cell r="AP66"/>
          <cell r="AQ66"/>
          <cell r="AR66">
            <v>0</v>
          </cell>
          <cell r="AS66">
            <v>0</v>
          </cell>
          <cell r="AT66">
            <v>733000</v>
          </cell>
          <cell r="AU66">
            <v>0</v>
          </cell>
          <cell r="AV66"/>
          <cell r="AW66"/>
          <cell r="AX66">
            <v>0</v>
          </cell>
          <cell r="AY66"/>
          <cell r="AZ66"/>
          <cell r="BA66"/>
          <cell r="BB66"/>
          <cell r="BC66"/>
          <cell r="BD66"/>
          <cell r="BE66">
            <v>0</v>
          </cell>
          <cell r="BF66">
            <v>0</v>
          </cell>
          <cell r="BG66"/>
          <cell r="BH66">
            <v>0</v>
          </cell>
          <cell r="BI66"/>
          <cell r="BJ66">
            <v>0</v>
          </cell>
          <cell r="BK66"/>
          <cell r="BL66"/>
          <cell r="BM66"/>
          <cell r="BN66"/>
          <cell r="BO66"/>
          <cell r="BP66"/>
          <cell r="BQ66"/>
          <cell r="BR66"/>
          <cell r="BS66"/>
          <cell r="BT66"/>
          <cell r="BU66"/>
          <cell r="BV66">
            <v>0</v>
          </cell>
          <cell r="BW66"/>
          <cell r="BX66">
            <v>0</v>
          </cell>
          <cell r="BY66">
            <v>0</v>
          </cell>
          <cell r="BZ66"/>
          <cell r="CA66"/>
          <cell r="CB66"/>
          <cell r="CC66">
            <v>0</v>
          </cell>
          <cell r="CD66">
            <v>0</v>
          </cell>
          <cell r="CE66"/>
          <cell r="CF66"/>
          <cell r="CG66"/>
          <cell r="CH66"/>
          <cell r="CI66"/>
          <cell r="CJ66"/>
          <cell r="CK66"/>
          <cell r="CL66"/>
          <cell r="CM66"/>
          <cell r="CN66"/>
          <cell r="CO66">
            <v>0</v>
          </cell>
          <cell r="CP66"/>
          <cell r="CQ66"/>
          <cell r="CR66"/>
          <cell r="CS66"/>
          <cell r="CT66"/>
          <cell r="CU66"/>
          <cell r="CV66"/>
          <cell r="CW66">
            <v>0</v>
          </cell>
          <cell r="CX66"/>
          <cell r="CY66"/>
          <cell r="CZ66"/>
          <cell r="DA66"/>
          <cell r="DB66"/>
          <cell r="DC66"/>
          <cell r="DD66"/>
          <cell r="DE66"/>
          <cell r="DF66"/>
          <cell r="DG66"/>
          <cell r="DH66"/>
          <cell r="DI66"/>
          <cell r="DJ66"/>
          <cell r="DK66"/>
          <cell r="DL66"/>
          <cell r="DM66"/>
          <cell r="DN66"/>
          <cell r="DO66" t="str">
            <v>Brian Fitzpatrick</v>
          </cell>
          <cell r="DP66" t="str">
            <v>Kanuit</v>
          </cell>
          <cell r="DQ66"/>
          <cell r="DR66">
            <v>9</v>
          </cell>
        </row>
        <row r="67">
          <cell r="C67">
            <v>245</v>
          </cell>
          <cell r="D67">
            <v>41</v>
          </cell>
          <cell r="E67">
            <v>228</v>
          </cell>
          <cell r="F67">
            <v>41</v>
          </cell>
          <cell r="G67"/>
          <cell r="H67" t="str">
            <v/>
          </cell>
          <cell r="I67" t="str">
            <v/>
          </cell>
          <cell r="J67">
            <v>0</v>
          </cell>
          <cell r="K67" t="str">
            <v>Bradshaw</v>
          </cell>
          <cell r="L67" t="str">
            <v>Rehab collection and trmt, LS and pond</v>
          </cell>
          <cell r="M67">
            <v>280784</v>
          </cell>
          <cell r="N67" t="str">
            <v>280784-PS01</v>
          </cell>
          <cell r="O67"/>
          <cell r="P67">
            <v>570</v>
          </cell>
          <cell r="Q67"/>
          <cell r="R67"/>
          <cell r="S67"/>
          <cell r="T67" t="str">
            <v>Exempt</v>
          </cell>
          <cell r="U67">
            <v>44263</v>
          </cell>
          <cell r="V67">
            <v>44376</v>
          </cell>
          <cell r="W67">
            <v>0</v>
          </cell>
          <cell r="X67">
            <v>0</v>
          </cell>
          <cell r="Y67"/>
          <cell r="Z67"/>
          <cell r="AA67"/>
          <cell r="AB67">
            <v>0</v>
          </cell>
          <cell r="AC67"/>
          <cell r="AD67"/>
          <cell r="AE67"/>
          <cell r="AF67"/>
          <cell r="AG67"/>
          <cell r="AH67">
            <v>44682</v>
          </cell>
          <cell r="AI67">
            <v>44835</v>
          </cell>
          <cell r="AJ67"/>
          <cell r="AK67">
            <v>367500</v>
          </cell>
          <cell r="AL67"/>
          <cell r="AM67"/>
          <cell r="AN67"/>
          <cell r="AO67"/>
          <cell r="AP67"/>
          <cell r="AQ67"/>
          <cell r="AR67">
            <v>0</v>
          </cell>
          <cell r="AS67">
            <v>0</v>
          </cell>
          <cell r="AT67">
            <v>367500</v>
          </cell>
          <cell r="AU67">
            <v>0</v>
          </cell>
          <cell r="AV67"/>
          <cell r="AW67"/>
          <cell r="AX67">
            <v>0</v>
          </cell>
          <cell r="AY67"/>
          <cell r="AZ67"/>
          <cell r="BA67"/>
          <cell r="BB67"/>
          <cell r="BC67"/>
          <cell r="BD67"/>
          <cell r="BE67">
            <v>0</v>
          </cell>
          <cell r="BF67">
            <v>0</v>
          </cell>
          <cell r="BG67"/>
          <cell r="BH67">
            <v>0</v>
          </cell>
          <cell r="BI67"/>
          <cell r="BJ67">
            <v>0</v>
          </cell>
          <cell r="BK67"/>
          <cell r="BL67"/>
          <cell r="BM67"/>
          <cell r="BN67"/>
          <cell r="BO67"/>
          <cell r="BP67"/>
          <cell r="BQ67"/>
          <cell r="BR67"/>
          <cell r="BS67"/>
          <cell r="BT67"/>
          <cell r="BU67"/>
          <cell r="BV67">
            <v>0</v>
          </cell>
          <cell r="BW67"/>
          <cell r="BX67">
            <v>0</v>
          </cell>
          <cell r="BY67">
            <v>0</v>
          </cell>
          <cell r="BZ67"/>
          <cell r="CA67"/>
          <cell r="CB67"/>
          <cell r="CC67">
            <v>0</v>
          </cell>
          <cell r="CD67">
            <v>0</v>
          </cell>
          <cell r="CE67"/>
          <cell r="CF67"/>
          <cell r="CG67"/>
          <cell r="CH67"/>
          <cell r="CI67"/>
          <cell r="CJ67"/>
          <cell r="CK67"/>
          <cell r="CL67"/>
          <cell r="CM67"/>
          <cell r="CN67"/>
          <cell r="CO67">
            <v>0</v>
          </cell>
          <cell r="CP67"/>
          <cell r="CQ67"/>
          <cell r="CR67"/>
          <cell r="CS67"/>
          <cell r="CT67"/>
          <cell r="CU67"/>
          <cell r="CV67"/>
          <cell r="CW67">
            <v>0</v>
          </cell>
          <cell r="CX67"/>
          <cell r="CY67"/>
          <cell r="CZ67"/>
          <cell r="DA67"/>
          <cell r="DB67"/>
          <cell r="DC67"/>
          <cell r="DD67"/>
          <cell r="DE67"/>
          <cell r="DF67"/>
          <cell r="DG67"/>
          <cell r="DH67">
            <v>0</v>
          </cell>
          <cell r="DI67"/>
          <cell r="DJ67"/>
          <cell r="DK67"/>
          <cell r="DL67"/>
          <cell r="DM67"/>
          <cell r="DN67"/>
          <cell r="DO67" t="str">
            <v>Wesley Leksell</v>
          </cell>
          <cell r="DP67" t="str">
            <v>Bradshaw</v>
          </cell>
          <cell r="DQ67"/>
          <cell r="DR67" t="str">
            <v>3c</v>
          </cell>
        </row>
        <row r="68">
          <cell r="C68">
            <v>7</v>
          </cell>
          <cell r="D68">
            <v>88</v>
          </cell>
          <cell r="E68">
            <v>7</v>
          </cell>
          <cell r="F68">
            <v>88</v>
          </cell>
          <cell r="G68"/>
          <cell r="H68" t="str">
            <v/>
          </cell>
          <cell r="I68" t="str">
            <v/>
          </cell>
          <cell r="J68" t="str">
            <v>PER approved</v>
          </cell>
          <cell r="K68" t="str">
            <v>Barrett</v>
          </cell>
          <cell r="L68" t="str">
            <v>Rehab collection, Phase 2</v>
          </cell>
          <cell r="M68">
            <v>280696</v>
          </cell>
          <cell r="N68" t="str">
            <v>280696-PS01b</v>
          </cell>
          <cell r="O68"/>
          <cell r="P68">
            <v>464</v>
          </cell>
          <cell r="Q68"/>
          <cell r="R68"/>
          <cell r="S68"/>
          <cell r="T68" t="str">
            <v>Exempt</v>
          </cell>
          <cell r="U68">
            <v>44202</v>
          </cell>
          <cell r="V68">
            <v>0</v>
          </cell>
          <cell r="W68">
            <v>44531</v>
          </cell>
          <cell r="X68">
            <v>0</v>
          </cell>
          <cell r="Y68"/>
          <cell r="Z68"/>
          <cell r="AA68"/>
          <cell r="AB68">
            <v>0</v>
          </cell>
          <cell r="AC68"/>
          <cell r="AD68"/>
          <cell r="AE68"/>
          <cell r="AF68"/>
          <cell r="AG68"/>
          <cell r="AH68"/>
          <cell r="AI68"/>
          <cell r="AJ68"/>
          <cell r="AK68">
            <v>4398733</v>
          </cell>
          <cell r="AL68"/>
          <cell r="AM68"/>
          <cell r="AN68"/>
          <cell r="AO68"/>
          <cell r="AP68"/>
          <cell r="AQ68"/>
          <cell r="AR68">
            <v>0</v>
          </cell>
          <cell r="AS68">
            <v>0</v>
          </cell>
          <cell r="AT68">
            <v>4398733</v>
          </cell>
          <cell r="AU68">
            <v>0</v>
          </cell>
          <cell r="AV68"/>
          <cell r="AW68"/>
          <cell r="AX68">
            <v>0</v>
          </cell>
          <cell r="AY68"/>
          <cell r="AZ68"/>
          <cell r="BA68"/>
          <cell r="BB68"/>
          <cell r="BC68"/>
          <cell r="BD68"/>
          <cell r="BE68">
            <v>0</v>
          </cell>
          <cell r="BF68">
            <v>0</v>
          </cell>
          <cell r="BG68"/>
          <cell r="BH68">
            <v>0</v>
          </cell>
          <cell r="BI68"/>
          <cell r="BJ68">
            <v>2209176.4500000002</v>
          </cell>
          <cell r="BK68"/>
          <cell r="BL68"/>
          <cell r="BM68"/>
          <cell r="BN68"/>
          <cell r="BO68"/>
          <cell r="BP68"/>
          <cell r="BQ68"/>
          <cell r="BR68" t="str">
            <v/>
          </cell>
          <cell r="BS68"/>
          <cell r="BT68"/>
          <cell r="BU68"/>
          <cell r="BV68">
            <v>0</v>
          </cell>
          <cell r="BW68"/>
          <cell r="BX68">
            <v>0</v>
          </cell>
          <cell r="BY68">
            <v>0</v>
          </cell>
          <cell r="BZ68"/>
          <cell r="CA68"/>
          <cell r="CB68"/>
          <cell r="CC68">
            <v>0</v>
          </cell>
          <cell r="CD68">
            <v>0</v>
          </cell>
          <cell r="CE68"/>
          <cell r="CF68"/>
          <cell r="CG68"/>
          <cell r="CH68"/>
          <cell r="CI68"/>
          <cell r="CJ68"/>
          <cell r="CK68"/>
          <cell r="CL68"/>
          <cell r="CM68"/>
          <cell r="CN68"/>
          <cell r="CO68">
            <v>0</v>
          </cell>
          <cell r="CP68"/>
          <cell r="CQ68"/>
          <cell r="CR68"/>
          <cell r="CS68"/>
          <cell r="CT68"/>
          <cell r="CU68"/>
          <cell r="CV68"/>
          <cell r="CW68">
            <v>0</v>
          </cell>
          <cell r="CX68" t="str">
            <v>PER approved</v>
          </cell>
          <cell r="CY68">
            <v>2024</v>
          </cell>
          <cell r="CZ68"/>
          <cell r="DA68"/>
          <cell r="DB68"/>
          <cell r="DC68">
            <v>258</v>
          </cell>
          <cell r="DD68"/>
          <cell r="DE68">
            <v>3398733</v>
          </cell>
          <cell r="DF68">
            <v>1019000</v>
          </cell>
          <cell r="DG68">
            <v>1000000</v>
          </cell>
          <cell r="DH68">
            <v>2019000</v>
          </cell>
          <cell r="DI68"/>
          <cell r="DJ68"/>
          <cell r="DK68"/>
          <cell r="DL68"/>
          <cell r="DM68"/>
          <cell r="DN68"/>
          <cell r="DO68" t="str">
            <v>Pam Rodewald</v>
          </cell>
          <cell r="DP68" t="str">
            <v>Barrett</v>
          </cell>
          <cell r="DQ68" t="str">
            <v>Barrett</v>
          </cell>
          <cell r="DR68" t="str">
            <v>6E</v>
          </cell>
        </row>
        <row r="69">
          <cell r="C69">
            <v>52</v>
          </cell>
          <cell r="D69">
            <v>68</v>
          </cell>
          <cell r="E69">
            <v>43</v>
          </cell>
          <cell r="F69">
            <v>68</v>
          </cell>
          <cell r="G69">
            <v>2024</v>
          </cell>
          <cell r="H69" t="str">
            <v/>
          </cell>
          <cell r="I69" t="str">
            <v>Yes</v>
          </cell>
          <cell r="J69">
            <v>0</v>
          </cell>
          <cell r="K69" t="str">
            <v>Berrens</v>
          </cell>
          <cell r="L69" t="str">
            <v>Rehab collection</v>
          </cell>
          <cell r="M69">
            <v>280732</v>
          </cell>
          <cell r="N69" t="str">
            <v>280732-PS01</v>
          </cell>
          <cell r="O69"/>
          <cell r="P69">
            <v>1245</v>
          </cell>
          <cell r="Q69"/>
          <cell r="R69"/>
          <cell r="S69"/>
          <cell r="T69" t="str">
            <v>Exempt</v>
          </cell>
          <cell r="U69">
            <v>44624</v>
          </cell>
          <cell r="V69">
            <v>44860</v>
          </cell>
          <cell r="W69">
            <v>0</v>
          </cell>
          <cell r="X69">
            <v>0</v>
          </cell>
          <cell r="Y69">
            <v>45082</v>
          </cell>
          <cell r="Z69">
            <v>15067960</v>
          </cell>
          <cell r="AA69"/>
          <cell r="AB69">
            <v>15067960</v>
          </cell>
          <cell r="AC69" t="str">
            <v>Part B</v>
          </cell>
          <cell r="AD69"/>
          <cell r="AE69">
            <v>44714</v>
          </cell>
          <cell r="AF69">
            <v>4991680</v>
          </cell>
          <cell r="AG69"/>
          <cell r="AH69">
            <v>45413</v>
          </cell>
          <cell r="AI69">
            <v>45597</v>
          </cell>
          <cell r="AJ69" t="str">
            <v>phased project</v>
          </cell>
          <cell r="AK69">
            <v>15067960</v>
          </cell>
          <cell r="AL69"/>
          <cell r="AM69"/>
          <cell r="AN69"/>
          <cell r="AO69"/>
          <cell r="AP69"/>
          <cell r="AQ69"/>
          <cell r="AR69">
            <v>0</v>
          </cell>
          <cell r="AS69">
            <v>0</v>
          </cell>
          <cell r="AT69">
            <v>15067960</v>
          </cell>
          <cell r="AU69">
            <v>15067960</v>
          </cell>
          <cell r="AV69"/>
          <cell r="AW69"/>
          <cell r="AX69">
            <v>15067960</v>
          </cell>
          <cell r="AY69"/>
          <cell r="AZ69"/>
          <cell r="BA69"/>
          <cell r="BB69"/>
          <cell r="BC69"/>
          <cell r="BD69"/>
          <cell r="BE69">
            <v>0</v>
          </cell>
          <cell r="BF69">
            <v>0</v>
          </cell>
          <cell r="BG69"/>
          <cell r="BH69">
            <v>0</v>
          </cell>
          <cell r="BI69"/>
          <cell r="BJ69">
            <v>0</v>
          </cell>
          <cell r="BK69"/>
          <cell r="BL69"/>
          <cell r="BM69"/>
          <cell r="BN69"/>
          <cell r="BO69"/>
          <cell r="BP69"/>
          <cell r="BQ69"/>
          <cell r="BR69" t="str">
            <v/>
          </cell>
          <cell r="BS69"/>
          <cell r="BT69"/>
          <cell r="BU69"/>
          <cell r="BV69">
            <v>0</v>
          </cell>
          <cell r="BW69"/>
          <cell r="BX69">
            <v>0</v>
          </cell>
          <cell r="BY69">
            <v>0</v>
          </cell>
          <cell r="BZ69"/>
          <cell r="CA69"/>
          <cell r="CB69"/>
          <cell r="CC69">
            <v>0</v>
          </cell>
          <cell r="CD69">
            <v>0</v>
          </cell>
          <cell r="CE69"/>
          <cell r="CF69"/>
          <cell r="CG69"/>
          <cell r="CH69"/>
          <cell r="CI69"/>
          <cell r="CJ69"/>
          <cell r="CK69"/>
          <cell r="CL69"/>
          <cell r="CM69"/>
          <cell r="CN69"/>
          <cell r="CO69">
            <v>0</v>
          </cell>
          <cell r="CP69"/>
          <cell r="CQ69"/>
          <cell r="CR69"/>
          <cell r="CS69"/>
          <cell r="CT69"/>
          <cell r="CU69"/>
          <cell r="CV69"/>
          <cell r="CW69">
            <v>0</v>
          </cell>
          <cell r="CX69"/>
          <cell r="CY69"/>
          <cell r="CZ69"/>
          <cell r="DA69"/>
          <cell r="DB69"/>
          <cell r="DC69"/>
          <cell r="DD69"/>
          <cell r="DE69"/>
          <cell r="DF69"/>
          <cell r="DG69"/>
          <cell r="DH69">
            <v>0</v>
          </cell>
          <cell r="DI69"/>
          <cell r="DJ69"/>
          <cell r="DK69"/>
          <cell r="DL69"/>
          <cell r="DM69"/>
          <cell r="DN69"/>
          <cell r="DO69" t="str">
            <v>Pam Rodewald</v>
          </cell>
          <cell r="DP69" t="str">
            <v>Berrens</v>
          </cell>
          <cell r="DQ69" t="str">
            <v>Gallentine</v>
          </cell>
          <cell r="DR69">
            <v>8</v>
          </cell>
        </row>
        <row r="70">
          <cell r="C70">
            <v>79</v>
          </cell>
          <cell r="D70">
            <v>63</v>
          </cell>
          <cell r="E70">
            <v>72.2</v>
          </cell>
          <cell r="F70">
            <v>63</v>
          </cell>
          <cell r="G70">
            <v>2024</v>
          </cell>
          <cell r="H70" t="str">
            <v/>
          </cell>
          <cell r="I70" t="str">
            <v>Yes</v>
          </cell>
          <cell r="J70">
            <v>0</v>
          </cell>
          <cell r="K70" t="str">
            <v>Schultz</v>
          </cell>
          <cell r="L70" t="str">
            <v>Rehab collection, ph 2</v>
          </cell>
          <cell r="M70">
            <v>280773</v>
          </cell>
          <cell r="N70" t="str">
            <v>280773-PS02</v>
          </cell>
          <cell r="O70"/>
          <cell r="P70">
            <v>1116</v>
          </cell>
          <cell r="Q70"/>
          <cell r="R70"/>
          <cell r="S70"/>
          <cell r="T70" t="str">
            <v>Exempt</v>
          </cell>
          <cell r="U70">
            <v>44260</v>
          </cell>
          <cell r="V70">
            <v>44455</v>
          </cell>
          <cell r="W70">
            <v>44656</v>
          </cell>
          <cell r="X70">
            <v>44684</v>
          </cell>
          <cell r="Y70">
            <v>45076</v>
          </cell>
          <cell r="Z70">
            <v>5025300</v>
          </cell>
          <cell r="AA70"/>
          <cell r="AB70">
            <v>5025300</v>
          </cell>
          <cell r="AC70" t="str">
            <v>Part B</v>
          </cell>
          <cell r="AD70"/>
          <cell r="AE70">
            <v>44713</v>
          </cell>
          <cell r="AF70">
            <v>2552700</v>
          </cell>
          <cell r="AG70"/>
          <cell r="AH70">
            <v>45413</v>
          </cell>
          <cell r="AI70">
            <v>45931</v>
          </cell>
          <cell r="AJ70"/>
          <cell r="AK70">
            <v>5025300</v>
          </cell>
          <cell r="AL70"/>
          <cell r="AM70"/>
          <cell r="AN70"/>
          <cell r="AO70"/>
          <cell r="AP70"/>
          <cell r="AQ70"/>
          <cell r="AR70">
            <v>0</v>
          </cell>
          <cell r="AS70">
            <v>0</v>
          </cell>
          <cell r="AT70">
            <v>5025300</v>
          </cell>
          <cell r="AU70">
            <v>5025300</v>
          </cell>
          <cell r="AV70"/>
          <cell r="AW70"/>
          <cell r="AX70">
            <v>5025300</v>
          </cell>
          <cell r="AY70"/>
          <cell r="AZ70"/>
          <cell r="BA70"/>
          <cell r="BB70"/>
          <cell r="BC70"/>
          <cell r="BD70"/>
          <cell r="BE70" t="str">
            <v>FY23 Survey</v>
          </cell>
          <cell r="BF70">
            <v>0</v>
          </cell>
          <cell r="BG70"/>
          <cell r="BH70">
            <v>864111.14594325877</v>
          </cell>
          <cell r="BI70"/>
          <cell r="BJ70">
            <v>0</v>
          </cell>
          <cell r="BK70"/>
          <cell r="BL70"/>
          <cell r="BM70"/>
          <cell r="BN70"/>
          <cell r="BO70"/>
          <cell r="BP70"/>
          <cell r="BQ70"/>
          <cell r="BR70"/>
          <cell r="BS70"/>
          <cell r="BT70"/>
          <cell r="BU70"/>
          <cell r="BV70">
            <v>0</v>
          </cell>
          <cell r="BW70"/>
          <cell r="BX70">
            <v>0</v>
          </cell>
          <cell r="BY70">
            <v>0</v>
          </cell>
          <cell r="BZ70"/>
          <cell r="CA70"/>
          <cell r="CB70"/>
          <cell r="CC70">
            <v>0</v>
          </cell>
          <cell r="CD70">
            <v>0</v>
          </cell>
          <cell r="CE70"/>
          <cell r="CF70"/>
          <cell r="CG70"/>
          <cell r="CH70"/>
          <cell r="CI70"/>
          <cell r="CJ70"/>
          <cell r="CK70"/>
          <cell r="CL70"/>
          <cell r="CM70"/>
          <cell r="CN70"/>
          <cell r="CO70">
            <v>0</v>
          </cell>
          <cell r="CP70"/>
          <cell r="CQ70"/>
          <cell r="CR70"/>
          <cell r="CS70"/>
          <cell r="CT70"/>
          <cell r="CU70"/>
          <cell r="CV70"/>
          <cell r="CW70">
            <v>0</v>
          </cell>
          <cell r="CX70"/>
          <cell r="CY70"/>
          <cell r="CZ70"/>
          <cell r="DA70"/>
          <cell r="DB70"/>
          <cell r="DC70"/>
          <cell r="DD70"/>
          <cell r="DE70"/>
          <cell r="DF70"/>
          <cell r="DG70"/>
          <cell r="DH70">
            <v>0</v>
          </cell>
          <cell r="DI70"/>
          <cell r="DJ70"/>
          <cell r="DK70"/>
          <cell r="DL70"/>
          <cell r="DM70"/>
          <cell r="DN70"/>
          <cell r="DO70" t="str">
            <v>Brian Fitzpatrick</v>
          </cell>
          <cell r="DP70" t="str">
            <v>Schultz</v>
          </cell>
          <cell r="DQ70"/>
          <cell r="DR70">
            <v>5</v>
          </cell>
        </row>
        <row r="71">
          <cell r="C71">
            <v>53</v>
          </cell>
          <cell r="D71">
            <v>68</v>
          </cell>
          <cell r="E71">
            <v>44</v>
          </cell>
          <cell r="F71">
            <v>68</v>
          </cell>
          <cell r="G71"/>
          <cell r="H71" t="str">
            <v/>
          </cell>
          <cell r="I71" t="str">
            <v/>
          </cell>
          <cell r="J71">
            <v>0</v>
          </cell>
          <cell r="K71" t="str">
            <v>Barrett</v>
          </cell>
          <cell r="L71" t="str">
            <v>Rehab collection and treatment, LS and pond imp</v>
          </cell>
          <cell r="M71">
            <v>280876</v>
          </cell>
          <cell r="N71" t="str">
            <v>280876-PS01</v>
          </cell>
          <cell r="O71"/>
          <cell r="P71">
            <v>458</v>
          </cell>
          <cell r="Q71"/>
          <cell r="R71"/>
          <cell r="S71"/>
          <cell r="T71"/>
          <cell r="U71">
            <v>0</v>
          </cell>
          <cell r="V71">
            <v>0</v>
          </cell>
          <cell r="W71">
            <v>0</v>
          </cell>
          <cell r="X71">
            <v>0</v>
          </cell>
          <cell r="Y71"/>
          <cell r="Z71"/>
          <cell r="AA71"/>
          <cell r="AB71">
            <v>0</v>
          </cell>
          <cell r="AC71"/>
          <cell r="AD71"/>
          <cell r="AE71"/>
          <cell r="AF71"/>
          <cell r="AG71"/>
          <cell r="AH71"/>
          <cell r="AI71"/>
          <cell r="AJ71"/>
          <cell r="AK71">
            <v>3500000</v>
          </cell>
          <cell r="AL71"/>
          <cell r="AM71"/>
          <cell r="AN71"/>
          <cell r="AO71"/>
          <cell r="AP71"/>
          <cell r="AQ71"/>
          <cell r="AR71">
            <v>0</v>
          </cell>
          <cell r="AS71">
            <v>0</v>
          </cell>
          <cell r="AT71">
            <v>3500000</v>
          </cell>
          <cell r="AU71">
            <v>0</v>
          </cell>
          <cell r="AV71"/>
          <cell r="AW71"/>
          <cell r="AX71">
            <v>0</v>
          </cell>
          <cell r="AY71"/>
          <cell r="AZ71"/>
          <cell r="BA71"/>
          <cell r="BB71"/>
          <cell r="BC71"/>
          <cell r="BD71"/>
          <cell r="BE71">
            <v>0</v>
          </cell>
          <cell r="BF71">
            <v>0</v>
          </cell>
          <cell r="BG71"/>
          <cell r="BH71">
            <v>0</v>
          </cell>
          <cell r="BI71"/>
          <cell r="BJ71">
            <v>0</v>
          </cell>
          <cell r="BK71"/>
          <cell r="BL71"/>
          <cell r="BM71"/>
          <cell r="BN71"/>
          <cell r="BO71"/>
          <cell r="BP71"/>
          <cell r="BQ71"/>
          <cell r="BR71" t="str">
            <v/>
          </cell>
          <cell r="BS71"/>
          <cell r="BT71"/>
          <cell r="BU71"/>
          <cell r="BV71">
            <v>0</v>
          </cell>
          <cell r="BW71"/>
          <cell r="BX71">
            <v>0</v>
          </cell>
          <cell r="BY71">
            <v>0</v>
          </cell>
          <cell r="BZ71"/>
          <cell r="CA71"/>
          <cell r="CB71"/>
          <cell r="CC71">
            <v>0</v>
          </cell>
          <cell r="CD71">
            <v>0</v>
          </cell>
          <cell r="CE71"/>
          <cell r="CF71"/>
          <cell r="CG71"/>
          <cell r="CH71"/>
          <cell r="CI71"/>
          <cell r="CJ71"/>
          <cell r="CK71"/>
          <cell r="CL71"/>
          <cell r="CM71"/>
          <cell r="CN71"/>
          <cell r="CO71">
            <v>0</v>
          </cell>
          <cell r="CP71"/>
          <cell r="CQ71"/>
          <cell r="CR71"/>
          <cell r="CS71"/>
          <cell r="CT71"/>
          <cell r="CU71"/>
          <cell r="CV71"/>
          <cell r="CW71">
            <v>0</v>
          </cell>
          <cell r="CX71"/>
          <cell r="CY71"/>
          <cell r="CZ71"/>
          <cell r="DA71"/>
          <cell r="DB71"/>
          <cell r="DC71"/>
          <cell r="DD71"/>
          <cell r="DE71"/>
          <cell r="DF71"/>
          <cell r="DG71"/>
          <cell r="DH71">
            <v>0</v>
          </cell>
          <cell r="DI71"/>
          <cell r="DJ71"/>
          <cell r="DK71"/>
          <cell r="DL71"/>
          <cell r="DM71"/>
          <cell r="DN71"/>
          <cell r="DO71" t="str">
            <v>Abram Peterson</v>
          </cell>
          <cell r="DP71" t="str">
            <v>Barrett</v>
          </cell>
          <cell r="DQ71" t="str">
            <v>Lafontaine</v>
          </cell>
          <cell r="DR71" t="str">
            <v>6E</v>
          </cell>
        </row>
        <row r="72">
          <cell r="C72">
            <v>157</v>
          </cell>
          <cell r="D72">
            <v>53</v>
          </cell>
          <cell r="E72">
            <v>137</v>
          </cell>
          <cell r="F72">
            <v>53</v>
          </cell>
          <cell r="G72" t="str">
            <v/>
          </cell>
          <cell r="H72" t="str">
            <v/>
          </cell>
          <cell r="I72" t="str">
            <v/>
          </cell>
          <cell r="J72">
            <v>0</v>
          </cell>
          <cell r="K72" t="str">
            <v>Barrett</v>
          </cell>
          <cell r="L72" t="str">
            <v>Rehab collection and treatment</v>
          </cell>
          <cell r="M72">
            <v>279562</v>
          </cell>
          <cell r="N72" t="str">
            <v>279562-PS01</v>
          </cell>
          <cell r="O72" t="str">
            <v>existing</v>
          </cell>
          <cell r="P72">
            <v>301</v>
          </cell>
          <cell r="Q72">
            <v>0</v>
          </cell>
          <cell r="R72"/>
          <cell r="S72">
            <v>0</v>
          </cell>
          <cell r="T72"/>
          <cell r="U72">
            <v>0</v>
          </cell>
          <cell r="V72">
            <v>0</v>
          </cell>
          <cell r="W72">
            <v>0</v>
          </cell>
          <cell r="X72">
            <v>0</v>
          </cell>
          <cell r="Y72"/>
          <cell r="Z72"/>
          <cell r="AA72"/>
          <cell r="AB72">
            <v>0</v>
          </cell>
          <cell r="AC72"/>
          <cell r="AD72"/>
          <cell r="AE72"/>
          <cell r="AF72"/>
          <cell r="AG72"/>
          <cell r="AH72"/>
          <cell r="AI72"/>
          <cell r="AJ72"/>
          <cell r="AK72">
            <v>3330000</v>
          </cell>
          <cell r="AL72"/>
          <cell r="AM72"/>
          <cell r="AN72"/>
          <cell r="AO72"/>
          <cell r="AP72"/>
          <cell r="AQ72"/>
          <cell r="AR72">
            <v>0</v>
          </cell>
          <cell r="AS72">
            <v>0</v>
          </cell>
          <cell r="AT72">
            <v>3330000</v>
          </cell>
          <cell r="AU72">
            <v>0</v>
          </cell>
          <cell r="AV72"/>
          <cell r="AW72"/>
          <cell r="AX72">
            <v>0</v>
          </cell>
          <cell r="AY72"/>
          <cell r="AZ72"/>
          <cell r="BA72"/>
          <cell r="BB72"/>
          <cell r="BC72"/>
          <cell r="BD72"/>
          <cell r="BE72" t="str">
            <v>2013 survey</v>
          </cell>
          <cell r="BF72">
            <v>0</v>
          </cell>
          <cell r="BG72"/>
          <cell r="BH72"/>
          <cell r="BI72"/>
          <cell r="BJ72">
            <v>0</v>
          </cell>
          <cell r="BK72"/>
          <cell r="BL72"/>
          <cell r="BM72"/>
          <cell r="BN72"/>
          <cell r="BO72"/>
          <cell r="BP72"/>
          <cell r="BQ72"/>
          <cell r="BR72" t="str">
            <v/>
          </cell>
          <cell r="BS72"/>
          <cell r="BT72" t="str">
            <v/>
          </cell>
          <cell r="BU72"/>
          <cell r="BV72">
            <v>0</v>
          </cell>
          <cell r="BW72"/>
          <cell r="BX72">
            <v>0</v>
          </cell>
          <cell r="BY72">
            <v>0</v>
          </cell>
          <cell r="BZ72"/>
          <cell r="CA72"/>
          <cell r="CB72"/>
          <cell r="CC72">
            <v>0</v>
          </cell>
          <cell r="CD72">
            <v>0</v>
          </cell>
          <cell r="CE72"/>
          <cell r="CF72"/>
          <cell r="CG72"/>
          <cell r="CH72"/>
          <cell r="CI72"/>
          <cell r="CJ72"/>
          <cell r="CK72"/>
          <cell r="CL72"/>
          <cell r="CM72"/>
          <cell r="CN72"/>
          <cell r="CO72">
            <v>0</v>
          </cell>
          <cell r="CP72"/>
          <cell r="CQ72"/>
          <cell r="CR72"/>
          <cell r="CS72"/>
          <cell r="CT72"/>
          <cell r="CU72"/>
          <cell r="CV72"/>
          <cell r="CW72">
            <v>0</v>
          </cell>
          <cell r="CX72"/>
          <cell r="CY72"/>
          <cell r="CZ72"/>
          <cell r="DA72"/>
          <cell r="DB72"/>
          <cell r="DC72">
            <v>96</v>
          </cell>
          <cell r="DD72">
            <v>18</v>
          </cell>
          <cell r="DE72"/>
          <cell r="DF72"/>
          <cell r="DG72"/>
          <cell r="DH72">
            <v>0</v>
          </cell>
          <cell r="DI72"/>
          <cell r="DJ72"/>
          <cell r="DK72"/>
          <cell r="DL72"/>
          <cell r="DM72"/>
          <cell r="DN72"/>
          <cell r="DO72" t="str">
            <v>Abram Peterson</v>
          </cell>
          <cell r="DP72" t="str">
            <v>Barrett</v>
          </cell>
          <cell r="DQ72" t="str">
            <v>Barrett</v>
          </cell>
          <cell r="DR72" t="str">
            <v>6E</v>
          </cell>
        </row>
        <row r="73">
          <cell r="C73">
            <v>54</v>
          </cell>
          <cell r="D73">
            <v>68</v>
          </cell>
          <cell r="E73">
            <v>41.2</v>
          </cell>
          <cell r="F73">
            <v>68</v>
          </cell>
          <cell r="G73"/>
          <cell r="H73" t="str">
            <v/>
          </cell>
          <cell r="I73" t="str">
            <v/>
          </cell>
          <cell r="J73">
            <v>0</v>
          </cell>
          <cell r="K73" t="str">
            <v>Barrett</v>
          </cell>
          <cell r="L73" t="str">
            <v>Rehab treatment, ph 3</v>
          </cell>
          <cell r="M73">
            <v>280652</v>
          </cell>
          <cell r="N73" t="str">
            <v>280652-PS04</v>
          </cell>
          <cell r="O73"/>
          <cell r="P73">
            <v>1492</v>
          </cell>
          <cell r="Q73"/>
          <cell r="R73"/>
          <cell r="S73"/>
          <cell r="T73" t="str">
            <v>Exempt</v>
          </cell>
          <cell r="U73">
            <v>43524</v>
          </cell>
          <cell r="V73">
            <v>43728</v>
          </cell>
          <cell r="W73">
            <v>43917</v>
          </cell>
          <cell r="X73">
            <v>44012</v>
          </cell>
          <cell r="Y73"/>
          <cell r="Z73"/>
          <cell r="AA73"/>
          <cell r="AB73">
            <v>0</v>
          </cell>
          <cell r="AC73"/>
          <cell r="AD73"/>
          <cell r="AE73"/>
          <cell r="AF73"/>
          <cell r="AG73"/>
          <cell r="AH73"/>
          <cell r="AI73"/>
          <cell r="AJ73"/>
          <cell r="AK73">
            <v>4000000</v>
          </cell>
          <cell r="AL73"/>
          <cell r="AM73"/>
          <cell r="AN73"/>
          <cell r="AO73"/>
          <cell r="AP73"/>
          <cell r="AQ73"/>
          <cell r="AR73">
            <v>0</v>
          </cell>
          <cell r="AS73">
            <v>0</v>
          </cell>
          <cell r="AT73">
            <v>4000000</v>
          </cell>
          <cell r="AU73">
            <v>0</v>
          </cell>
          <cell r="AV73"/>
          <cell r="AW73"/>
          <cell r="AX73">
            <v>0</v>
          </cell>
          <cell r="AY73"/>
          <cell r="AZ73"/>
          <cell r="BA73"/>
          <cell r="BB73"/>
          <cell r="BC73"/>
          <cell r="BD73"/>
          <cell r="BE73"/>
          <cell r="BF73">
            <v>0</v>
          </cell>
          <cell r="BG73"/>
          <cell r="BH73">
            <v>0</v>
          </cell>
          <cell r="BI73"/>
          <cell r="BJ73">
            <v>0</v>
          </cell>
          <cell r="BK73"/>
          <cell r="BL73"/>
          <cell r="BM73"/>
          <cell r="BN73"/>
          <cell r="BO73"/>
          <cell r="BP73"/>
          <cell r="BQ73"/>
          <cell r="BR73" t="str">
            <v/>
          </cell>
          <cell r="BS73"/>
          <cell r="BT73" t="str">
            <v/>
          </cell>
          <cell r="BU73"/>
          <cell r="BV73">
            <v>0</v>
          </cell>
          <cell r="BW73"/>
          <cell r="BX73">
            <v>0</v>
          </cell>
          <cell r="BY73">
            <v>0</v>
          </cell>
          <cell r="BZ73"/>
          <cell r="CA73"/>
          <cell r="CB73"/>
          <cell r="CC73">
            <v>0</v>
          </cell>
          <cell r="CD73">
            <v>0</v>
          </cell>
          <cell r="CE73"/>
          <cell r="CF73"/>
          <cell r="CG73"/>
          <cell r="CH73"/>
          <cell r="CI73"/>
          <cell r="CJ73"/>
          <cell r="CK73"/>
          <cell r="CL73"/>
          <cell r="CM73"/>
          <cell r="CN73"/>
          <cell r="CO73">
            <v>0</v>
          </cell>
          <cell r="CP73"/>
          <cell r="CQ73"/>
          <cell r="CR73"/>
          <cell r="CS73"/>
          <cell r="CT73"/>
          <cell r="CU73"/>
          <cell r="CV73"/>
          <cell r="CW73">
            <v>0</v>
          </cell>
          <cell r="CX73"/>
          <cell r="CY73"/>
          <cell r="CZ73"/>
          <cell r="DA73"/>
          <cell r="DB73"/>
          <cell r="DC73"/>
          <cell r="DD73"/>
          <cell r="DE73"/>
          <cell r="DF73"/>
          <cell r="DG73"/>
          <cell r="DH73">
            <v>0</v>
          </cell>
          <cell r="DI73"/>
          <cell r="DJ73"/>
          <cell r="DK73"/>
          <cell r="DL73"/>
          <cell r="DM73"/>
          <cell r="DN73"/>
          <cell r="DO73" t="str">
            <v>Abram Peterson</v>
          </cell>
          <cell r="DP73" t="str">
            <v>Barrett</v>
          </cell>
          <cell r="DQ73" t="str">
            <v>Lafontaine</v>
          </cell>
          <cell r="DR73" t="str">
            <v>6W</v>
          </cell>
        </row>
        <row r="74">
          <cell r="C74">
            <v>264</v>
          </cell>
          <cell r="D74">
            <v>38</v>
          </cell>
          <cell r="E74">
            <v>247</v>
          </cell>
          <cell r="F74">
            <v>38</v>
          </cell>
          <cell r="G74" t="str">
            <v/>
          </cell>
          <cell r="H74" t="str">
            <v/>
          </cell>
          <cell r="I74" t="str">
            <v/>
          </cell>
          <cell r="J74">
            <v>0</v>
          </cell>
          <cell r="K74" t="str">
            <v>Schultz</v>
          </cell>
          <cell r="L74" t="str">
            <v>Rehab collection, lift station</v>
          </cell>
          <cell r="M74">
            <v>279632</v>
          </cell>
          <cell r="N74" t="str">
            <v>279632-PS01</v>
          </cell>
          <cell r="O74" t="str">
            <v>existing</v>
          </cell>
          <cell r="P74">
            <v>581</v>
          </cell>
          <cell r="Q74">
            <v>0</v>
          </cell>
          <cell r="R74"/>
          <cell r="S74">
            <v>0</v>
          </cell>
          <cell r="T74"/>
          <cell r="U74">
            <v>0</v>
          </cell>
          <cell r="V74">
            <v>0</v>
          </cell>
          <cell r="W74">
            <v>0</v>
          </cell>
          <cell r="X74">
            <v>0</v>
          </cell>
          <cell r="Y74"/>
          <cell r="Z74"/>
          <cell r="AA74"/>
          <cell r="AB74">
            <v>0</v>
          </cell>
          <cell r="AC74"/>
          <cell r="AD74"/>
          <cell r="AE74"/>
          <cell r="AF74"/>
          <cell r="AG74"/>
          <cell r="AH74"/>
          <cell r="AI74"/>
          <cell r="AJ74"/>
          <cell r="AK74">
            <v>150000</v>
          </cell>
          <cell r="AL74"/>
          <cell r="AM74"/>
          <cell r="AN74"/>
          <cell r="AO74"/>
          <cell r="AP74"/>
          <cell r="AQ74"/>
          <cell r="AR74">
            <v>0</v>
          </cell>
          <cell r="AS74">
            <v>0</v>
          </cell>
          <cell r="AT74">
            <v>150000</v>
          </cell>
          <cell r="AU74">
            <v>0</v>
          </cell>
          <cell r="AV74"/>
          <cell r="AW74"/>
          <cell r="AX74">
            <v>0</v>
          </cell>
          <cell r="AY74"/>
          <cell r="AZ74"/>
          <cell r="BA74"/>
          <cell r="BB74"/>
          <cell r="BC74"/>
          <cell r="BD74"/>
          <cell r="BE74" t="str">
            <v>2013 survey</v>
          </cell>
          <cell r="BF74">
            <v>0</v>
          </cell>
          <cell r="BG74"/>
          <cell r="BH74">
            <v>0</v>
          </cell>
          <cell r="BI74"/>
          <cell r="BJ74">
            <v>0</v>
          </cell>
          <cell r="BK74"/>
          <cell r="BL74"/>
          <cell r="BM74"/>
          <cell r="BN74"/>
          <cell r="BO74"/>
          <cell r="BP74"/>
          <cell r="BQ74"/>
          <cell r="BR74" t="str">
            <v/>
          </cell>
          <cell r="BS74"/>
          <cell r="BT74" t="str">
            <v/>
          </cell>
          <cell r="BU74"/>
          <cell r="BV74">
            <v>0</v>
          </cell>
          <cell r="BW74"/>
          <cell r="BX74">
            <v>0</v>
          </cell>
          <cell r="BY74">
            <v>0</v>
          </cell>
          <cell r="BZ74"/>
          <cell r="CA74"/>
          <cell r="CB74"/>
          <cell r="CC74">
            <v>0</v>
          </cell>
          <cell r="CD74">
            <v>0</v>
          </cell>
          <cell r="CE74"/>
          <cell r="CF74"/>
          <cell r="CG74"/>
          <cell r="CH74"/>
          <cell r="CI74"/>
          <cell r="CJ74"/>
          <cell r="CK74"/>
          <cell r="CL74"/>
          <cell r="CM74"/>
          <cell r="CN74"/>
          <cell r="CO74">
            <v>0</v>
          </cell>
          <cell r="CP74"/>
          <cell r="CQ74"/>
          <cell r="CR74"/>
          <cell r="CS74"/>
          <cell r="CT74"/>
          <cell r="CU74"/>
          <cell r="CV74"/>
          <cell r="CW74">
            <v>0</v>
          </cell>
          <cell r="CX74"/>
          <cell r="CY74"/>
          <cell r="CZ74"/>
          <cell r="DA74"/>
          <cell r="DB74"/>
          <cell r="DC74"/>
          <cell r="DD74"/>
          <cell r="DE74"/>
          <cell r="DF74"/>
          <cell r="DG74"/>
          <cell r="DH74">
            <v>0</v>
          </cell>
          <cell r="DI74"/>
          <cell r="DJ74"/>
          <cell r="DK74"/>
          <cell r="DL74"/>
          <cell r="DM74"/>
          <cell r="DN74"/>
          <cell r="DO74" t="str">
            <v>Brian Fitzpatrick</v>
          </cell>
          <cell r="DP74" t="str">
            <v>Schultz</v>
          </cell>
          <cell r="DQ74" t="str">
            <v>Lafontaine</v>
          </cell>
          <cell r="DR74">
            <v>5</v>
          </cell>
        </row>
        <row r="75">
          <cell r="C75">
            <v>285</v>
          </cell>
          <cell r="D75">
            <v>26</v>
          </cell>
          <cell r="E75"/>
          <cell r="F75"/>
          <cell r="G75"/>
          <cell r="H75" t="str">
            <v/>
          </cell>
          <cell r="I75" t="str">
            <v/>
          </cell>
          <cell r="J75">
            <v>0</v>
          </cell>
          <cell r="K75" t="str">
            <v>Berrens</v>
          </cell>
          <cell r="L75" t="str">
            <v>Rehab collection and treatment</v>
          </cell>
          <cell r="M75">
            <v>280909</v>
          </cell>
          <cell r="N75" t="str">
            <v>280909-PS01</v>
          </cell>
          <cell r="O75"/>
          <cell r="P75">
            <v>46</v>
          </cell>
          <cell r="Q75"/>
          <cell r="R75"/>
          <cell r="S75"/>
          <cell r="T75"/>
          <cell r="U75">
            <v>0</v>
          </cell>
          <cell r="V75">
            <v>0</v>
          </cell>
          <cell r="W75">
            <v>0</v>
          </cell>
          <cell r="X75">
            <v>0</v>
          </cell>
          <cell r="Y75"/>
          <cell r="Z75"/>
          <cell r="AA75"/>
          <cell r="AB75">
            <v>0</v>
          </cell>
          <cell r="AC75"/>
          <cell r="AD75"/>
          <cell r="AE75"/>
          <cell r="AF75"/>
          <cell r="AG75"/>
          <cell r="AH75"/>
          <cell r="AI75"/>
          <cell r="AJ75"/>
          <cell r="AK75">
            <v>2108000</v>
          </cell>
          <cell r="AL75"/>
          <cell r="AM75"/>
          <cell r="AN75"/>
          <cell r="AO75"/>
          <cell r="AP75"/>
          <cell r="AQ75"/>
          <cell r="AR75">
            <v>0</v>
          </cell>
          <cell r="AS75">
            <v>0</v>
          </cell>
          <cell r="AT75">
            <v>2108000</v>
          </cell>
          <cell r="AU75">
            <v>0</v>
          </cell>
          <cell r="AV75"/>
          <cell r="AW75"/>
          <cell r="AX75">
            <v>0</v>
          </cell>
          <cell r="AY75"/>
          <cell r="AZ75"/>
          <cell r="BA75"/>
          <cell r="BB75"/>
          <cell r="BC75"/>
          <cell r="BD75"/>
          <cell r="BE75">
            <v>0</v>
          </cell>
          <cell r="BF75">
            <v>0</v>
          </cell>
          <cell r="BG75"/>
          <cell r="BH75">
            <v>0</v>
          </cell>
          <cell r="BI75"/>
          <cell r="BJ75">
            <v>0</v>
          </cell>
          <cell r="BK75"/>
          <cell r="BL75"/>
          <cell r="BM75"/>
          <cell r="BN75"/>
          <cell r="BO75"/>
          <cell r="BP75"/>
          <cell r="BQ75"/>
          <cell r="BR75"/>
          <cell r="BS75"/>
          <cell r="BT75"/>
          <cell r="BU75"/>
          <cell r="BV75">
            <v>0</v>
          </cell>
          <cell r="BW75"/>
          <cell r="BX75">
            <v>0</v>
          </cell>
          <cell r="BY75">
            <v>0</v>
          </cell>
          <cell r="BZ75"/>
          <cell r="CA75"/>
          <cell r="CB75"/>
          <cell r="CC75">
            <v>0</v>
          </cell>
          <cell r="CD75">
            <v>0</v>
          </cell>
          <cell r="CE75"/>
          <cell r="CF75"/>
          <cell r="CG75"/>
          <cell r="CH75"/>
          <cell r="CI75"/>
          <cell r="CJ75"/>
          <cell r="CK75"/>
          <cell r="CL75"/>
          <cell r="CM75"/>
          <cell r="CN75"/>
          <cell r="CO75">
            <v>0</v>
          </cell>
          <cell r="CP75"/>
          <cell r="CQ75"/>
          <cell r="CR75"/>
          <cell r="CS75"/>
          <cell r="CT75"/>
          <cell r="CU75"/>
          <cell r="CV75"/>
          <cell r="CW75">
            <v>0</v>
          </cell>
          <cell r="CX75"/>
          <cell r="CY75"/>
          <cell r="CZ75"/>
          <cell r="DA75"/>
          <cell r="DB75"/>
          <cell r="DC75"/>
          <cell r="DD75"/>
          <cell r="DE75"/>
          <cell r="DF75"/>
          <cell r="DG75"/>
          <cell r="DH75"/>
          <cell r="DI75">
            <v>600000</v>
          </cell>
          <cell r="DJ75" t="str">
            <v>2023 award</v>
          </cell>
          <cell r="DK75"/>
          <cell r="DL75"/>
          <cell r="DM75"/>
          <cell r="DN75"/>
          <cell r="DO75" t="str">
            <v>Abram Peterson</v>
          </cell>
          <cell r="DP75" t="str">
            <v>Berrens</v>
          </cell>
          <cell r="DQ75"/>
          <cell r="DR75">
            <v>8</v>
          </cell>
        </row>
        <row r="76">
          <cell r="C76">
            <v>80</v>
          </cell>
          <cell r="D76">
            <v>63</v>
          </cell>
          <cell r="E76">
            <v>75</v>
          </cell>
          <cell r="F76">
            <v>63</v>
          </cell>
          <cell r="G76"/>
          <cell r="H76" t="str">
            <v/>
          </cell>
          <cell r="I76" t="str">
            <v/>
          </cell>
          <cell r="J76">
            <v>0</v>
          </cell>
          <cell r="K76" t="str">
            <v>Kanuit</v>
          </cell>
          <cell r="L76" t="str">
            <v>Rehab collection</v>
          </cell>
          <cell r="M76">
            <v>280702</v>
          </cell>
          <cell r="N76" t="str">
            <v>280702-PS01</v>
          </cell>
          <cell r="O76"/>
          <cell r="P76">
            <v>210</v>
          </cell>
          <cell r="Q76"/>
          <cell r="R76"/>
          <cell r="S76"/>
          <cell r="T76"/>
          <cell r="U76">
            <v>0</v>
          </cell>
          <cell r="V76">
            <v>0</v>
          </cell>
          <cell r="W76">
            <v>0</v>
          </cell>
          <cell r="X76">
            <v>0</v>
          </cell>
          <cell r="Y76"/>
          <cell r="Z76"/>
          <cell r="AA76"/>
          <cell r="AB76">
            <v>0</v>
          </cell>
          <cell r="AC76"/>
          <cell r="AD76"/>
          <cell r="AE76"/>
          <cell r="AF76"/>
          <cell r="AG76"/>
          <cell r="AH76"/>
          <cell r="AI76"/>
          <cell r="AJ76"/>
          <cell r="AK76">
            <v>250000</v>
          </cell>
          <cell r="AL76"/>
          <cell r="AM76"/>
          <cell r="AN76"/>
          <cell r="AO76"/>
          <cell r="AP76"/>
          <cell r="AQ76"/>
          <cell r="AR76">
            <v>0</v>
          </cell>
          <cell r="AS76">
            <v>0</v>
          </cell>
          <cell r="AT76">
            <v>250000</v>
          </cell>
          <cell r="AU76">
            <v>0</v>
          </cell>
          <cell r="AV76"/>
          <cell r="AW76"/>
          <cell r="AX76">
            <v>0</v>
          </cell>
          <cell r="AY76"/>
          <cell r="AZ76"/>
          <cell r="BA76"/>
          <cell r="BB76"/>
          <cell r="BC76"/>
          <cell r="BD76"/>
          <cell r="BE76">
            <v>0</v>
          </cell>
          <cell r="BF76">
            <v>0</v>
          </cell>
          <cell r="BG76"/>
          <cell r="BH76">
            <v>0</v>
          </cell>
          <cell r="BI76"/>
          <cell r="BJ76">
            <v>0</v>
          </cell>
          <cell r="BK76"/>
          <cell r="BL76"/>
          <cell r="BM76"/>
          <cell r="BN76"/>
          <cell r="BO76"/>
          <cell r="BP76"/>
          <cell r="BQ76"/>
          <cell r="BR76" t="str">
            <v/>
          </cell>
          <cell r="BS76"/>
          <cell r="BT76"/>
          <cell r="BU76"/>
          <cell r="BV76">
            <v>0</v>
          </cell>
          <cell r="BW76"/>
          <cell r="BX76">
            <v>0</v>
          </cell>
          <cell r="BY76">
            <v>0</v>
          </cell>
          <cell r="BZ76"/>
          <cell r="CA76"/>
          <cell r="CB76"/>
          <cell r="CC76">
            <v>0</v>
          </cell>
          <cell r="CD76">
            <v>0</v>
          </cell>
          <cell r="CE76"/>
          <cell r="CF76"/>
          <cell r="CG76"/>
          <cell r="CH76"/>
          <cell r="CI76"/>
          <cell r="CJ76"/>
          <cell r="CK76"/>
          <cell r="CL76"/>
          <cell r="CM76"/>
          <cell r="CN76"/>
          <cell r="CO76">
            <v>0</v>
          </cell>
          <cell r="CP76"/>
          <cell r="CQ76"/>
          <cell r="CR76"/>
          <cell r="CS76"/>
          <cell r="CT76"/>
          <cell r="CU76"/>
          <cell r="CV76"/>
          <cell r="CW76">
            <v>0</v>
          </cell>
          <cell r="CX76"/>
          <cell r="CY76"/>
          <cell r="CZ76"/>
          <cell r="DA76"/>
          <cell r="DB76"/>
          <cell r="DC76"/>
          <cell r="DD76"/>
          <cell r="DE76"/>
          <cell r="DF76"/>
          <cell r="DG76"/>
          <cell r="DH76">
            <v>0</v>
          </cell>
          <cell r="DI76"/>
          <cell r="DJ76"/>
          <cell r="DK76"/>
          <cell r="DL76"/>
          <cell r="DM76"/>
          <cell r="DN76"/>
          <cell r="DO76" t="str">
            <v>Abram Peterson</v>
          </cell>
          <cell r="DP76" t="str">
            <v>Kanuit</v>
          </cell>
          <cell r="DQ76" t="str">
            <v>Gallentine</v>
          </cell>
          <cell r="DR76">
            <v>10</v>
          </cell>
        </row>
        <row r="77">
          <cell r="C77">
            <v>191</v>
          </cell>
          <cell r="D77">
            <v>48</v>
          </cell>
          <cell r="E77">
            <v>170</v>
          </cell>
          <cell r="F77">
            <v>48</v>
          </cell>
          <cell r="G77">
            <v>2023</v>
          </cell>
          <cell r="H77" t="str">
            <v>Yes</v>
          </cell>
          <cell r="I77" t="str">
            <v/>
          </cell>
          <cell r="J77">
            <v>0</v>
          </cell>
          <cell r="K77" t="str">
            <v>Bradshaw</v>
          </cell>
          <cell r="L77" t="str">
            <v>Rehab collection, Campbell Ave and Linden Lane</v>
          </cell>
          <cell r="M77">
            <v>280717</v>
          </cell>
          <cell r="N77" t="str">
            <v>280717-PS01</v>
          </cell>
          <cell r="O77"/>
          <cell r="P77">
            <v>9475</v>
          </cell>
          <cell r="Q77"/>
          <cell r="R77"/>
          <cell r="S77"/>
          <cell r="T77" t="str">
            <v>Exempt</v>
          </cell>
          <cell r="U77">
            <v>44613</v>
          </cell>
          <cell r="V77">
            <v>44755</v>
          </cell>
          <cell r="W77">
            <v>45028</v>
          </cell>
          <cell r="X77">
            <v>45104</v>
          </cell>
          <cell r="Y77" t="str">
            <v>certified</v>
          </cell>
          <cell r="Z77">
            <v>2414220</v>
          </cell>
          <cell r="AA77"/>
          <cell r="AB77">
            <v>2414220</v>
          </cell>
          <cell r="AC77" t="str">
            <v>23 Carryover</v>
          </cell>
          <cell r="AD77"/>
          <cell r="AE77">
            <v>44601</v>
          </cell>
          <cell r="AF77">
            <v>3200000</v>
          </cell>
          <cell r="AG77"/>
          <cell r="AH77">
            <v>45047</v>
          </cell>
          <cell r="AI77">
            <v>45444</v>
          </cell>
          <cell r="AJ77" t="str">
            <v>CW/DW PROJECT</v>
          </cell>
          <cell r="AK77">
            <v>2414220</v>
          </cell>
          <cell r="AL77">
            <v>45047</v>
          </cell>
          <cell r="AM77">
            <v>45105</v>
          </cell>
          <cell r="AN77"/>
          <cell r="AO77">
            <v>2414220</v>
          </cell>
          <cell r="AP77">
            <v>2023</v>
          </cell>
          <cell r="AQ77"/>
          <cell r="AR77">
            <v>0</v>
          </cell>
          <cell r="AS77">
            <v>0</v>
          </cell>
          <cell r="AT77">
            <v>2414220</v>
          </cell>
          <cell r="AU77">
            <v>2414220</v>
          </cell>
          <cell r="AV77"/>
          <cell r="AW77"/>
          <cell r="AX77">
            <v>2414220</v>
          </cell>
          <cell r="AY77">
            <v>45176</v>
          </cell>
          <cell r="AZ77">
            <v>45206</v>
          </cell>
          <cell r="BA77">
            <v>2024</v>
          </cell>
          <cell r="BB77" t="str">
            <v>CWRF</v>
          </cell>
          <cell r="BC77"/>
          <cell r="BD77"/>
          <cell r="BE77" t="str">
            <v>WIF2022</v>
          </cell>
          <cell r="BF77">
            <v>0</v>
          </cell>
          <cell r="BG77"/>
          <cell r="BH77">
            <v>0</v>
          </cell>
          <cell r="BI77"/>
          <cell r="BJ77">
            <v>0</v>
          </cell>
          <cell r="BK77"/>
          <cell r="BL77"/>
          <cell r="BM77"/>
          <cell r="BN77"/>
          <cell r="BO77"/>
          <cell r="BP77"/>
          <cell r="BQ77"/>
          <cell r="BR77" t="str">
            <v/>
          </cell>
          <cell r="BS77"/>
          <cell r="BT77"/>
          <cell r="BU77"/>
          <cell r="BV77">
            <v>0</v>
          </cell>
          <cell r="BW77"/>
          <cell r="BX77">
            <v>0</v>
          </cell>
          <cell r="BY77">
            <v>0</v>
          </cell>
          <cell r="BZ77"/>
          <cell r="CA77"/>
          <cell r="CB77"/>
          <cell r="CC77">
            <v>0</v>
          </cell>
          <cell r="CD77">
            <v>0</v>
          </cell>
          <cell r="CE77"/>
          <cell r="CF77"/>
          <cell r="CG77"/>
          <cell r="CH77"/>
          <cell r="CI77"/>
          <cell r="CJ77"/>
          <cell r="CK77"/>
          <cell r="CL77"/>
          <cell r="CM77"/>
          <cell r="CN77"/>
          <cell r="CO77">
            <v>0</v>
          </cell>
          <cell r="CP77"/>
          <cell r="CQ77"/>
          <cell r="CR77"/>
          <cell r="CS77"/>
          <cell r="CT77"/>
          <cell r="CU77"/>
          <cell r="CV77"/>
          <cell r="CW77">
            <v>0</v>
          </cell>
          <cell r="CX77"/>
          <cell r="CY77"/>
          <cell r="CZ77"/>
          <cell r="DA77"/>
          <cell r="DB77"/>
          <cell r="DC77"/>
          <cell r="DD77"/>
          <cell r="DE77"/>
          <cell r="DF77"/>
          <cell r="DG77"/>
          <cell r="DH77">
            <v>0</v>
          </cell>
          <cell r="DI77"/>
          <cell r="DJ77"/>
          <cell r="DK77"/>
          <cell r="DL77"/>
          <cell r="DM77"/>
          <cell r="DN77"/>
          <cell r="DO77" t="str">
            <v>Vinod Sathyaseelan</v>
          </cell>
          <cell r="DP77" t="str">
            <v>Bradshaw</v>
          </cell>
          <cell r="DQ77"/>
          <cell r="DR77">
            <v>4</v>
          </cell>
        </row>
        <row r="78">
          <cell r="C78">
            <v>107</v>
          </cell>
          <cell r="D78">
            <v>58</v>
          </cell>
          <cell r="E78">
            <v>92</v>
          </cell>
          <cell r="F78">
            <v>58</v>
          </cell>
          <cell r="G78"/>
          <cell r="H78" t="str">
            <v/>
          </cell>
          <cell r="I78" t="str">
            <v/>
          </cell>
          <cell r="J78">
            <v>0</v>
          </cell>
          <cell r="K78" t="str">
            <v>Bradshaw</v>
          </cell>
          <cell r="L78" t="str">
            <v>Rehab treatment</v>
          </cell>
          <cell r="M78">
            <v>280719</v>
          </cell>
          <cell r="N78" t="str">
            <v>280719-PS01</v>
          </cell>
          <cell r="O78"/>
          <cell r="P78">
            <v>2764</v>
          </cell>
          <cell r="Q78"/>
          <cell r="R78"/>
          <cell r="S78"/>
          <cell r="T78" t="str">
            <v>Exempt</v>
          </cell>
          <cell r="U78">
            <v>43896</v>
          </cell>
          <cell r="V78">
            <v>0</v>
          </cell>
          <cell r="W78">
            <v>0</v>
          </cell>
          <cell r="X78">
            <v>0</v>
          </cell>
          <cell r="Y78"/>
          <cell r="Z78"/>
          <cell r="AA78"/>
          <cell r="AB78">
            <v>0</v>
          </cell>
          <cell r="AC78"/>
          <cell r="AD78"/>
          <cell r="AE78"/>
          <cell r="AF78"/>
          <cell r="AG78"/>
          <cell r="AH78"/>
          <cell r="AI78"/>
          <cell r="AJ78"/>
          <cell r="AK78">
            <v>3500000</v>
          </cell>
          <cell r="AL78"/>
          <cell r="AM78"/>
          <cell r="AN78"/>
          <cell r="AO78"/>
          <cell r="AP78"/>
          <cell r="AQ78"/>
          <cell r="AR78">
            <v>0</v>
          </cell>
          <cell r="AS78">
            <v>0</v>
          </cell>
          <cell r="AT78">
            <v>3500000</v>
          </cell>
          <cell r="AU78">
            <v>0</v>
          </cell>
          <cell r="AV78"/>
          <cell r="AW78"/>
          <cell r="AX78">
            <v>0</v>
          </cell>
          <cell r="AY78"/>
          <cell r="AZ78"/>
          <cell r="BA78"/>
          <cell r="BB78"/>
          <cell r="BC78"/>
          <cell r="BD78"/>
          <cell r="BE78">
            <v>0</v>
          </cell>
          <cell r="BF78">
            <v>0</v>
          </cell>
          <cell r="BG78"/>
          <cell r="BH78">
            <v>0</v>
          </cell>
          <cell r="BI78"/>
          <cell r="BJ78">
            <v>0</v>
          </cell>
          <cell r="BK78"/>
          <cell r="BL78"/>
          <cell r="BM78"/>
          <cell r="BN78"/>
          <cell r="BO78"/>
          <cell r="BP78"/>
          <cell r="BQ78"/>
          <cell r="BR78" t="str">
            <v/>
          </cell>
          <cell r="BS78"/>
          <cell r="BT78"/>
          <cell r="BU78"/>
          <cell r="BV78">
            <v>0</v>
          </cell>
          <cell r="BW78"/>
          <cell r="BX78">
            <v>0</v>
          </cell>
          <cell r="BY78">
            <v>0</v>
          </cell>
          <cell r="BZ78"/>
          <cell r="CA78"/>
          <cell r="CB78"/>
          <cell r="CC78">
            <v>0</v>
          </cell>
          <cell r="CD78">
            <v>0</v>
          </cell>
          <cell r="CE78"/>
          <cell r="CF78"/>
          <cell r="CG78"/>
          <cell r="CH78"/>
          <cell r="CI78"/>
          <cell r="CJ78"/>
          <cell r="CK78"/>
          <cell r="CL78"/>
          <cell r="CM78"/>
          <cell r="CN78"/>
          <cell r="CO78">
            <v>0</v>
          </cell>
          <cell r="CP78"/>
          <cell r="CQ78"/>
          <cell r="CR78"/>
          <cell r="CS78"/>
          <cell r="CT78"/>
          <cell r="CU78"/>
          <cell r="CV78"/>
          <cell r="CW78">
            <v>0</v>
          </cell>
          <cell r="CX78"/>
          <cell r="CY78"/>
          <cell r="CZ78"/>
          <cell r="DA78"/>
          <cell r="DB78"/>
          <cell r="DC78"/>
          <cell r="DD78"/>
          <cell r="DE78"/>
          <cell r="DF78"/>
          <cell r="DG78"/>
          <cell r="DH78">
            <v>0</v>
          </cell>
          <cell r="DI78"/>
          <cell r="DJ78"/>
          <cell r="DK78"/>
          <cell r="DL78"/>
          <cell r="DM78"/>
          <cell r="DN78"/>
          <cell r="DO78" t="str">
            <v>Corey Hower</v>
          </cell>
          <cell r="DP78" t="str">
            <v>Bradshaw</v>
          </cell>
          <cell r="DQ78"/>
          <cell r="DR78">
            <v>4</v>
          </cell>
        </row>
        <row r="79">
          <cell r="C79">
            <v>114</v>
          </cell>
          <cell r="D79">
            <v>58</v>
          </cell>
          <cell r="E79"/>
          <cell r="F79"/>
          <cell r="G79"/>
          <cell r="H79" t="str">
            <v/>
          </cell>
          <cell r="I79" t="str">
            <v/>
          </cell>
          <cell r="J79" t="str">
            <v>Applied</v>
          </cell>
          <cell r="K79" t="str">
            <v>Bradshaw</v>
          </cell>
          <cell r="L79" t="str">
            <v>Rehab collection</v>
          </cell>
          <cell r="M79">
            <v>280240</v>
          </cell>
          <cell r="N79" t="str">
            <v>280240-PS02</v>
          </cell>
          <cell r="O79"/>
          <cell r="P79">
            <v>200</v>
          </cell>
          <cell r="Q79"/>
          <cell r="R79"/>
          <cell r="S79"/>
          <cell r="T79"/>
          <cell r="U79">
            <v>0</v>
          </cell>
          <cell r="V79">
            <v>0</v>
          </cell>
          <cell r="W79">
            <v>43930</v>
          </cell>
          <cell r="X79">
            <v>0</v>
          </cell>
          <cell r="Y79"/>
          <cell r="Z79"/>
          <cell r="AA79"/>
          <cell r="AB79">
            <v>0</v>
          </cell>
          <cell r="AC79"/>
          <cell r="AD79"/>
          <cell r="AE79"/>
          <cell r="AF79"/>
          <cell r="AG79"/>
          <cell r="AH79"/>
          <cell r="AI79"/>
          <cell r="AJ79"/>
          <cell r="AK79">
            <v>1750000</v>
          </cell>
          <cell r="AL79"/>
          <cell r="AM79"/>
          <cell r="AN79"/>
          <cell r="AO79"/>
          <cell r="AP79"/>
          <cell r="AQ79"/>
          <cell r="AR79">
            <v>0</v>
          </cell>
          <cell r="AS79">
            <v>0</v>
          </cell>
          <cell r="AT79">
            <v>1750000</v>
          </cell>
          <cell r="AU79">
            <v>0</v>
          </cell>
          <cell r="AV79"/>
          <cell r="AW79"/>
          <cell r="AX79">
            <v>0</v>
          </cell>
          <cell r="AY79"/>
          <cell r="AZ79"/>
          <cell r="BA79"/>
          <cell r="BB79"/>
          <cell r="BC79"/>
          <cell r="BD79"/>
          <cell r="BE79">
            <v>0</v>
          </cell>
          <cell r="BF79">
            <v>0</v>
          </cell>
          <cell r="BG79"/>
          <cell r="BH79">
            <v>0</v>
          </cell>
          <cell r="BI79"/>
          <cell r="BJ79">
            <v>0</v>
          </cell>
          <cell r="BK79"/>
          <cell r="BL79"/>
          <cell r="BM79"/>
          <cell r="BN79"/>
          <cell r="BO79"/>
          <cell r="BP79"/>
          <cell r="BQ79"/>
          <cell r="BR79"/>
          <cell r="BS79"/>
          <cell r="BT79"/>
          <cell r="BU79"/>
          <cell r="BV79">
            <v>0</v>
          </cell>
          <cell r="BW79"/>
          <cell r="BX79">
            <v>0</v>
          </cell>
          <cell r="BY79">
            <v>0</v>
          </cell>
          <cell r="BZ79"/>
          <cell r="CA79"/>
          <cell r="CB79"/>
          <cell r="CC79">
            <v>0</v>
          </cell>
          <cell r="CD79">
            <v>0</v>
          </cell>
          <cell r="CE79"/>
          <cell r="CF79"/>
          <cell r="CG79"/>
          <cell r="CH79"/>
          <cell r="CI79"/>
          <cell r="CJ79"/>
          <cell r="CK79"/>
          <cell r="CL79"/>
          <cell r="CM79"/>
          <cell r="CN79"/>
          <cell r="CO79">
            <v>0</v>
          </cell>
          <cell r="CP79"/>
          <cell r="CQ79"/>
          <cell r="CR79"/>
          <cell r="CS79"/>
          <cell r="CT79"/>
          <cell r="CU79"/>
          <cell r="CV79"/>
          <cell r="CW79">
            <v>0</v>
          </cell>
          <cell r="CX79" t="str">
            <v>Applied</v>
          </cell>
          <cell r="CY79"/>
          <cell r="CZ79"/>
          <cell r="DA79"/>
          <cell r="DB79"/>
          <cell r="DC79"/>
          <cell r="DD79"/>
          <cell r="DE79"/>
          <cell r="DF79"/>
          <cell r="DG79"/>
          <cell r="DH79"/>
          <cell r="DI79"/>
          <cell r="DJ79"/>
          <cell r="DK79"/>
          <cell r="DL79"/>
          <cell r="DM79"/>
          <cell r="DN79"/>
          <cell r="DO79" t="str">
            <v>Vinod Sathyaseelan</v>
          </cell>
          <cell r="DP79" t="str">
            <v>Bradshaw</v>
          </cell>
          <cell r="DQ79"/>
          <cell r="DR79">
            <v>4</v>
          </cell>
        </row>
        <row r="80">
          <cell r="C80">
            <v>121</v>
          </cell>
          <cell r="D80">
            <v>57</v>
          </cell>
          <cell r="E80">
            <v>103</v>
          </cell>
          <cell r="F80">
            <v>57</v>
          </cell>
          <cell r="G80">
            <v>2024</v>
          </cell>
          <cell r="H80" t="str">
            <v/>
          </cell>
          <cell r="I80" t="str">
            <v>Yes</v>
          </cell>
          <cell r="J80">
            <v>0</v>
          </cell>
          <cell r="K80" t="str">
            <v>Schultz</v>
          </cell>
          <cell r="L80" t="str">
            <v>Rehab collection, Ph 5</v>
          </cell>
          <cell r="M80">
            <v>280278</v>
          </cell>
          <cell r="N80" t="str">
            <v>280278-PS04</v>
          </cell>
          <cell r="O80"/>
          <cell r="P80">
            <v>526</v>
          </cell>
          <cell r="Q80"/>
          <cell r="R80"/>
          <cell r="S80"/>
          <cell r="T80"/>
          <cell r="U80">
            <v>0</v>
          </cell>
          <cell r="V80">
            <v>44491</v>
          </cell>
          <cell r="W80">
            <v>42052</v>
          </cell>
          <cell r="X80">
            <v>0</v>
          </cell>
          <cell r="Y80">
            <v>45023</v>
          </cell>
          <cell r="Z80">
            <v>794900</v>
          </cell>
          <cell r="AA80"/>
          <cell r="AB80">
            <v>794900</v>
          </cell>
          <cell r="AC80" t="str">
            <v>Part B</v>
          </cell>
          <cell r="AD80"/>
          <cell r="AE80">
            <v>44666</v>
          </cell>
          <cell r="AF80">
            <v>794900</v>
          </cell>
          <cell r="AG80"/>
          <cell r="AH80">
            <v>45047</v>
          </cell>
          <cell r="AI80">
            <v>45260</v>
          </cell>
          <cell r="AJ80"/>
          <cell r="AK80">
            <v>794900</v>
          </cell>
          <cell r="AL80"/>
          <cell r="AM80"/>
          <cell r="AN80"/>
          <cell r="AO80"/>
          <cell r="AP80"/>
          <cell r="AQ80"/>
          <cell r="AR80">
            <v>0</v>
          </cell>
          <cell r="AS80">
            <v>0</v>
          </cell>
          <cell r="AT80">
            <v>794900</v>
          </cell>
          <cell r="AU80">
            <v>794900</v>
          </cell>
          <cell r="AV80"/>
          <cell r="AW80"/>
          <cell r="AX80">
            <v>794900</v>
          </cell>
          <cell r="AY80"/>
          <cell r="AZ80"/>
          <cell r="BA80"/>
          <cell r="BB80"/>
          <cell r="BC80"/>
          <cell r="BD80"/>
          <cell r="BE80" t="str">
            <v>FY23 Survey</v>
          </cell>
          <cell r="BF80">
            <v>0</v>
          </cell>
          <cell r="BG80"/>
          <cell r="BH80">
            <v>635920</v>
          </cell>
          <cell r="BI80"/>
          <cell r="BJ80">
            <v>0</v>
          </cell>
          <cell r="BK80"/>
          <cell r="BL80"/>
          <cell r="BM80"/>
          <cell r="BN80"/>
          <cell r="BO80"/>
          <cell r="BP80"/>
          <cell r="BQ80"/>
          <cell r="BR80"/>
          <cell r="BS80"/>
          <cell r="BT80"/>
          <cell r="BU80"/>
          <cell r="BV80">
            <v>0</v>
          </cell>
          <cell r="BW80"/>
          <cell r="BX80">
            <v>0</v>
          </cell>
          <cell r="BY80">
            <v>0</v>
          </cell>
          <cell r="BZ80"/>
          <cell r="CA80"/>
          <cell r="CB80"/>
          <cell r="CC80">
            <v>0</v>
          </cell>
          <cell r="CD80">
            <v>0</v>
          </cell>
          <cell r="CE80"/>
          <cell r="CF80"/>
          <cell r="CG80"/>
          <cell r="CH80"/>
          <cell r="CI80"/>
          <cell r="CJ80"/>
          <cell r="CK80"/>
          <cell r="CL80"/>
          <cell r="CM80"/>
          <cell r="CN80"/>
          <cell r="CO80">
            <v>0</v>
          </cell>
          <cell r="CP80"/>
          <cell r="CQ80"/>
          <cell r="CR80"/>
          <cell r="CS80"/>
          <cell r="CT80"/>
          <cell r="CU80"/>
          <cell r="CV80"/>
          <cell r="CW80">
            <v>0</v>
          </cell>
          <cell r="CX80"/>
          <cell r="CY80"/>
          <cell r="CZ80"/>
          <cell r="DA80"/>
          <cell r="DB80"/>
          <cell r="DC80"/>
          <cell r="DD80"/>
          <cell r="DE80"/>
          <cell r="DF80"/>
          <cell r="DG80"/>
          <cell r="DH80">
            <v>0</v>
          </cell>
          <cell r="DI80"/>
          <cell r="DJ80"/>
          <cell r="DK80"/>
          <cell r="DL80"/>
          <cell r="DM80"/>
          <cell r="DN80"/>
          <cell r="DO80" t="str">
            <v>Brian Fitzpatrick</v>
          </cell>
          <cell r="DP80" t="str">
            <v>Schultz</v>
          </cell>
          <cell r="DQ80"/>
          <cell r="DR80">
            <v>5</v>
          </cell>
        </row>
        <row r="81">
          <cell r="C81">
            <v>239</v>
          </cell>
          <cell r="D81">
            <v>44</v>
          </cell>
          <cell r="E81">
            <v>217</v>
          </cell>
          <cell r="F81">
            <v>44</v>
          </cell>
          <cell r="G81">
            <v>2024</v>
          </cell>
          <cell r="H81" t="str">
            <v/>
          </cell>
          <cell r="I81" t="str">
            <v>Yes</v>
          </cell>
          <cell r="J81">
            <v>0</v>
          </cell>
          <cell r="K81" t="str">
            <v>Schultz</v>
          </cell>
          <cell r="L81" t="str">
            <v>Consolidate treatment</v>
          </cell>
          <cell r="M81">
            <v>280555</v>
          </cell>
          <cell r="N81" t="str">
            <v>280555-PS01</v>
          </cell>
          <cell r="O81" t="str">
            <v>existing</v>
          </cell>
          <cell r="P81">
            <v>1126</v>
          </cell>
          <cell r="Q81">
            <v>0</v>
          </cell>
          <cell r="R81"/>
          <cell r="S81">
            <v>0</v>
          </cell>
          <cell r="T81" t="str">
            <v>Exempt</v>
          </cell>
          <cell r="U81">
            <v>42797</v>
          </cell>
          <cell r="V81">
            <v>44740</v>
          </cell>
          <cell r="W81">
            <v>45022</v>
          </cell>
          <cell r="X81">
            <v>0</v>
          </cell>
          <cell r="Y81">
            <v>45078</v>
          </cell>
          <cell r="Z81">
            <v>5800000</v>
          </cell>
          <cell r="AA81"/>
          <cell r="AB81">
            <v>2900000</v>
          </cell>
          <cell r="AC81" t="str">
            <v>Part B</v>
          </cell>
          <cell r="AD81"/>
          <cell r="AE81">
            <v>44713</v>
          </cell>
          <cell r="AF81">
            <v>5700000</v>
          </cell>
          <cell r="AG81"/>
          <cell r="AH81">
            <v>45413</v>
          </cell>
          <cell r="AI81">
            <v>45778</v>
          </cell>
          <cell r="AJ81"/>
          <cell r="AK81">
            <v>5800000</v>
          </cell>
          <cell r="AL81"/>
          <cell r="AM81"/>
          <cell r="AN81"/>
          <cell r="AO81"/>
          <cell r="AP81"/>
          <cell r="AQ81"/>
          <cell r="AR81">
            <v>0</v>
          </cell>
          <cell r="AS81">
            <v>0</v>
          </cell>
          <cell r="AT81">
            <v>5800000</v>
          </cell>
          <cell r="AU81">
            <v>2900000</v>
          </cell>
          <cell r="AV81"/>
          <cell r="AW81"/>
          <cell r="AX81">
            <v>2900000</v>
          </cell>
          <cell r="AY81"/>
          <cell r="AZ81"/>
          <cell r="BA81"/>
          <cell r="BB81"/>
          <cell r="BC81"/>
          <cell r="BD81"/>
          <cell r="BE81" t="str">
            <v>2019 Survey</v>
          </cell>
          <cell r="BF81">
            <v>0</v>
          </cell>
          <cell r="BG81"/>
          <cell r="BH81">
            <v>0</v>
          </cell>
          <cell r="BI81"/>
          <cell r="BJ81">
            <v>0</v>
          </cell>
          <cell r="BK81"/>
          <cell r="BL81"/>
          <cell r="BM81"/>
          <cell r="BN81"/>
          <cell r="BO81"/>
          <cell r="BP81"/>
          <cell r="BQ81"/>
          <cell r="BR81" t="str">
            <v/>
          </cell>
          <cell r="BS81"/>
          <cell r="BT81" t="str">
            <v/>
          </cell>
          <cell r="BU81"/>
          <cell r="BV81">
            <v>0</v>
          </cell>
          <cell r="BW81"/>
          <cell r="BX81">
            <v>0</v>
          </cell>
          <cell r="BY81">
            <v>0</v>
          </cell>
          <cell r="BZ81"/>
          <cell r="CA81"/>
          <cell r="CB81"/>
          <cell r="CC81">
            <v>0</v>
          </cell>
          <cell r="CD81">
            <v>0</v>
          </cell>
          <cell r="CE81"/>
          <cell r="CF81"/>
          <cell r="CG81"/>
          <cell r="CH81"/>
          <cell r="CI81"/>
          <cell r="CJ81"/>
          <cell r="CK81"/>
          <cell r="CL81"/>
          <cell r="CM81"/>
          <cell r="CN81"/>
          <cell r="CO81">
            <v>0</v>
          </cell>
          <cell r="CP81"/>
          <cell r="CQ81"/>
          <cell r="CR81"/>
          <cell r="CS81"/>
          <cell r="CT81"/>
          <cell r="CU81"/>
          <cell r="CV81"/>
          <cell r="CW81">
            <v>0</v>
          </cell>
          <cell r="CX81"/>
          <cell r="CY81"/>
          <cell r="CZ81"/>
          <cell r="DA81"/>
          <cell r="DB81"/>
          <cell r="DC81"/>
          <cell r="DD81"/>
          <cell r="DE81"/>
          <cell r="DF81"/>
          <cell r="DG81"/>
          <cell r="DH81">
            <v>0</v>
          </cell>
          <cell r="DI81"/>
          <cell r="DJ81"/>
          <cell r="DK81">
            <v>2900000</v>
          </cell>
          <cell r="DL81" t="str">
            <v>23 SPAP</v>
          </cell>
          <cell r="DM81"/>
          <cell r="DN81"/>
          <cell r="DO81" t="str">
            <v>Brian Fitzpatrick</v>
          </cell>
          <cell r="DP81" t="str">
            <v>Schultz</v>
          </cell>
          <cell r="DQ81" t="str">
            <v>Lafontaine</v>
          </cell>
          <cell r="DR81">
            <v>5</v>
          </cell>
        </row>
        <row r="82">
          <cell r="C82">
            <v>59</v>
          </cell>
          <cell r="D82">
            <v>66</v>
          </cell>
          <cell r="E82">
            <v>48</v>
          </cell>
          <cell r="F82">
            <v>66</v>
          </cell>
          <cell r="G82">
            <v>2024</v>
          </cell>
          <cell r="H82" t="str">
            <v/>
          </cell>
          <cell r="I82" t="str">
            <v>Yes</v>
          </cell>
          <cell r="J82">
            <v>0</v>
          </cell>
          <cell r="K82" t="str">
            <v>Schultz</v>
          </cell>
          <cell r="L82" t="str">
            <v>Rehab collection</v>
          </cell>
          <cell r="M82">
            <v>280838</v>
          </cell>
          <cell r="N82" t="str">
            <v>280838-PS01</v>
          </cell>
          <cell r="O82"/>
          <cell r="P82">
            <v>1350</v>
          </cell>
          <cell r="Q82"/>
          <cell r="R82"/>
          <cell r="S82"/>
          <cell r="T82" t="str">
            <v>Exempt</v>
          </cell>
          <cell r="U82">
            <v>44624</v>
          </cell>
          <cell r="V82">
            <v>44886</v>
          </cell>
          <cell r="W82">
            <v>0</v>
          </cell>
          <cell r="X82">
            <v>0</v>
          </cell>
          <cell r="Y82">
            <v>45079</v>
          </cell>
          <cell r="Z82">
            <v>1649000</v>
          </cell>
          <cell r="AA82"/>
          <cell r="AB82">
            <v>1649000</v>
          </cell>
          <cell r="AC82" t="str">
            <v>Part B</v>
          </cell>
          <cell r="AD82"/>
          <cell r="AE82"/>
          <cell r="AF82"/>
          <cell r="AG82"/>
          <cell r="AH82">
            <v>45474</v>
          </cell>
          <cell r="AI82">
            <v>45839</v>
          </cell>
          <cell r="AJ82"/>
          <cell r="AK82">
            <v>1649000</v>
          </cell>
          <cell r="AL82"/>
          <cell r="AM82"/>
          <cell r="AN82"/>
          <cell r="AO82"/>
          <cell r="AP82"/>
          <cell r="AQ82"/>
          <cell r="AR82">
            <v>0</v>
          </cell>
          <cell r="AS82">
            <v>0</v>
          </cell>
          <cell r="AT82">
            <v>1649000</v>
          </cell>
          <cell r="AU82">
            <v>1649000</v>
          </cell>
          <cell r="AV82"/>
          <cell r="AW82"/>
          <cell r="AX82">
            <v>1649000</v>
          </cell>
          <cell r="AY82"/>
          <cell r="AZ82"/>
          <cell r="BA82"/>
          <cell r="BB82"/>
          <cell r="BC82"/>
          <cell r="BD82"/>
          <cell r="BE82">
            <v>0</v>
          </cell>
          <cell r="BF82">
            <v>0</v>
          </cell>
          <cell r="BG82"/>
          <cell r="BH82">
            <v>0</v>
          </cell>
          <cell r="BI82"/>
          <cell r="BJ82">
            <v>0</v>
          </cell>
          <cell r="BK82"/>
          <cell r="BL82"/>
          <cell r="BM82"/>
          <cell r="BN82"/>
          <cell r="BO82"/>
          <cell r="BP82"/>
          <cell r="BQ82"/>
          <cell r="BR82" t="str">
            <v/>
          </cell>
          <cell r="BS82"/>
          <cell r="BT82"/>
          <cell r="BU82"/>
          <cell r="BV82">
            <v>0</v>
          </cell>
          <cell r="BW82"/>
          <cell r="BX82">
            <v>0</v>
          </cell>
          <cell r="BY82">
            <v>0</v>
          </cell>
          <cell r="BZ82"/>
          <cell r="CA82"/>
          <cell r="CB82"/>
          <cell r="CC82">
            <v>0</v>
          </cell>
          <cell r="CD82">
            <v>0</v>
          </cell>
          <cell r="CE82"/>
          <cell r="CF82"/>
          <cell r="CG82"/>
          <cell r="CH82"/>
          <cell r="CI82"/>
          <cell r="CJ82"/>
          <cell r="CK82"/>
          <cell r="CL82"/>
          <cell r="CM82"/>
          <cell r="CN82"/>
          <cell r="CO82">
            <v>0</v>
          </cell>
          <cell r="CP82"/>
          <cell r="CQ82"/>
          <cell r="CR82"/>
          <cell r="CS82"/>
          <cell r="CT82"/>
          <cell r="CU82"/>
          <cell r="CV82"/>
          <cell r="CW82">
            <v>0</v>
          </cell>
          <cell r="CX82"/>
          <cell r="CY82"/>
          <cell r="CZ82"/>
          <cell r="DA82"/>
          <cell r="DB82"/>
          <cell r="DC82"/>
          <cell r="DD82"/>
          <cell r="DE82"/>
          <cell r="DF82"/>
          <cell r="DG82"/>
          <cell r="DH82">
            <v>0</v>
          </cell>
          <cell r="DI82"/>
          <cell r="DJ82"/>
          <cell r="DK82"/>
          <cell r="DL82"/>
          <cell r="DM82"/>
          <cell r="DN82"/>
          <cell r="DO82" t="str">
            <v>Pam Rodewald</v>
          </cell>
          <cell r="DP82" t="str">
            <v>Schultz</v>
          </cell>
          <cell r="DQ82" t="str">
            <v>Lafontaine</v>
          </cell>
          <cell r="DR82" t="str">
            <v>3a</v>
          </cell>
        </row>
        <row r="83">
          <cell r="C83">
            <v>46</v>
          </cell>
          <cell r="D83">
            <v>68</v>
          </cell>
          <cell r="E83">
            <v>37</v>
          </cell>
          <cell r="F83">
            <v>68</v>
          </cell>
          <cell r="G83"/>
          <cell r="H83" t="str">
            <v/>
          </cell>
          <cell r="I83" t="str">
            <v/>
          </cell>
          <cell r="J83" t="str">
            <v>PER Submitted</v>
          </cell>
          <cell r="K83" t="str">
            <v>Berrens</v>
          </cell>
          <cell r="L83" t="str">
            <v>Rehab collection</v>
          </cell>
          <cell r="M83">
            <v>280735</v>
          </cell>
          <cell r="N83" t="str">
            <v>280735-PS01</v>
          </cell>
          <cell r="O83"/>
          <cell r="P83">
            <v>1189</v>
          </cell>
          <cell r="Q83"/>
          <cell r="R83"/>
          <cell r="S83"/>
          <cell r="T83"/>
          <cell r="U83">
            <v>0</v>
          </cell>
          <cell r="V83">
            <v>0</v>
          </cell>
          <cell r="W83">
            <v>0</v>
          </cell>
          <cell r="X83">
            <v>0</v>
          </cell>
          <cell r="Y83"/>
          <cell r="Z83"/>
          <cell r="AA83"/>
          <cell r="AB83">
            <v>0</v>
          </cell>
          <cell r="AC83"/>
          <cell r="AD83"/>
          <cell r="AE83"/>
          <cell r="AF83"/>
          <cell r="AG83"/>
          <cell r="AH83">
            <v>45047</v>
          </cell>
          <cell r="AI83"/>
          <cell r="AJ83"/>
          <cell r="AK83">
            <v>10200000</v>
          </cell>
          <cell r="AL83"/>
          <cell r="AM83"/>
          <cell r="AN83"/>
          <cell r="AO83"/>
          <cell r="AP83"/>
          <cell r="AQ83"/>
          <cell r="AR83">
            <v>0</v>
          </cell>
          <cell r="AS83">
            <v>0</v>
          </cell>
          <cell r="AT83">
            <v>10200000</v>
          </cell>
          <cell r="AU83">
            <v>0</v>
          </cell>
          <cell r="AV83"/>
          <cell r="AW83"/>
          <cell r="AX83">
            <v>0</v>
          </cell>
          <cell r="AY83"/>
          <cell r="AZ83"/>
          <cell r="BA83"/>
          <cell r="BB83"/>
          <cell r="BC83"/>
          <cell r="BD83"/>
          <cell r="BE83" t="str">
            <v>WIF</v>
          </cell>
          <cell r="BF83">
            <v>0</v>
          </cell>
          <cell r="BG83"/>
          <cell r="BH83">
            <v>2407633.7101520845</v>
          </cell>
          <cell r="BI83"/>
          <cell r="BJ83">
            <v>2983500</v>
          </cell>
          <cell r="BK83"/>
          <cell r="BL83"/>
          <cell r="BM83"/>
          <cell r="BN83"/>
          <cell r="BO83"/>
          <cell r="BP83"/>
          <cell r="BQ83"/>
          <cell r="BR83" t="str">
            <v/>
          </cell>
          <cell r="BS83"/>
          <cell r="BT83"/>
          <cell r="BU83"/>
          <cell r="BV83">
            <v>0</v>
          </cell>
          <cell r="BW83"/>
          <cell r="BX83">
            <v>0</v>
          </cell>
          <cell r="BY83">
            <v>0</v>
          </cell>
          <cell r="BZ83"/>
          <cell r="CA83"/>
          <cell r="CB83"/>
          <cell r="CC83">
            <v>0</v>
          </cell>
          <cell r="CD83">
            <v>0</v>
          </cell>
          <cell r="CE83"/>
          <cell r="CF83"/>
          <cell r="CG83"/>
          <cell r="CH83"/>
          <cell r="CI83"/>
          <cell r="CJ83"/>
          <cell r="CK83"/>
          <cell r="CL83"/>
          <cell r="CM83"/>
          <cell r="CN83"/>
          <cell r="CO83">
            <v>0</v>
          </cell>
          <cell r="CP83"/>
          <cell r="CQ83"/>
          <cell r="CR83"/>
          <cell r="CS83"/>
          <cell r="CT83"/>
          <cell r="CU83"/>
          <cell r="CV83"/>
          <cell r="CW83">
            <v>0</v>
          </cell>
          <cell r="CX83" t="str">
            <v>PER Submitted</v>
          </cell>
          <cell r="CY83"/>
          <cell r="CZ83"/>
          <cell r="DA83"/>
          <cell r="DB83"/>
          <cell r="DC83">
            <v>600</v>
          </cell>
          <cell r="DD83"/>
          <cell r="DE83">
            <v>4590000</v>
          </cell>
          <cell r="DF83"/>
          <cell r="DG83"/>
          <cell r="DH83">
            <v>0</v>
          </cell>
          <cell r="DI83"/>
          <cell r="DJ83"/>
          <cell r="DK83"/>
          <cell r="DL83"/>
          <cell r="DM83"/>
          <cell r="DN83"/>
          <cell r="DO83" t="str">
            <v>Brian Fitzpatrick</v>
          </cell>
          <cell r="DP83" t="str">
            <v>Berrens</v>
          </cell>
          <cell r="DQ83" t="str">
            <v>Gallentine</v>
          </cell>
          <cell r="DR83">
            <v>8</v>
          </cell>
        </row>
        <row r="84">
          <cell r="C84">
            <v>115</v>
          </cell>
          <cell r="D84">
            <v>58</v>
          </cell>
          <cell r="E84">
            <v>99</v>
          </cell>
          <cell r="F84">
            <v>58</v>
          </cell>
          <cell r="G84">
            <v>2024</v>
          </cell>
          <cell r="H84" t="str">
            <v/>
          </cell>
          <cell r="I84" t="str">
            <v>Yes</v>
          </cell>
          <cell r="J84">
            <v>0</v>
          </cell>
          <cell r="K84" t="str">
            <v>Bradshaw</v>
          </cell>
          <cell r="L84" t="str">
            <v>Rehab collection and treatment</v>
          </cell>
          <cell r="M84">
            <v>280549</v>
          </cell>
          <cell r="N84" t="str">
            <v>280549-PS01</v>
          </cell>
          <cell r="O84" t="str">
            <v>existing</v>
          </cell>
          <cell r="P84">
            <v>1156</v>
          </cell>
          <cell r="Q84">
            <v>0</v>
          </cell>
          <cell r="R84"/>
          <cell r="S84">
            <v>0</v>
          </cell>
          <cell r="T84" t="str">
            <v>Exempt</v>
          </cell>
          <cell r="U84">
            <v>42797</v>
          </cell>
          <cell r="V84">
            <v>42947</v>
          </cell>
          <cell r="W84">
            <v>0</v>
          </cell>
          <cell r="X84">
            <v>0</v>
          </cell>
          <cell r="Y84">
            <v>45076</v>
          </cell>
          <cell r="Z84">
            <v>3000000</v>
          </cell>
          <cell r="AA84"/>
          <cell r="AB84">
            <v>3000000</v>
          </cell>
          <cell r="AC84" t="str">
            <v>Part B</v>
          </cell>
          <cell r="AD84"/>
          <cell r="AE84">
            <v>44712</v>
          </cell>
          <cell r="AF84">
            <v>3000000</v>
          </cell>
          <cell r="AG84"/>
          <cell r="AH84">
            <v>45444</v>
          </cell>
          <cell r="AI84">
            <v>45870</v>
          </cell>
          <cell r="AJ84" t="str">
            <v>Combined with DW</v>
          </cell>
          <cell r="AK84">
            <v>3000000</v>
          </cell>
          <cell r="AL84"/>
          <cell r="AM84"/>
          <cell r="AN84"/>
          <cell r="AO84"/>
          <cell r="AP84"/>
          <cell r="AQ84"/>
          <cell r="AR84">
            <v>0</v>
          </cell>
          <cell r="AS84">
            <v>0</v>
          </cell>
          <cell r="AT84">
            <v>3000000</v>
          </cell>
          <cell r="AU84">
            <v>3000000</v>
          </cell>
          <cell r="AV84"/>
          <cell r="AW84"/>
          <cell r="AX84">
            <v>3000000</v>
          </cell>
          <cell r="AY84"/>
          <cell r="AZ84"/>
          <cell r="BA84"/>
          <cell r="BB84"/>
          <cell r="BC84"/>
          <cell r="BD84"/>
          <cell r="BE84" t="str">
            <v>FY21 survey</v>
          </cell>
          <cell r="BF84">
            <v>0</v>
          </cell>
          <cell r="BG84"/>
          <cell r="BH84">
            <v>0</v>
          </cell>
          <cell r="BI84"/>
          <cell r="BJ84">
            <v>0</v>
          </cell>
          <cell r="BK84"/>
          <cell r="BL84"/>
          <cell r="BM84"/>
          <cell r="BN84"/>
          <cell r="BO84"/>
          <cell r="BP84"/>
          <cell r="BQ84"/>
          <cell r="BR84" t="str">
            <v/>
          </cell>
          <cell r="BS84"/>
          <cell r="BT84" t="str">
            <v/>
          </cell>
          <cell r="BU84"/>
          <cell r="BV84">
            <v>0</v>
          </cell>
          <cell r="BW84"/>
          <cell r="BX84">
            <v>0</v>
          </cell>
          <cell r="BY84">
            <v>0</v>
          </cell>
          <cell r="BZ84"/>
          <cell r="CA84"/>
          <cell r="CB84"/>
          <cell r="CC84">
            <v>0</v>
          </cell>
          <cell r="CD84">
            <v>0</v>
          </cell>
          <cell r="CE84"/>
          <cell r="CF84"/>
          <cell r="CG84"/>
          <cell r="CH84"/>
          <cell r="CI84"/>
          <cell r="CJ84"/>
          <cell r="CK84"/>
          <cell r="CL84"/>
          <cell r="CM84"/>
          <cell r="CN84"/>
          <cell r="CO84">
            <v>0</v>
          </cell>
          <cell r="CP84"/>
          <cell r="CQ84"/>
          <cell r="CR84"/>
          <cell r="CS84"/>
          <cell r="CT84"/>
          <cell r="CU84"/>
          <cell r="CV84"/>
          <cell r="CW84">
            <v>0</v>
          </cell>
          <cell r="CX84"/>
          <cell r="CY84"/>
          <cell r="CZ84"/>
          <cell r="DA84"/>
          <cell r="DB84"/>
          <cell r="DC84"/>
          <cell r="DD84"/>
          <cell r="DE84"/>
          <cell r="DF84"/>
          <cell r="DG84"/>
          <cell r="DH84">
            <v>0</v>
          </cell>
          <cell r="DI84"/>
          <cell r="DJ84"/>
          <cell r="DK84"/>
          <cell r="DL84"/>
          <cell r="DM84"/>
          <cell r="DN84"/>
          <cell r="DO84" t="str">
            <v>Vinod Sathyaseelan</v>
          </cell>
          <cell r="DP84" t="str">
            <v>Bradshaw</v>
          </cell>
          <cell r="DQ84" t="str">
            <v>Lafontaine</v>
          </cell>
          <cell r="DR84">
            <v>4</v>
          </cell>
        </row>
        <row r="85">
          <cell r="C85">
            <v>81</v>
          </cell>
          <cell r="D85">
            <v>63</v>
          </cell>
          <cell r="E85"/>
          <cell r="F85"/>
          <cell r="G85"/>
          <cell r="H85" t="str">
            <v/>
          </cell>
          <cell r="I85" t="str">
            <v/>
          </cell>
          <cell r="J85">
            <v>0</v>
          </cell>
          <cell r="K85" t="str">
            <v>Kanuit</v>
          </cell>
          <cell r="L85" t="str">
            <v>Rehab collection</v>
          </cell>
          <cell r="M85">
            <v>280907</v>
          </cell>
          <cell r="N85" t="str">
            <v>280907-PS01</v>
          </cell>
          <cell r="O85"/>
          <cell r="P85">
            <v>549</v>
          </cell>
          <cell r="Q85"/>
          <cell r="R85"/>
          <cell r="S85"/>
          <cell r="T85"/>
          <cell r="U85">
            <v>44986</v>
          </cell>
          <cell r="V85">
            <v>0</v>
          </cell>
          <cell r="W85">
            <v>0</v>
          </cell>
          <cell r="X85">
            <v>0</v>
          </cell>
          <cell r="Y85"/>
          <cell r="Z85"/>
          <cell r="AA85"/>
          <cell r="AB85">
            <v>0</v>
          </cell>
          <cell r="AC85"/>
          <cell r="AD85"/>
          <cell r="AE85"/>
          <cell r="AF85"/>
          <cell r="AG85"/>
          <cell r="AH85"/>
          <cell r="AI85"/>
          <cell r="AJ85"/>
          <cell r="AK85">
            <v>1690000</v>
          </cell>
          <cell r="AL85"/>
          <cell r="AM85"/>
          <cell r="AN85"/>
          <cell r="AO85"/>
          <cell r="AP85"/>
          <cell r="AQ85"/>
          <cell r="AR85">
            <v>0</v>
          </cell>
          <cell r="AS85">
            <v>0</v>
          </cell>
          <cell r="AT85">
            <v>1690000</v>
          </cell>
          <cell r="AU85">
            <v>0</v>
          </cell>
          <cell r="AV85"/>
          <cell r="AW85"/>
          <cell r="AX85">
            <v>0</v>
          </cell>
          <cell r="AY85"/>
          <cell r="AZ85"/>
          <cell r="BA85"/>
          <cell r="BB85"/>
          <cell r="BC85"/>
          <cell r="BD85"/>
          <cell r="BE85">
            <v>0</v>
          </cell>
          <cell r="BF85">
            <v>0</v>
          </cell>
          <cell r="BG85"/>
          <cell r="BH85">
            <v>0</v>
          </cell>
          <cell r="BI85"/>
          <cell r="BJ85">
            <v>0</v>
          </cell>
          <cell r="BK85"/>
          <cell r="BL85"/>
          <cell r="BM85"/>
          <cell r="BN85"/>
          <cell r="BO85"/>
          <cell r="BP85"/>
          <cell r="BQ85"/>
          <cell r="BR85"/>
          <cell r="BS85"/>
          <cell r="BT85"/>
          <cell r="BU85"/>
          <cell r="BV85">
            <v>0</v>
          </cell>
          <cell r="BW85"/>
          <cell r="BX85">
            <v>0</v>
          </cell>
          <cell r="BY85">
            <v>0</v>
          </cell>
          <cell r="BZ85"/>
          <cell r="CA85"/>
          <cell r="CB85"/>
          <cell r="CC85">
            <v>0</v>
          </cell>
          <cell r="CD85">
            <v>0</v>
          </cell>
          <cell r="CE85"/>
          <cell r="CF85"/>
          <cell r="CG85"/>
          <cell r="CH85"/>
          <cell r="CI85"/>
          <cell r="CJ85"/>
          <cell r="CK85"/>
          <cell r="CL85"/>
          <cell r="CM85"/>
          <cell r="CN85"/>
          <cell r="CO85">
            <v>0</v>
          </cell>
          <cell r="CP85"/>
          <cell r="CQ85"/>
          <cell r="CR85"/>
          <cell r="CS85"/>
          <cell r="CT85"/>
          <cell r="CU85"/>
          <cell r="CV85"/>
          <cell r="CW85">
            <v>0</v>
          </cell>
          <cell r="CX85"/>
          <cell r="CY85"/>
          <cell r="CZ85"/>
          <cell r="DA85"/>
          <cell r="DB85"/>
          <cell r="DC85"/>
          <cell r="DD85"/>
          <cell r="DE85"/>
          <cell r="DF85"/>
          <cell r="DG85"/>
          <cell r="DH85"/>
          <cell r="DI85"/>
          <cell r="DJ85"/>
          <cell r="DK85"/>
          <cell r="DL85"/>
          <cell r="DM85"/>
          <cell r="DN85"/>
          <cell r="DO85" t="str">
            <v>Pam Rodewald</v>
          </cell>
          <cell r="DP85" t="str">
            <v>Kanuit</v>
          </cell>
          <cell r="DQ85"/>
          <cell r="DR85">
            <v>9</v>
          </cell>
        </row>
        <row r="86">
          <cell r="C86">
            <v>181</v>
          </cell>
          <cell r="D86">
            <v>49</v>
          </cell>
          <cell r="E86">
            <v>162</v>
          </cell>
          <cell r="F86">
            <v>49</v>
          </cell>
          <cell r="G86" t="str">
            <v/>
          </cell>
          <cell r="H86" t="str">
            <v/>
          </cell>
          <cell r="I86" t="str">
            <v/>
          </cell>
          <cell r="J86">
            <v>0</v>
          </cell>
          <cell r="K86" t="str">
            <v>Kanuit</v>
          </cell>
          <cell r="L86" t="str">
            <v>Infiltration basin</v>
          </cell>
          <cell r="M86">
            <v>280508</v>
          </cell>
          <cell r="N86" t="str">
            <v>280508-PS01</v>
          </cell>
          <cell r="O86" t="str">
            <v>existing</v>
          </cell>
          <cell r="P86">
            <v>679</v>
          </cell>
          <cell r="Q86">
            <v>0</v>
          </cell>
          <cell r="R86"/>
          <cell r="S86">
            <v>0</v>
          </cell>
          <cell r="T86"/>
          <cell r="U86">
            <v>0</v>
          </cell>
          <cell r="V86">
            <v>0</v>
          </cell>
          <cell r="W86">
            <v>0</v>
          </cell>
          <cell r="X86">
            <v>0</v>
          </cell>
          <cell r="Y86"/>
          <cell r="Z86"/>
          <cell r="AA86"/>
          <cell r="AB86">
            <v>0</v>
          </cell>
          <cell r="AC86"/>
          <cell r="AD86"/>
          <cell r="AE86"/>
          <cell r="AF86"/>
          <cell r="AG86"/>
          <cell r="AH86"/>
          <cell r="AI86"/>
          <cell r="AJ86"/>
          <cell r="AK86">
            <v>2320000</v>
          </cell>
          <cell r="AL86"/>
          <cell r="AM86"/>
          <cell r="AN86"/>
          <cell r="AO86"/>
          <cell r="AP86"/>
          <cell r="AQ86"/>
          <cell r="AR86">
            <v>0</v>
          </cell>
          <cell r="AS86">
            <v>0</v>
          </cell>
          <cell r="AT86">
            <v>2320000</v>
          </cell>
          <cell r="AU86">
            <v>0</v>
          </cell>
          <cell r="AV86"/>
          <cell r="AW86"/>
          <cell r="AX86">
            <v>0</v>
          </cell>
          <cell r="AY86"/>
          <cell r="AZ86"/>
          <cell r="BA86"/>
          <cell r="BB86"/>
          <cell r="BC86"/>
          <cell r="BD86"/>
          <cell r="BE86">
            <v>0</v>
          </cell>
          <cell r="BF86"/>
          <cell r="BG86"/>
          <cell r="BH86"/>
          <cell r="BI86"/>
          <cell r="BJ86"/>
          <cell r="BK86"/>
          <cell r="BL86"/>
          <cell r="BM86"/>
          <cell r="BN86"/>
          <cell r="BO86"/>
          <cell r="BP86"/>
          <cell r="BQ86"/>
          <cell r="BR86" t="str">
            <v/>
          </cell>
          <cell r="BS86"/>
          <cell r="BT86" t="str">
            <v/>
          </cell>
          <cell r="BU86"/>
          <cell r="BV86">
            <v>0</v>
          </cell>
          <cell r="BW86"/>
          <cell r="BX86">
            <v>0</v>
          </cell>
          <cell r="BY86">
            <v>0</v>
          </cell>
          <cell r="BZ86"/>
          <cell r="CA86"/>
          <cell r="CB86"/>
          <cell r="CC86">
            <v>0</v>
          </cell>
          <cell r="CD86">
            <v>0</v>
          </cell>
          <cell r="CE86"/>
          <cell r="CF86"/>
          <cell r="CG86"/>
          <cell r="CH86"/>
          <cell r="CI86"/>
          <cell r="CJ86"/>
          <cell r="CK86"/>
          <cell r="CL86"/>
          <cell r="CM86"/>
          <cell r="CN86"/>
          <cell r="CO86">
            <v>0</v>
          </cell>
          <cell r="CP86"/>
          <cell r="CQ86"/>
          <cell r="CR86"/>
          <cell r="CS86"/>
          <cell r="CT86"/>
          <cell r="CU86"/>
          <cell r="CV86"/>
          <cell r="CW86">
            <v>0</v>
          </cell>
          <cell r="CX86"/>
          <cell r="CY86"/>
          <cell r="CZ86"/>
          <cell r="DA86"/>
          <cell r="DB86"/>
          <cell r="DC86"/>
          <cell r="DD86"/>
          <cell r="DE86"/>
          <cell r="DF86"/>
          <cell r="DG86"/>
          <cell r="DH86"/>
          <cell r="DI86"/>
          <cell r="DJ86"/>
          <cell r="DK86"/>
          <cell r="DL86"/>
          <cell r="DM86"/>
          <cell r="DN86"/>
          <cell r="DO86" t="str">
            <v>Pam Rodewald</v>
          </cell>
          <cell r="DP86" t="str">
            <v>Kanuit</v>
          </cell>
          <cell r="DQ86" t="str">
            <v>Gallentine</v>
          </cell>
          <cell r="DR86">
            <v>9</v>
          </cell>
        </row>
        <row r="87">
          <cell r="C87">
            <v>22</v>
          </cell>
          <cell r="D87">
            <v>76</v>
          </cell>
          <cell r="E87">
            <v>53</v>
          </cell>
          <cell r="F87">
            <v>66</v>
          </cell>
          <cell r="G87"/>
          <cell r="H87" t="str">
            <v/>
          </cell>
          <cell r="I87" t="str">
            <v/>
          </cell>
          <cell r="J87" t="str">
            <v>Referred to RD</v>
          </cell>
          <cell r="K87" t="str">
            <v>Kanuit</v>
          </cell>
          <cell r="L87" t="str">
            <v xml:space="preserve">Adv trmt - phos, new WWTP </v>
          </cell>
          <cell r="M87">
            <v>280845</v>
          </cell>
          <cell r="N87" t="str">
            <v>280845-PS01</v>
          </cell>
          <cell r="O87"/>
          <cell r="P87">
            <v>379</v>
          </cell>
          <cell r="Q87"/>
          <cell r="R87"/>
          <cell r="S87"/>
          <cell r="T87" t="str">
            <v>Exempt</v>
          </cell>
          <cell r="U87">
            <v>44624</v>
          </cell>
          <cell r="V87">
            <v>0</v>
          </cell>
          <cell r="W87">
            <v>0</v>
          </cell>
          <cell r="X87">
            <v>0</v>
          </cell>
          <cell r="Y87"/>
          <cell r="Z87"/>
          <cell r="AA87"/>
          <cell r="AB87" t="e">
            <v>#VALUE!</v>
          </cell>
          <cell r="AC87"/>
          <cell r="AD87"/>
          <cell r="AE87">
            <v>44714</v>
          </cell>
          <cell r="AF87">
            <v>9900000</v>
          </cell>
          <cell r="AG87"/>
          <cell r="AH87">
            <v>45383</v>
          </cell>
          <cell r="AI87">
            <v>45930</v>
          </cell>
          <cell r="AJ87" t="str">
            <v>Best with RD, I think</v>
          </cell>
          <cell r="AK87">
            <v>8100000</v>
          </cell>
          <cell r="AL87"/>
          <cell r="AM87"/>
          <cell r="AN87"/>
          <cell r="AO87"/>
          <cell r="AP87"/>
          <cell r="AQ87"/>
          <cell r="AR87">
            <v>0</v>
          </cell>
          <cell r="AS87">
            <v>0</v>
          </cell>
          <cell r="AT87">
            <v>8100000</v>
          </cell>
          <cell r="AU87">
            <v>0</v>
          </cell>
          <cell r="AV87"/>
          <cell r="AW87"/>
          <cell r="AX87">
            <v>0</v>
          </cell>
          <cell r="AY87"/>
          <cell r="AZ87"/>
          <cell r="BA87"/>
          <cell r="BB87"/>
          <cell r="BC87"/>
          <cell r="BD87"/>
          <cell r="BE87">
            <v>0</v>
          </cell>
          <cell r="BF87">
            <v>0</v>
          </cell>
          <cell r="BG87"/>
          <cell r="BH87">
            <v>0</v>
          </cell>
          <cell r="BI87"/>
          <cell r="BJ87">
            <v>0</v>
          </cell>
          <cell r="BK87">
            <v>44753</v>
          </cell>
          <cell r="BL87">
            <v>8265916</v>
          </cell>
          <cell r="BM87">
            <v>0.83499999999999996</v>
          </cell>
          <cell r="BN87" t="str">
            <v>not eligible</v>
          </cell>
          <cell r="BO87"/>
          <cell r="BP87" t="str">
            <v>Not eligible per PCA</v>
          </cell>
          <cell r="BQ87"/>
          <cell r="BR87" t="str">
            <v/>
          </cell>
          <cell r="BS87"/>
          <cell r="BT87"/>
          <cell r="BU87"/>
          <cell r="BV87">
            <v>8100000</v>
          </cell>
          <cell r="BW87"/>
          <cell r="BX87" t="str">
            <v>not eligible</v>
          </cell>
          <cell r="BY87" t="str">
            <v>not eligible</v>
          </cell>
          <cell r="BZ87"/>
          <cell r="CA87"/>
          <cell r="CB87"/>
          <cell r="CC87" t="e">
            <v>#VALUE!</v>
          </cell>
          <cell r="CD87" t="e">
            <v>#VALUE!</v>
          </cell>
          <cell r="CE87"/>
          <cell r="CF87"/>
          <cell r="CG87"/>
          <cell r="CH87"/>
          <cell r="CI87"/>
          <cell r="CJ87"/>
          <cell r="CK87"/>
          <cell r="CL87"/>
          <cell r="CM87"/>
          <cell r="CN87"/>
          <cell r="CO87">
            <v>0</v>
          </cell>
          <cell r="CP87"/>
          <cell r="CQ87"/>
          <cell r="CR87"/>
          <cell r="CS87"/>
          <cell r="CT87"/>
          <cell r="CU87"/>
          <cell r="CV87"/>
          <cell r="CW87">
            <v>0</v>
          </cell>
          <cell r="CX87" t="str">
            <v>Referred to RD</v>
          </cell>
          <cell r="CY87"/>
          <cell r="CZ87"/>
          <cell r="DA87"/>
          <cell r="DB87"/>
          <cell r="DC87"/>
          <cell r="DD87"/>
          <cell r="DE87"/>
          <cell r="DF87"/>
          <cell r="DG87"/>
          <cell r="DH87">
            <v>0</v>
          </cell>
          <cell r="DI87"/>
          <cell r="DJ87"/>
          <cell r="DK87"/>
          <cell r="DL87"/>
          <cell r="DM87"/>
          <cell r="DN87"/>
          <cell r="DO87" t="str">
            <v>Corey Hower</v>
          </cell>
          <cell r="DP87" t="str">
            <v>Kanuit</v>
          </cell>
          <cell r="DQ87" t="str">
            <v>Gallentine</v>
          </cell>
          <cell r="DR87">
            <v>10</v>
          </cell>
        </row>
        <row r="88">
          <cell r="C88">
            <v>220</v>
          </cell>
          <cell r="D88">
            <v>46</v>
          </cell>
          <cell r="E88">
            <v>201</v>
          </cell>
          <cell r="F88">
            <v>46</v>
          </cell>
          <cell r="G88">
            <v>2024</v>
          </cell>
          <cell r="H88" t="str">
            <v/>
          </cell>
          <cell r="I88" t="str">
            <v>Yes</v>
          </cell>
          <cell r="J88">
            <v>0</v>
          </cell>
          <cell r="K88" t="str">
            <v>Bradshaw</v>
          </cell>
          <cell r="L88" t="str">
            <v>Rehab collection and treatment, LS</v>
          </cell>
          <cell r="M88">
            <v>280815</v>
          </cell>
          <cell r="N88" t="str">
            <v>280815-PS01</v>
          </cell>
          <cell r="O88"/>
          <cell r="P88">
            <v>601</v>
          </cell>
          <cell r="Q88"/>
          <cell r="R88"/>
          <cell r="S88"/>
          <cell r="T88" t="str">
            <v>Exempt</v>
          </cell>
          <cell r="U88">
            <v>44616</v>
          </cell>
          <cell r="V88">
            <v>44762</v>
          </cell>
          <cell r="W88">
            <v>0</v>
          </cell>
          <cell r="X88">
            <v>0</v>
          </cell>
          <cell r="Y88">
            <v>45078</v>
          </cell>
          <cell r="Z88">
            <v>2000000</v>
          </cell>
          <cell r="AA88"/>
          <cell r="AB88">
            <v>2000000</v>
          </cell>
          <cell r="AC88" t="str">
            <v>Part B</v>
          </cell>
          <cell r="AD88"/>
          <cell r="AE88">
            <v>44713</v>
          </cell>
          <cell r="AF88">
            <v>2000000</v>
          </cell>
          <cell r="AG88"/>
          <cell r="AH88">
            <v>45505</v>
          </cell>
          <cell r="AI88">
            <v>45566</v>
          </cell>
          <cell r="AJ88"/>
          <cell r="AK88">
            <v>2000000</v>
          </cell>
          <cell r="AL88">
            <v>45126</v>
          </cell>
          <cell r="AM88"/>
          <cell r="AN88"/>
          <cell r="AO88"/>
          <cell r="AP88"/>
          <cell r="AQ88"/>
          <cell r="AR88">
            <v>0</v>
          </cell>
          <cell r="AS88">
            <v>0</v>
          </cell>
          <cell r="AT88">
            <v>2000000</v>
          </cell>
          <cell r="AU88">
            <v>2000000</v>
          </cell>
          <cell r="AV88"/>
          <cell r="AW88"/>
          <cell r="AX88">
            <v>2000000</v>
          </cell>
          <cell r="AY88"/>
          <cell r="AZ88"/>
          <cell r="BA88"/>
          <cell r="BB88"/>
          <cell r="BC88"/>
          <cell r="BD88"/>
          <cell r="BE88">
            <v>0</v>
          </cell>
          <cell r="BF88">
            <v>0</v>
          </cell>
          <cell r="BG88"/>
          <cell r="BH88">
            <v>454834.51439562236</v>
          </cell>
          <cell r="BI88"/>
          <cell r="BJ88">
            <v>0</v>
          </cell>
          <cell r="BK88"/>
          <cell r="BL88"/>
          <cell r="BM88"/>
          <cell r="BN88"/>
          <cell r="BO88"/>
          <cell r="BP88"/>
          <cell r="BQ88"/>
          <cell r="BR88" t="str">
            <v/>
          </cell>
          <cell r="BS88"/>
          <cell r="BT88"/>
          <cell r="BU88"/>
          <cell r="BV88">
            <v>0</v>
          </cell>
          <cell r="BW88"/>
          <cell r="BX88">
            <v>0</v>
          </cell>
          <cell r="BY88">
            <v>0</v>
          </cell>
          <cell r="BZ88"/>
          <cell r="CA88"/>
          <cell r="CB88"/>
          <cell r="CC88">
            <v>0</v>
          </cell>
          <cell r="CD88">
            <v>0</v>
          </cell>
          <cell r="CE88"/>
          <cell r="CF88"/>
          <cell r="CG88"/>
          <cell r="CH88"/>
          <cell r="CI88"/>
          <cell r="CJ88"/>
          <cell r="CK88"/>
          <cell r="CL88"/>
          <cell r="CM88"/>
          <cell r="CN88"/>
          <cell r="CO88">
            <v>0</v>
          </cell>
          <cell r="CP88"/>
          <cell r="CQ88"/>
          <cell r="CR88"/>
          <cell r="CS88"/>
          <cell r="CT88"/>
          <cell r="CU88"/>
          <cell r="CV88"/>
          <cell r="CW88">
            <v>0</v>
          </cell>
          <cell r="CX88"/>
          <cell r="CY88"/>
          <cell r="CZ88"/>
          <cell r="DA88"/>
          <cell r="DB88"/>
          <cell r="DC88"/>
          <cell r="DD88"/>
          <cell r="DE88"/>
          <cell r="DF88"/>
          <cell r="DG88"/>
          <cell r="DH88">
            <v>0</v>
          </cell>
          <cell r="DI88"/>
          <cell r="DJ88"/>
          <cell r="DK88"/>
          <cell r="DL88"/>
          <cell r="DM88"/>
          <cell r="DN88"/>
          <cell r="DO88" t="str">
            <v>Vinod Sathyaseelan</v>
          </cell>
          <cell r="DP88" t="str">
            <v>Bradshaw</v>
          </cell>
          <cell r="DQ88" t="str">
            <v>Lafontaine</v>
          </cell>
          <cell r="DR88">
            <v>4</v>
          </cell>
        </row>
        <row r="89">
          <cell r="C89">
            <v>221</v>
          </cell>
          <cell r="D89">
            <v>46</v>
          </cell>
          <cell r="E89">
            <v>199</v>
          </cell>
          <cell r="F89">
            <v>46</v>
          </cell>
          <cell r="G89"/>
          <cell r="H89" t="str">
            <v/>
          </cell>
          <cell r="I89" t="str">
            <v/>
          </cell>
          <cell r="J89">
            <v>0</v>
          </cell>
          <cell r="K89" t="str">
            <v>Bradshaw</v>
          </cell>
          <cell r="L89" t="str">
            <v>Rehab collection</v>
          </cell>
          <cell r="M89">
            <v>280833</v>
          </cell>
          <cell r="N89" t="str">
            <v>280833-PS01</v>
          </cell>
          <cell r="O89"/>
          <cell r="P89">
            <v>3718</v>
          </cell>
          <cell r="Q89"/>
          <cell r="R89"/>
          <cell r="S89"/>
          <cell r="T89" t="str">
            <v>Exempt</v>
          </cell>
          <cell r="U89">
            <v>44623</v>
          </cell>
          <cell r="V89">
            <v>44740</v>
          </cell>
          <cell r="W89">
            <v>0</v>
          </cell>
          <cell r="X89">
            <v>0</v>
          </cell>
          <cell r="Y89"/>
          <cell r="Z89"/>
          <cell r="AA89"/>
          <cell r="AB89">
            <v>0</v>
          </cell>
          <cell r="AC89" t="str">
            <v>No IUP request</v>
          </cell>
          <cell r="AD89"/>
          <cell r="AE89">
            <v>44623</v>
          </cell>
          <cell r="AF89">
            <v>450171</v>
          </cell>
          <cell r="AG89"/>
          <cell r="AH89">
            <v>45047</v>
          </cell>
          <cell r="AI89">
            <v>45231</v>
          </cell>
          <cell r="AJ89"/>
          <cell r="AK89">
            <v>450171</v>
          </cell>
          <cell r="AL89"/>
          <cell r="AM89"/>
          <cell r="AN89"/>
          <cell r="AO89"/>
          <cell r="AP89"/>
          <cell r="AQ89"/>
          <cell r="AR89">
            <v>0</v>
          </cell>
          <cell r="AS89">
            <v>0</v>
          </cell>
          <cell r="AT89">
            <v>450171</v>
          </cell>
          <cell r="AU89">
            <v>0</v>
          </cell>
          <cell r="AV89"/>
          <cell r="AW89"/>
          <cell r="AX89">
            <v>0</v>
          </cell>
          <cell r="AY89"/>
          <cell r="AZ89"/>
          <cell r="BA89"/>
          <cell r="BB89"/>
          <cell r="BC89"/>
          <cell r="BD89"/>
          <cell r="BE89">
            <v>0</v>
          </cell>
          <cell r="BF89">
            <v>0</v>
          </cell>
          <cell r="BG89"/>
          <cell r="BH89">
            <v>0</v>
          </cell>
          <cell r="BI89"/>
          <cell r="BJ89">
            <v>0</v>
          </cell>
          <cell r="BK89"/>
          <cell r="BL89"/>
          <cell r="BM89"/>
          <cell r="BN89"/>
          <cell r="BO89"/>
          <cell r="BP89"/>
          <cell r="BQ89"/>
          <cell r="BR89" t="str">
            <v/>
          </cell>
          <cell r="BS89"/>
          <cell r="BT89"/>
          <cell r="BU89"/>
          <cell r="BV89">
            <v>0</v>
          </cell>
          <cell r="BW89"/>
          <cell r="BX89">
            <v>0</v>
          </cell>
          <cell r="BY89">
            <v>0</v>
          </cell>
          <cell r="BZ89"/>
          <cell r="CA89"/>
          <cell r="CB89"/>
          <cell r="CC89">
            <v>0</v>
          </cell>
          <cell r="CD89">
            <v>0</v>
          </cell>
          <cell r="CE89"/>
          <cell r="CF89"/>
          <cell r="CG89"/>
          <cell r="CH89"/>
          <cell r="CI89"/>
          <cell r="CJ89"/>
          <cell r="CK89"/>
          <cell r="CL89"/>
          <cell r="CM89"/>
          <cell r="CN89"/>
          <cell r="CO89">
            <v>0</v>
          </cell>
          <cell r="CP89"/>
          <cell r="CQ89"/>
          <cell r="CR89"/>
          <cell r="CS89"/>
          <cell r="CT89"/>
          <cell r="CU89"/>
          <cell r="CV89"/>
          <cell r="CW89">
            <v>0</v>
          </cell>
          <cell r="CX89"/>
          <cell r="CY89"/>
          <cell r="CZ89"/>
          <cell r="DA89"/>
          <cell r="DB89"/>
          <cell r="DC89"/>
          <cell r="DD89"/>
          <cell r="DE89"/>
          <cell r="DF89"/>
          <cell r="DG89"/>
          <cell r="DH89">
            <v>0</v>
          </cell>
          <cell r="DI89"/>
          <cell r="DJ89"/>
          <cell r="DK89"/>
          <cell r="DL89"/>
          <cell r="DM89"/>
          <cell r="DN89"/>
          <cell r="DO89" t="str">
            <v>Wesley Leksell</v>
          </cell>
          <cell r="DP89" t="str">
            <v>Bradshaw</v>
          </cell>
          <cell r="DQ89" t="str">
            <v>Lafontaine</v>
          </cell>
          <cell r="DR89" t="str">
            <v>3c</v>
          </cell>
        </row>
        <row r="90">
          <cell r="C90">
            <v>72</v>
          </cell>
          <cell r="D90">
            <v>63</v>
          </cell>
          <cell r="E90">
            <v>62</v>
          </cell>
          <cell r="F90">
            <v>63</v>
          </cell>
          <cell r="G90">
            <v>2022</v>
          </cell>
          <cell r="H90" t="str">
            <v>Yes</v>
          </cell>
          <cell r="I90" t="str">
            <v/>
          </cell>
          <cell r="J90">
            <v>0</v>
          </cell>
          <cell r="K90" t="str">
            <v>Kanuit</v>
          </cell>
          <cell r="L90" t="str">
            <v>Rehab trmt, biosolids improvements</v>
          </cell>
          <cell r="M90">
            <v>280685</v>
          </cell>
          <cell r="N90" t="str">
            <v>280685-PS01</v>
          </cell>
          <cell r="O90"/>
          <cell r="P90">
            <v>10464</v>
          </cell>
          <cell r="Q90"/>
          <cell r="R90"/>
          <cell r="S90"/>
          <cell r="T90" t="str">
            <v>Exempt</v>
          </cell>
          <cell r="U90">
            <v>43887</v>
          </cell>
          <cell r="V90">
            <v>43984</v>
          </cell>
          <cell r="W90">
            <v>44655</v>
          </cell>
          <cell r="X90">
            <v>44694</v>
          </cell>
          <cell r="Y90" t="str">
            <v>certified</v>
          </cell>
          <cell r="Z90">
            <v>32183915</v>
          </cell>
          <cell r="AA90"/>
          <cell r="AB90">
            <v>25924515.473259103</v>
          </cell>
          <cell r="AC90" t="str">
            <v>22 Carryover</v>
          </cell>
          <cell r="AD90"/>
          <cell r="AE90" t="str">
            <v>certified</v>
          </cell>
          <cell r="AF90">
            <v>18800000</v>
          </cell>
          <cell r="AG90"/>
          <cell r="AH90">
            <v>44743</v>
          </cell>
          <cell r="AI90">
            <v>45413</v>
          </cell>
          <cell r="AJ90" t="str">
            <v>Says some green for tiny things, but no specific amount</v>
          </cell>
          <cell r="AK90">
            <v>32183915</v>
          </cell>
          <cell r="AL90" t="str">
            <v>Yes</v>
          </cell>
          <cell r="AM90">
            <v>44707</v>
          </cell>
          <cell r="AN90">
            <v>1</v>
          </cell>
          <cell r="AO90">
            <v>18800000</v>
          </cell>
          <cell r="AP90">
            <v>2022</v>
          </cell>
          <cell r="AQ90"/>
          <cell r="AR90">
            <v>0</v>
          </cell>
          <cell r="AS90">
            <v>0</v>
          </cell>
          <cell r="AT90">
            <v>32183915</v>
          </cell>
          <cell r="AU90">
            <v>25924515.473259103</v>
          </cell>
          <cell r="AV90"/>
          <cell r="AW90"/>
          <cell r="AX90">
            <v>25924515.473259103</v>
          </cell>
          <cell r="AY90"/>
          <cell r="AZ90"/>
          <cell r="BA90"/>
          <cell r="BB90"/>
          <cell r="BC90"/>
          <cell r="BD90"/>
          <cell r="BE90" t="str">
            <v>FY23 Survey</v>
          </cell>
          <cell r="BF90">
            <v>0</v>
          </cell>
          <cell r="BG90"/>
          <cell r="BH90">
            <v>0</v>
          </cell>
          <cell r="BI90"/>
          <cell r="BJ90">
            <v>0</v>
          </cell>
          <cell r="BK90">
            <v>44407</v>
          </cell>
          <cell r="BL90">
            <v>5514091</v>
          </cell>
          <cell r="BM90">
            <v>0.24299999999999999</v>
          </cell>
          <cell r="BN90" t="str">
            <v>22 Carryover</v>
          </cell>
          <cell r="BO90">
            <v>44707</v>
          </cell>
          <cell r="BP90">
            <v>18950000</v>
          </cell>
          <cell r="BQ90">
            <v>4606945</v>
          </cell>
          <cell r="BR90">
            <v>0.24311055408970977</v>
          </cell>
          <cell r="BS90">
            <v>18800000</v>
          </cell>
          <cell r="BT90"/>
          <cell r="BU90"/>
          <cell r="BV90">
            <v>32183915</v>
          </cell>
          <cell r="BW90" t="str">
            <v>yes</v>
          </cell>
          <cell r="BX90">
            <v>7824249.4084261218</v>
          </cell>
          <cell r="BY90">
            <v>6259399.5267408974</v>
          </cell>
          <cell r="BZ90">
            <v>6259399.5267408974</v>
          </cell>
          <cell r="CA90"/>
          <cell r="CB90"/>
          <cell r="CC90">
            <v>0</v>
          </cell>
          <cell r="CD90">
            <v>0</v>
          </cell>
          <cell r="CE90"/>
          <cell r="CF90"/>
          <cell r="CG90"/>
          <cell r="CH90"/>
          <cell r="CI90"/>
          <cell r="CJ90"/>
          <cell r="CK90"/>
          <cell r="CL90"/>
          <cell r="CM90"/>
          <cell r="CN90"/>
          <cell r="CO90">
            <v>0</v>
          </cell>
          <cell r="CP90"/>
          <cell r="CQ90"/>
          <cell r="CR90"/>
          <cell r="CS90"/>
          <cell r="CT90"/>
          <cell r="CU90"/>
          <cell r="CV90"/>
          <cell r="CW90">
            <v>7824249.4084261218</v>
          </cell>
          <cell r="CX90"/>
          <cell r="CY90"/>
          <cell r="CZ90"/>
          <cell r="DA90"/>
          <cell r="DB90"/>
          <cell r="DC90"/>
          <cell r="DD90"/>
          <cell r="DE90"/>
          <cell r="DF90"/>
          <cell r="DG90"/>
          <cell r="DH90">
            <v>0</v>
          </cell>
          <cell r="DI90"/>
          <cell r="DJ90"/>
          <cell r="DK90"/>
          <cell r="DL90"/>
          <cell r="DM90"/>
          <cell r="DN90"/>
          <cell r="DO90" t="str">
            <v>Qais Banihani</v>
          </cell>
          <cell r="DP90" t="str">
            <v>Kanuit</v>
          </cell>
          <cell r="DQ90" t="str">
            <v>Gallentine</v>
          </cell>
          <cell r="DR90">
            <v>9</v>
          </cell>
        </row>
        <row r="91">
          <cell r="C91">
            <v>58</v>
          </cell>
          <cell r="D91">
            <v>67</v>
          </cell>
          <cell r="E91">
            <v>47</v>
          </cell>
          <cell r="F91">
            <v>67</v>
          </cell>
          <cell r="G91"/>
          <cell r="H91" t="str">
            <v/>
          </cell>
          <cell r="I91" t="str">
            <v/>
          </cell>
          <cell r="J91">
            <v>0</v>
          </cell>
          <cell r="K91" t="str">
            <v>Kanuit</v>
          </cell>
          <cell r="L91" t="str">
            <v>Unsewered, potential SSTS</v>
          </cell>
          <cell r="M91">
            <v>280796</v>
          </cell>
          <cell r="N91" t="str">
            <v>280796-PS01</v>
          </cell>
          <cell r="O91"/>
          <cell r="P91">
            <v>0</v>
          </cell>
          <cell r="Q91"/>
          <cell r="R91"/>
          <cell r="S91"/>
          <cell r="T91"/>
          <cell r="U91">
            <v>0</v>
          </cell>
          <cell r="V91">
            <v>0</v>
          </cell>
          <cell r="W91">
            <v>0</v>
          </cell>
          <cell r="X91">
            <v>0</v>
          </cell>
          <cell r="Y91"/>
          <cell r="Z91"/>
          <cell r="AA91"/>
          <cell r="AB91">
            <v>0</v>
          </cell>
          <cell r="AC91"/>
          <cell r="AD91"/>
          <cell r="AE91"/>
          <cell r="AF91"/>
          <cell r="AG91"/>
          <cell r="AH91"/>
          <cell r="AI91"/>
          <cell r="AJ91"/>
          <cell r="AK91">
            <v>7826050</v>
          </cell>
          <cell r="AL91"/>
          <cell r="AM91"/>
          <cell r="AN91"/>
          <cell r="AO91"/>
          <cell r="AP91"/>
          <cell r="AQ91"/>
          <cell r="AR91">
            <v>0</v>
          </cell>
          <cell r="AS91">
            <v>0</v>
          </cell>
          <cell r="AT91">
            <v>7826050</v>
          </cell>
          <cell r="AU91">
            <v>0</v>
          </cell>
          <cell r="AV91"/>
          <cell r="AW91"/>
          <cell r="AX91">
            <v>0</v>
          </cell>
          <cell r="AY91"/>
          <cell r="AZ91"/>
          <cell r="BA91"/>
          <cell r="BB91"/>
          <cell r="BC91"/>
          <cell r="BD91"/>
          <cell r="BE91">
            <v>0</v>
          </cell>
          <cell r="BF91">
            <v>0</v>
          </cell>
          <cell r="BG91"/>
          <cell r="BH91">
            <v>0</v>
          </cell>
          <cell r="BI91"/>
          <cell r="BJ91">
            <v>0</v>
          </cell>
          <cell r="BK91">
            <v>45134</v>
          </cell>
          <cell r="BL91">
            <v>3613761</v>
          </cell>
          <cell r="BM91">
            <v>0.46200000000000002</v>
          </cell>
          <cell r="BN91" t="str">
            <v>FY24 new</v>
          </cell>
          <cell r="BO91"/>
          <cell r="BP91"/>
          <cell r="BQ91"/>
          <cell r="BR91"/>
          <cell r="BS91"/>
          <cell r="BT91"/>
          <cell r="BU91"/>
          <cell r="BV91">
            <v>7826050</v>
          </cell>
          <cell r="BW91"/>
          <cell r="BX91">
            <v>3615635.1</v>
          </cell>
          <cell r="BY91">
            <v>2892508.08</v>
          </cell>
          <cell r="BZ91"/>
          <cell r="CA91"/>
          <cell r="CB91"/>
          <cell r="CC91">
            <v>0</v>
          </cell>
          <cell r="CD91">
            <v>0</v>
          </cell>
          <cell r="CE91"/>
          <cell r="CF91"/>
          <cell r="CG91"/>
          <cell r="CH91"/>
          <cell r="CI91"/>
          <cell r="CJ91"/>
          <cell r="CK91"/>
          <cell r="CL91"/>
          <cell r="CM91"/>
          <cell r="CN91"/>
          <cell r="CO91">
            <v>0</v>
          </cell>
          <cell r="CP91"/>
          <cell r="CQ91"/>
          <cell r="CR91"/>
          <cell r="CS91"/>
          <cell r="CT91"/>
          <cell r="CU91"/>
          <cell r="CV91"/>
          <cell r="CW91">
            <v>0</v>
          </cell>
          <cell r="CX91"/>
          <cell r="CY91"/>
          <cell r="CZ91"/>
          <cell r="DA91"/>
          <cell r="DB91"/>
          <cell r="DC91"/>
          <cell r="DD91"/>
          <cell r="DE91"/>
          <cell r="DF91"/>
          <cell r="DG91"/>
          <cell r="DH91">
            <v>0</v>
          </cell>
          <cell r="DI91"/>
          <cell r="DJ91"/>
          <cell r="DK91"/>
          <cell r="DL91"/>
          <cell r="DM91"/>
          <cell r="DN91"/>
          <cell r="DO91" t="str">
            <v>Qais Banihani</v>
          </cell>
          <cell r="DP91" t="str">
            <v>Kanuit</v>
          </cell>
          <cell r="DQ91"/>
          <cell r="DR91">
            <v>9</v>
          </cell>
        </row>
        <row r="92">
          <cell r="C92">
            <v>119</v>
          </cell>
          <cell r="D92">
            <v>57</v>
          </cell>
          <cell r="E92"/>
          <cell r="F92"/>
          <cell r="G92"/>
          <cell r="H92" t="str">
            <v/>
          </cell>
          <cell r="I92" t="str">
            <v/>
          </cell>
          <cell r="J92">
            <v>0</v>
          </cell>
          <cell r="K92" t="str">
            <v>Bradshaw</v>
          </cell>
          <cell r="L92" t="str">
            <v>Rehab collection and treatment</v>
          </cell>
          <cell r="M92">
            <v>280933</v>
          </cell>
          <cell r="N92" t="str">
            <v>280933-PS01</v>
          </cell>
          <cell r="O92"/>
          <cell r="P92">
            <v>14000</v>
          </cell>
          <cell r="Q92"/>
          <cell r="R92"/>
          <cell r="S92"/>
          <cell r="T92"/>
          <cell r="U92">
            <v>44988</v>
          </cell>
          <cell r="V92">
            <v>0</v>
          </cell>
          <cell r="W92">
            <v>0</v>
          </cell>
          <cell r="X92">
            <v>0</v>
          </cell>
          <cell r="Y92"/>
          <cell r="Z92"/>
          <cell r="AA92"/>
          <cell r="AB92">
            <v>0</v>
          </cell>
          <cell r="AC92"/>
          <cell r="AD92"/>
          <cell r="AE92"/>
          <cell r="AF92"/>
          <cell r="AG92"/>
          <cell r="AH92"/>
          <cell r="AI92"/>
          <cell r="AJ92"/>
          <cell r="AK92">
            <v>40000000</v>
          </cell>
          <cell r="AL92"/>
          <cell r="AM92"/>
          <cell r="AN92"/>
          <cell r="AO92"/>
          <cell r="AP92"/>
          <cell r="AQ92"/>
          <cell r="AR92">
            <v>0</v>
          </cell>
          <cell r="AS92">
            <v>0</v>
          </cell>
          <cell r="AT92">
            <v>40000000</v>
          </cell>
          <cell r="AU92">
            <v>0</v>
          </cell>
          <cell r="AV92"/>
          <cell r="AW92"/>
          <cell r="AX92">
            <v>0</v>
          </cell>
          <cell r="AY92"/>
          <cell r="AZ92"/>
          <cell r="BA92"/>
          <cell r="BB92"/>
          <cell r="BC92"/>
          <cell r="BD92"/>
          <cell r="BE92">
            <v>0</v>
          </cell>
          <cell r="BF92">
            <v>0</v>
          </cell>
          <cell r="BG92"/>
          <cell r="BH92">
            <v>0</v>
          </cell>
          <cell r="BI92"/>
          <cell r="BJ92">
            <v>0</v>
          </cell>
          <cell r="BK92"/>
          <cell r="BL92"/>
          <cell r="BM92"/>
          <cell r="BN92"/>
          <cell r="BO92"/>
          <cell r="BP92"/>
          <cell r="BQ92"/>
          <cell r="BR92"/>
          <cell r="BS92"/>
          <cell r="BT92"/>
          <cell r="BU92"/>
          <cell r="BV92">
            <v>0</v>
          </cell>
          <cell r="BW92"/>
          <cell r="BX92">
            <v>0</v>
          </cell>
          <cell r="BY92">
            <v>0</v>
          </cell>
          <cell r="BZ92"/>
          <cell r="CA92"/>
          <cell r="CB92"/>
          <cell r="CC92">
            <v>0</v>
          </cell>
          <cell r="CD92">
            <v>0</v>
          </cell>
          <cell r="CE92"/>
          <cell r="CF92"/>
          <cell r="CG92"/>
          <cell r="CH92"/>
          <cell r="CI92"/>
          <cell r="CJ92"/>
          <cell r="CK92"/>
          <cell r="CL92"/>
          <cell r="CM92"/>
          <cell r="CN92"/>
          <cell r="CO92">
            <v>0</v>
          </cell>
          <cell r="CP92"/>
          <cell r="CQ92"/>
          <cell r="CR92"/>
          <cell r="CS92"/>
          <cell r="CT92"/>
          <cell r="CU92"/>
          <cell r="CV92"/>
          <cell r="CW92">
            <v>0</v>
          </cell>
          <cell r="CX92"/>
          <cell r="CY92"/>
          <cell r="CZ92"/>
          <cell r="DA92"/>
          <cell r="DB92"/>
          <cell r="DC92"/>
          <cell r="DD92"/>
          <cell r="DE92"/>
          <cell r="DF92"/>
          <cell r="DG92"/>
          <cell r="DH92"/>
          <cell r="DI92"/>
          <cell r="DJ92"/>
          <cell r="DK92"/>
          <cell r="DL92"/>
          <cell r="DM92"/>
          <cell r="DN92"/>
          <cell r="DO92" t="str">
            <v>Vinod Sathyaseelan</v>
          </cell>
          <cell r="DP92" t="str">
            <v>Bradshaw</v>
          </cell>
          <cell r="DQ92"/>
          <cell r="DR92">
            <v>4</v>
          </cell>
        </row>
        <row r="93">
          <cell r="C93">
            <v>168</v>
          </cell>
          <cell r="D93">
            <v>51</v>
          </cell>
          <cell r="E93">
            <v>153</v>
          </cell>
          <cell r="F93">
            <v>51</v>
          </cell>
          <cell r="G93"/>
          <cell r="H93" t="str">
            <v/>
          </cell>
          <cell r="I93" t="str">
            <v/>
          </cell>
          <cell r="J93" t="str">
            <v>not RD elig</v>
          </cell>
          <cell r="K93" t="str">
            <v>Schultz</v>
          </cell>
          <cell r="L93" t="str">
            <v>Rehab collection</v>
          </cell>
          <cell r="M93">
            <v>280814</v>
          </cell>
          <cell r="N93" t="str">
            <v>280814-PS01</v>
          </cell>
          <cell r="O93"/>
          <cell r="P93">
            <v>225</v>
          </cell>
          <cell r="Q93"/>
          <cell r="R93"/>
          <cell r="S93"/>
          <cell r="T93"/>
          <cell r="U93">
            <v>0</v>
          </cell>
          <cell r="V93">
            <v>0</v>
          </cell>
          <cell r="W93">
            <v>0</v>
          </cell>
          <cell r="X93">
            <v>0</v>
          </cell>
          <cell r="Y93"/>
          <cell r="Z93"/>
          <cell r="AA93"/>
          <cell r="AB93">
            <v>0</v>
          </cell>
          <cell r="AC93"/>
          <cell r="AD93"/>
          <cell r="AE93"/>
          <cell r="AF93"/>
          <cell r="AG93"/>
          <cell r="AH93"/>
          <cell r="AI93"/>
          <cell r="AJ93"/>
          <cell r="AK93">
            <v>2615800</v>
          </cell>
          <cell r="AL93"/>
          <cell r="AM93"/>
          <cell r="AN93"/>
          <cell r="AO93"/>
          <cell r="AP93"/>
          <cell r="AQ93"/>
          <cell r="AR93">
            <v>0</v>
          </cell>
          <cell r="AS93">
            <v>0</v>
          </cell>
          <cell r="AT93">
            <v>2615800</v>
          </cell>
          <cell r="AU93">
            <v>0</v>
          </cell>
          <cell r="AV93"/>
          <cell r="AW93"/>
          <cell r="AX93">
            <v>0</v>
          </cell>
          <cell r="AY93"/>
          <cell r="AZ93"/>
          <cell r="BA93"/>
          <cell r="BB93"/>
          <cell r="BC93"/>
          <cell r="BD93"/>
          <cell r="BE93">
            <v>0</v>
          </cell>
          <cell r="BF93">
            <v>0</v>
          </cell>
          <cell r="BG93"/>
          <cell r="BH93">
            <v>0</v>
          </cell>
          <cell r="BI93"/>
          <cell r="BJ93">
            <v>0</v>
          </cell>
          <cell r="BK93"/>
          <cell r="BL93"/>
          <cell r="BM93"/>
          <cell r="BN93"/>
          <cell r="BO93"/>
          <cell r="BP93"/>
          <cell r="BQ93"/>
          <cell r="BR93" t="str">
            <v/>
          </cell>
          <cell r="BS93"/>
          <cell r="BT93"/>
          <cell r="BU93"/>
          <cell r="BV93">
            <v>0</v>
          </cell>
          <cell r="BW93"/>
          <cell r="BX93">
            <v>0</v>
          </cell>
          <cell r="BY93">
            <v>0</v>
          </cell>
          <cell r="BZ93"/>
          <cell r="CA93"/>
          <cell r="CB93"/>
          <cell r="CC93">
            <v>0</v>
          </cell>
          <cell r="CD93">
            <v>0</v>
          </cell>
          <cell r="CE93"/>
          <cell r="CF93"/>
          <cell r="CG93"/>
          <cell r="CH93"/>
          <cell r="CI93"/>
          <cell r="CJ93"/>
          <cell r="CK93"/>
          <cell r="CL93"/>
          <cell r="CM93"/>
          <cell r="CN93"/>
          <cell r="CO93">
            <v>0</v>
          </cell>
          <cell r="CP93"/>
          <cell r="CQ93"/>
          <cell r="CR93"/>
          <cell r="CS93"/>
          <cell r="CT93"/>
          <cell r="CU93"/>
          <cell r="CV93"/>
          <cell r="CW93">
            <v>0</v>
          </cell>
          <cell r="CX93" t="str">
            <v>not RD elig</v>
          </cell>
          <cell r="CY93">
            <v>2024</v>
          </cell>
          <cell r="CZ93"/>
          <cell r="DA93"/>
          <cell r="DB93"/>
          <cell r="DC93"/>
          <cell r="DD93"/>
          <cell r="DE93"/>
          <cell r="DF93"/>
          <cell r="DG93"/>
          <cell r="DH93">
            <v>0</v>
          </cell>
          <cell r="DI93"/>
          <cell r="DJ93"/>
          <cell r="DK93"/>
          <cell r="DL93"/>
          <cell r="DM93"/>
          <cell r="DN93"/>
          <cell r="DO93" t="str">
            <v>Pam Rodewald</v>
          </cell>
          <cell r="DP93" t="str">
            <v>Schultz</v>
          </cell>
          <cell r="DQ93" t="str">
            <v>Lafontaine</v>
          </cell>
          <cell r="DR93">
            <v>5</v>
          </cell>
        </row>
        <row r="94">
          <cell r="C94">
            <v>122</v>
          </cell>
          <cell r="D94">
            <v>56</v>
          </cell>
          <cell r="E94">
            <v>105</v>
          </cell>
          <cell r="F94">
            <v>56</v>
          </cell>
          <cell r="G94"/>
          <cell r="H94" t="str">
            <v/>
          </cell>
          <cell r="I94" t="str">
            <v/>
          </cell>
          <cell r="J94">
            <v>0</v>
          </cell>
          <cell r="K94" t="str">
            <v>Kanuit</v>
          </cell>
          <cell r="L94" t="str">
            <v>Unsewered, Frontenac Station</v>
          </cell>
          <cell r="M94">
            <v>280641</v>
          </cell>
          <cell r="N94" t="str">
            <v>280641-PS01</v>
          </cell>
          <cell r="O94"/>
          <cell r="P94">
            <v>282</v>
          </cell>
          <cell r="Q94"/>
          <cell r="R94"/>
          <cell r="S94"/>
          <cell r="T94" t="str">
            <v>Exempt</v>
          </cell>
          <cell r="U94">
            <v>44481</v>
          </cell>
          <cell r="V94">
            <v>44965</v>
          </cell>
          <cell r="W94">
            <v>0</v>
          </cell>
          <cell r="X94">
            <v>0</v>
          </cell>
          <cell r="Y94"/>
          <cell r="Z94"/>
          <cell r="AA94"/>
          <cell r="AB94">
            <v>0</v>
          </cell>
          <cell r="AC94"/>
          <cell r="AD94"/>
          <cell r="AE94"/>
          <cell r="AF94"/>
          <cell r="AG94"/>
          <cell r="AH94"/>
          <cell r="AI94"/>
          <cell r="AJ94"/>
          <cell r="AK94">
            <v>0</v>
          </cell>
          <cell r="AL94"/>
          <cell r="AM94"/>
          <cell r="AN94"/>
          <cell r="AO94"/>
          <cell r="AP94"/>
          <cell r="AQ94"/>
          <cell r="AR94">
            <v>0</v>
          </cell>
          <cell r="AS94">
            <v>0</v>
          </cell>
          <cell r="AT94">
            <v>0</v>
          </cell>
          <cell r="AU94">
            <v>0</v>
          </cell>
          <cell r="AV94"/>
          <cell r="AW94"/>
          <cell r="AX94">
            <v>0</v>
          </cell>
          <cell r="AY94"/>
          <cell r="AZ94"/>
          <cell r="BA94"/>
          <cell r="BB94"/>
          <cell r="BC94"/>
          <cell r="BD94"/>
          <cell r="BE94">
            <v>0</v>
          </cell>
          <cell r="BF94">
            <v>0</v>
          </cell>
          <cell r="BG94"/>
          <cell r="BH94">
            <v>0</v>
          </cell>
          <cell r="BI94"/>
          <cell r="BJ94">
            <v>0</v>
          </cell>
          <cell r="BK94"/>
          <cell r="BL94"/>
          <cell r="BM94"/>
          <cell r="BN94"/>
          <cell r="BO94"/>
          <cell r="BP94"/>
          <cell r="BQ94"/>
          <cell r="BR94" t="str">
            <v/>
          </cell>
          <cell r="BS94"/>
          <cell r="BT94" t="str">
            <v/>
          </cell>
          <cell r="BU94"/>
          <cell r="BV94">
            <v>0</v>
          </cell>
          <cell r="BW94"/>
          <cell r="BX94">
            <v>0</v>
          </cell>
          <cell r="BY94">
            <v>0</v>
          </cell>
          <cell r="BZ94"/>
          <cell r="CA94"/>
          <cell r="CB94"/>
          <cell r="CC94">
            <v>0</v>
          </cell>
          <cell r="CD94">
            <v>0</v>
          </cell>
          <cell r="CE94">
            <v>43962</v>
          </cell>
          <cell r="CF94">
            <v>92</v>
          </cell>
          <cell r="CG94">
            <v>92</v>
          </cell>
          <cell r="CH94">
            <v>60000</v>
          </cell>
          <cell r="CI94">
            <v>2020</v>
          </cell>
          <cell r="CJ94">
            <v>44004</v>
          </cell>
          <cell r="CK94">
            <v>2020</v>
          </cell>
          <cell r="CL94">
            <v>44965</v>
          </cell>
          <cell r="CM94" t="str">
            <v>Potential</v>
          </cell>
          <cell r="CN94" t="str">
            <v>Evaluating alternatives</v>
          </cell>
          <cell r="CO94">
            <v>0</v>
          </cell>
          <cell r="CP94"/>
          <cell r="CQ94"/>
          <cell r="CR94"/>
          <cell r="CS94"/>
          <cell r="CT94"/>
          <cell r="CU94"/>
          <cell r="CV94"/>
          <cell r="CW94">
            <v>60000</v>
          </cell>
          <cell r="CX94"/>
          <cell r="CY94"/>
          <cell r="CZ94"/>
          <cell r="DA94"/>
          <cell r="DB94"/>
          <cell r="DC94"/>
          <cell r="DD94"/>
          <cell r="DE94"/>
          <cell r="DF94"/>
          <cell r="DG94"/>
          <cell r="DH94">
            <v>0</v>
          </cell>
          <cell r="DI94"/>
          <cell r="DJ94"/>
          <cell r="DK94"/>
          <cell r="DL94"/>
          <cell r="DM94"/>
          <cell r="DN94"/>
          <cell r="DO94" t="str">
            <v>Corey Hower</v>
          </cell>
          <cell r="DP94" t="str">
            <v>Kanuit</v>
          </cell>
          <cell r="DQ94" t="str">
            <v>Gallentine</v>
          </cell>
          <cell r="DR94">
            <v>10</v>
          </cell>
        </row>
        <row r="95">
          <cell r="C95">
            <v>169</v>
          </cell>
          <cell r="D95">
            <v>51</v>
          </cell>
          <cell r="E95">
            <v>148</v>
          </cell>
          <cell r="F95">
            <v>51</v>
          </cell>
          <cell r="G95" t="str">
            <v/>
          </cell>
          <cell r="H95" t="str">
            <v/>
          </cell>
          <cell r="I95" t="str">
            <v/>
          </cell>
          <cell r="J95">
            <v>0</v>
          </cell>
          <cell r="K95" t="str">
            <v>Barrett</v>
          </cell>
          <cell r="L95" t="str">
            <v>Rehab collection</v>
          </cell>
          <cell r="M95">
            <v>280500</v>
          </cell>
          <cell r="N95" t="str">
            <v>280500-PS01</v>
          </cell>
          <cell r="O95" t="str">
            <v>existing</v>
          </cell>
          <cell r="P95">
            <v>2636</v>
          </cell>
          <cell r="Q95">
            <v>0</v>
          </cell>
          <cell r="R95"/>
          <cell r="S95">
            <v>0</v>
          </cell>
          <cell r="T95"/>
          <cell r="U95">
            <v>0</v>
          </cell>
          <cell r="V95">
            <v>0</v>
          </cell>
          <cell r="W95">
            <v>0</v>
          </cell>
          <cell r="X95">
            <v>0</v>
          </cell>
          <cell r="Y95"/>
          <cell r="Z95"/>
          <cell r="AA95"/>
          <cell r="AB95">
            <v>0</v>
          </cell>
          <cell r="AC95"/>
          <cell r="AD95"/>
          <cell r="AE95"/>
          <cell r="AF95"/>
          <cell r="AG95"/>
          <cell r="AH95"/>
          <cell r="AI95"/>
          <cell r="AJ95"/>
          <cell r="AK95">
            <v>133000</v>
          </cell>
          <cell r="AL95"/>
          <cell r="AM95"/>
          <cell r="AN95"/>
          <cell r="AO95"/>
          <cell r="AP95"/>
          <cell r="AQ95"/>
          <cell r="AR95">
            <v>0</v>
          </cell>
          <cell r="AS95">
            <v>0</v>
          </cell>
          <cell r="AT95">
            <v>133000</v>
          </cell>
          <cell r="AU95">
            <v>0</v>
          </cell>
          <cell r="AV95"/>
          <cell r="AW95"/>
          <cell r="AX95">
            <v>0</v>
          </cell>
          <cell r="AY95"/>
          <cell r="AZ95"/>
          <cell r="BA95"/>
          <cell r="BB95"/>
          <cell r="BC95"/>
          <cell r="BD95"/>
          <cell r="BE95" t="str">
            <v>2020 Survey</v>
          </cell>
          <cell r="BF95">
            <v>0</v>
          </cell>
          <cell r="BG95"/>
          <cell r="BH95">
            <v>0</v>
          </cell>
          <cell r="BI95"/>
          <cell r="BJ95">
            <v>0</v>
          </cell>
          <cell r="BK95"/>
          <cell r="BL95"/>
          <cell r="BM95"/>
          <cell r="BN95"/>
          <cell r="BO95"/>
          <cell r="BP95"/>
          <cell r="BQ95"/>
          <cell r="BR95" t="str">
            <v/>
          </cell>
          <cell r="BS95"/>
          <cell r="BT95" t="str">
            <v/>
          </cell>
          <cell r="BU95"/>
          <cell r="BV95">
            <v>0</v>
          </cell>
          <cell r="BW95"/>
          <cell r="BX95">
            <v>0</v>
          </cell>
          <cell r="BY95">
            <v>0</v>
          </cell>
          <cell r="BZ95"/>
          <cell r="CA95"/>
          <cell r="CB95"/>
          <cell r="CC95">
            <v>0</v>
          </cell>
          <cell r="CD95">
            <v>0</v>
          </cell>
          <cell r="CE95"/>
          <cell r="CF95"/>
          <cell r="CG95"/>
          <cell r="CH95"/>
          <cell r="CI95"/>
          <cell r="CJ95"/>
          <cell r="CK95"/>
          <cell r="CL95"/>
          <cell r="CM95"/>
          <cell r="CN95"/>
          <cell r="CO95">
            <v>0</v>
          </cell>
          <cell r="CP95"/>
          <cell r="CQ95"/>
          <cell r="CR95"/>
          <cell r="CS95"/>
          <cell r="CT95"/>
          <cell r="CU95"/>
          <cell r="CV95"/>
          <cell r="CW95">
            <v>0</v>
          </cell>
          <cell r="CX95"/>
          <cell r="CY95"/>
          <cell r="CZ95"/>
          <cell r="DA95"/>
          <cell r="DB95"/>
          <cell r="DC95"/>
          <cell r="DD95"/>
          <cell r="DE95"/>
          <cell r="DF95"/>
          <cell r="DG95"/>
          <cell r="DH95"/>
          <cell r="DI95"/>
          <cell r="DJ95"/>
          <cell r="DK95"/>
          <cell r="DL95"/>
          <cell r="DM95"/>
          <cell r="DN95"/>
          <cell r="DO95" t="str">
            <v>Brian Fitzpatrick</v>
          </cell>
          <cell r="DP95" t="str">
            <v>Barrett</v>
          </cell>
          <cell r="DQ95" t="str">
            <v>Barrett</v>
          </cell>
          <cell r="DR95" t="str">
            <v>7W</v>
          </cell>
        </row>
        <row r="96">
          <cell r="C96">
            <v>82</v>
          </cell>
          <cell r="D96">
            <v>63</v>
          </cell>
          <cell r="E96">
            <v>67</v>
          </cell>
          <cell r="F96">
            <v>63</v>
          </cell>
          <cell r="G96"/>
          <cell r="H96" t="str">
            <v/>
          </cell>
          <cell r="I96" t="str">
            <v/>
          </cell>
          <cell r="J96">
            <v>0</v>
          </cell>
          <cell r="K96" t="str">
            <v>Barrett</v>
          </cell>
          <cell r="L96" t="str">
            <v>Regionalize, connect to St. Cloud</v>
          </cell>
          <cell r="M96">
            <v>280610</v>
          </cell>
          <cell r="N96" t="str">
            <v>280610-PS01b</v>
          </cell>
          <cell r="O96" t="str">
            <v>existing</v>
          </cell>
          <cell r="P96" t="e">
            <v>#N/A</v>
          </cell>
          <cell r="Q96" t="str">
            <v>Y</v>
          </cell>
          <cell r="R96"/>
          <cell r="S96" t="str">
            <v>Y</v>
          </cell>
          <cell r="T96" t="str">
            <v>Exempt</v>
          </cell>
          <cell r="U96" t="e">
            <v>#N/A</v>
          </cell>
          <cell r="V96" t="e">
            <v>#N/A</v>
          </cell>
          <cell r="W96" t="e">
            <v>#N/A</v>
          </cell>
          <cell r="X96" t="e">
            <v>#N/A</v>
          </cell>
          <cell r="Y96"/>
          <cell r="Z96"/>
          <cell r="AA96"/>
          <cell r="AB96"/>
          <cell r="AC96"/>
          <cell r="AD96"/>
          <cell r="AE96" t="str">
            <v>certified</v>
          </cell>
          <cell r="AF96">
            <v>27790428</v>
          </cell>
          <cell r="AG96"/>
          <cell r="AH96">
            <v>44713</v>
          </cell>
          <cell r="AI96">
            <v>45230</v>
          </cell>
          <cell r="AJ96" t="str">
            <v>keep on PPL for PSIG</v>
          </cell>
          <cell r="AK96">
            <v>28364326</v>
          </cell>
          <cell r="AL96">
            <v>44286</v>
          </cell>
          <cell r="AM96">
            <v>44677</v>
          </cell>
          <cell r="AN96">
            <v>0.65</v>
          </cell>
          <cell r="AO96">
            <v>27318001</v>
          </cell>
          <cell r="AP96">
            <v>2022</v>
          </cell>
          <cell r="AQ96"/>
          <cell r="AR96">
            <v>0</v>
          </cell>
          <cell r="AS96">
            <v>0</v>
          </cell>
          <cell r="AT96">
            <v>28364326</v>
          </cell>
          <cell r="AU96">
            <v>13364326</v>
          </cell>
          <cell r="AV96"/>
          <cell r="AW96"/>
          <cell r="AX96">
            <v>13364326</v>
          </cell>
          <cell r="AY96">
            <v>44763</v>
          </cell>
          <cell r="AZ96">
            <v>44794</v>
          </cell>
          <cell r="BA96">
            <v>2023</v>
          </cell>
          <cell r="BB96" t="str">
            <v>CWRF,SPAP</v>
          </cell>
          <cell r="BC96"/>
          <cell r="BD96"/>
          <cell r="BE96" t="str">
            <v>FY21 survey</v>
          </cell>
          <cell r="BF96">
            <v>0</v>
          </cell>
          <cell r="BG96"/>
          <cell r="BH96">
            <v>0</v>
          </cell>
          <cell r="BI96"/>
          <cell r="BJ96">
            <v>0</v>
          </cell>
          <cell r="BK96">
            <v>44407</v>
          </cell>
          <cell r="BL96">
            <v>25466530</v>
          </cell>
          <cell r="BM96">
            <v>1</v>
          </cell>
          <cell r="BN96" t="str">
            <v>22 Carryover</v>
          </cell>
          <cell r="BO96">
            <v>44679</v>
          </cell>
          <cell r="BP96">
            <v>16548706</v>
          </cell>
          <cell r="BQ96">
            <v>14602900</v>
          </cell>
          <cell r="BR96">
            <v>0.88241944717611154</v>
          </cell>
          <cell r="BS96">
            <v>27318001</v>
          </cell>
          <cell r="BT96" t="str">
            <v>Barrett</v>
          </cell>
          <cell r="BU96"/>
          <cell r="BV96">
            <v>27790000</v>
          </cell>
          <cell r="BW96" t="str">
            <v>yes</v>
          </cell>
          <cell r="BX96">
            <v>24522436.437024139</v>
          </cell>
          <cell r="BY96">
            <v>7000000</v>
          </cell>
          <cell r="BZ96">
            <v>7000000</v>
          </cell>
          <cell r="CA96">
            <v>45154</v>
          </cell>
          <cell r="CB96">
            <v>2024</v>
          </cell>
          <cell r="CC96">
            <v>5000000</v>
          </cell>
          <cell r="CD96">
            <v>12617949.149619311</v>
          </cell>
          <cell r="CE96"/>
          <cell r="CF96"/>
          <cell r="CG96"/>
          <cell r="CH96"/>
          <cell r="CI96"/>
          <cell r="CJ96"/>
          <cell r="CK96"/>
          <cell r="CL96"/>
          <cell r="CM96"/>
          <cell r="CN96"/>
          <cell r="CO96">
            <v>0</v>
          </cell>
          <cell r="CP96"/>
          <cell r="CQ96"/>
          <cell r="CR96"/>
          <cell r="CS96"/>
          <cell r="CT96"/>
          <cell r="CU96"/>
          <cell r="CV96"/>
          <cell r="CW96">
            <v>24522436.437024139</v>
          </cell>
          <cell r="CX96"/>
          <cell r="CY96"/>
          <cell r="CZ96"/>
          <cell r="DA96"/>
          <cell r="DB96"/>
          <cell r="DC96"/>
          <cell r="DD96"/>
          <cell r="DE96"/>
          <cell r="DF96"/>
          <cell r="DG96"/>
          <cell r="DH96">
            <v>0</v>
          </cell>
          <cell r="DI96"/>
          <cell r="DJ96"/>
          <cell r="DK96">
            <v>8000000</v>
          </cell>
          <cell r="DL96" t="str">
            <v>2020 SPAP</v>
          </cell>
          <cell r="DM96"/>
          <cell r="DN96"/>
          <cell r="DO96" t="e">
            <v>#N/A</v>
          </cell>
          <cell r="DP96" t="str">
            <v>Barrett</v>
          </cell>
          <cell r="DQ96" t="str">
            <v>Barrett</v>
          </cell>
          <cell r="DR96" t="str">
            <v>7W</v>
          </cell>
        </row>
        <row r="97">
          <cell r="C97">
            <v>192</v>
          </cell>
          <cell r="D97">
            <v>48</v>
          </cell>
          <cell r="E97">
            <v>171</v>
          </cell>
          <cell r="F97">
            <v>48</v>
          </cell>
          <cell r="G97">
            <v>2024</v>
          </cell>
          <cell r="H97" t="str">
            <v/>
          </cell>
          <cell r="I97" t="str">
            <v>Yes</v>
          </cell>
          <cell r="J97">
            <v>0</v>
          </cell>
          <cell r="K97" t="str">
            <v>Schultz</v>
          </cell>
          <cell r="L97" t="str">
            <v>Rehab treatment, add pond</v>
          </cell>
          <cell r="M97">
            <v>280683</v>
          </cell>
          <cell r="N97" t="str">
            <v>280683-PS01</v>
          </cell>
          <cell r="O97"/>
          <cell r="P97">
            <v>1530</v>
          </cell>
          <cell r="Q97"/>
          <cell r="R97"/>
          <cell r="S97"/>
          <cell r="T97" t="str">
            <v>Exempt</v>
          </cell>
          <cell r="U97">
            <v>43845</v>
          </cell>
          <cell r="V97">
            <v>44011</v>
          </cell>
          <cell r="W97">
            <v>44656</v>
          </cell>
          <cell r="X97">
            <v>0</v>
          </cell>
          <cell r="Y97">
            <v>45121</v>
          </cell>
          <cell r="Z97">
            <v>12424465</v>
          </cell>
          <cell r="AA97"/>
          <cell r="AB97">
            <v>12424465</v>
          </cell>
          <cell r="AC97" t="str">
            <v>Part B</v>
          </cell>
          <cell r="AD97"/>
          <cell r="AE97">
            <v>44781</v>
          </cell>
          <cell r="AF97">
            <v>12424465</v>
          </cell>
          <cell r="AG97"/>
          <cell r="AH97">
            <v>45778</v>
          </cell>
          <cell r="AI97">
            <v>46296</v>
          </cell>
          <cell r="AJ97" t="str">
            <v>RD can't do - wetland</v>
          </cell>
          <cell r="AK97">
            <v>12424465</v>
          </cell>
          <cell r="AL97">
            <v>44651</v>
          </cell>
          <cell r="AM97"/>
          <cell r="AN97"/>
          <cell r="AO97"/>
          <cell r="AP97"/>
          <cell r="AQ97"/>
          <cell r="AR97">
            <v>0</v>
          </cell>
          <cell r="AS97">
            <v>0</v>
          </cell>
          <cell r="AT97">
            <v>12424465</v>
          </cell>
          <cell r="AU97">
            <v>12424465</v>
          </cell>
          <cell r="AV97"/>
          <cell r="AW97"/>
          <cell r="AX97">
            <v>12424465</v>
          </cell>
          <cell r="AY97"/>
          <cell r="AZ97"/>
          <cell r="BA97"/>
          <cell r="BB97"/>
          <cell r="BC97"/>
          <cell r="BD97"/>
          <cell r="BE97" t="str">
            <v>FY23 Survey</v>
          </cell>
          <cell r="BF97">
            <v>0</v>
          </cell>
          <cell r="BG97"/>
          <cell r="BH97">
            <v>5000000</v>
          </cell>
          <cell r="BI97"/>
          <cell r="BJ97">
            <v>0</v>
          </cell>
          <cell r="BK97"/>
          <cell r="BL97"/>
          <cell r="BM97"/>
          <cell r="BN97"/>
          <cell r="BO97"/>
          <cell r="BP97" t="str">
            <v>Not eligible per PCA</v>
          </cell>
          <cell r="BQ97"/>
          <cell r="BR97" t="str">
            <v/>
          </cell>
          <cell r="BS97"/>
          <cell r="BT97"/>
          <cell r="BU97"/>
          <cell r="BV97">
            <v>0</v>
          </cell>
          <cell r="BW97"/>
          <cell r="BX97"/>
          <cell r="BY97"/>
          <cell r="BZ97"/>
          <cell r="CA97"/>
          <cell r="CB97"/>
          <cell r="CC97">
            <v>0</v>
          </cell>
          <cell r="CD97">
            <v>0</v>
          </cell>
          <cell r="CE97"/>
          <cell r="CF97"/>
          <cell r="CG97"/>
          <cell r="CH97"/>
          <cell r="CI97"/>
          <cell r="CJ97"/>
          <cell r="CK97"/>
          <cell r="CL97"/>
          <cell r="CM97"/>
          <cell r="CN97"/>
          <cell r="CO97">
            <v>0</v>
          </cell>
          <cell r="CP97"/>
          <cell r="CQ97"/>
          <cell r="CR97"/>
          <cell r="CS97"/>
          <cell r="CT97"/>
          <cell r="CU97"/>
          <cell r="CV97"/>
          <cell r="CW97">
            <v>0</v>
          </cell>
          <cell r="CX97"/>
          <cell r="CY97"/>
          <cell r="CZ97"/>
          <cell r="DA97"/>
          <cell r="DB97"/>
          <cell r="DC97"/>
          <cell r="DD97"/>
          <cell r="DE97"/>
          <cell r="DF97"/>
          <cell r="DG97"/>
          <cell r="DH97">
            <v>0</v>
          </cell>
          <cell r="DI97"/>
          <cell r="DJ97"/>
          <cell r="DK97"/>
          <cell r="DL97"/>
          <cell r="DM97"/>
          <cell r="DN97"/>
          <cell r="DO97" t="str">
            <v>Vinod Sathyaseelan</v>
          </cell>
          <cell r="DP97" t="str">
            <v>Schultz</v>
          </cell>
          <cell r="DQ97" t="str">
            <v>Schultz</v>
          </cell>
          <cell r="DR97">
            <v>1</v>
          </cell>
        </row>
        <row r="98">
          <cell r="C98">
            <v>228</v>
          </cell>
          <cell r="D98">
            <v>45</v>
          </cell>
          <cell r="E98">
            <v>209</v>
          </cell>
          <cell r="F98">
            <v>45</v>
          </cell>
          <cell r="G98" t="str">
            <v/>
          </cell>
          <cell r="H98" t="str">
            <v/>
          </cell>
          <cell r="I98" t="str">
            <v/>
          </cell>
          <cell r="J98" t="str">
            <v>Applied</v>
          </cell>
          <cell r="K98" t="str">
            <v>Bradshaw</v>
          </cell>
          <cell r="L98" t="str">
            <v>Unsewered, collection and treatment</v>
          </cell>
          <cell r="M98">
            <v>279617</v>
          </cell>
          <cell r="N98" t="str">
            <v>279617-PS01</v>
          </cell>
          <cell r="O98" t="str">
            <v>existing</v>
          </cell>
          <cell r="P98">
            <v>117</v>
          </cell>
          <cell r="Q98">
            <v>0</v>
          </cell>
          <cell r="R98"/>
          <cell r="S98">
            <v>0</v>
          </cell>
          <cell r="T98"/>
          <cell r="U98">
            <v>0</v>
          </cell>
          <cell r="V98">
            <v>0</v>
          </cell>
          <cell r="W98">
            <v>0</v>
          </cell>
          <cell r="X98">
            <v>0</v>
          </cell>
          <cell r="Y98"/>
          <cell r="Z98"/>
          <cell r="AA98"/>
          <cell r="AB98">
            <v>0</v>
          </cell>
          <cell r="AC98"/>
          <cell r="AD98"/>
          <cell r="AE98"/>
          <cell r="AF98"/>
          <cell r="AG98"/>
          <cell r="AH98"/>
          <cell r="AI98"/>
          <cell r="AJ98"/>
          <cell r="AK98">
            <v>3700000</v>
          </cell>
          <cell r="AL98"/>
          <cell r="AM98"/>
          <cell r="AN98"/>
          <cell r="AO98"/>
          <cell r="AP98"/>
          <cell r="AQ98"/>
          <cell r="AR98">
            <v>0</v>
          </cell>
          <cell r="AS98">
            <v>0</v>
          </cell>
          <cell r="AT98">
            <v>3700000</v>
          </cell>
          <cell r="AU98">
            <v>0</v>
          </cell>
          <cell r="AV98"/>
          <cell r="AW98"/>
          <cell r="AX98">
            <v>0</v>
          </cell>
          <cell r="AY98"/>
          <cell r="AZ98"/>
          <cell r="BA98"/>
          <cell r="BB98"/>
          <cell r="BC98"/>
          <cell r="BD98"/>
          <cell r="BE98">
            <v>0</v>
          </cell>
          <cell r="BF98">
            <v>0</v>
          </cell>
          <cell r="BG98"/>
          <cell r="BH98">
            <v>0</v>
          </cell>
          <cell r="BI98"/>
          <cell r="BJ98">
            <v>1140000</v>
          </cell>
          <cell r="BK98"/>
          <cell r="BL98"/>
          <cell r="BM98"/>
          <cell r="BN98"/>
          <cell r="BO98"/>
          <cell r="BP98"/>
          <cell r="BQ98"/>
          <cell r="BR98" t="str">
            <v/>
          </cell>
          <cell r="BS98"/>
          <cell r="BT98" t="str">
            <v/>
          </cell>
          <cell r="BU98"/>
          <cell r="BV98">
            <v>0</v>
          </cell>
          <cell r="BW98"/>
          <cell r="BX98">
            <v>0</v>
          </cell>
          <cell r="BY98">
            <v>0</v>
          </cell>
          <cell r="BZ98"/>
          <cell r="CA98"/>
          <cell r="CB98"/>
          <cell r="CC98">
            <v>0</v>
          </cell>
          <cell r="CD98">
            <v>0</v>
          </cell>
          <cell r="CE98"/>
          <cell r="CF98"/>
          <cell r="CG98"/>
          <cell r="CH98"/>
          <cell r="CI98"/>
          <cell r="CJ98"/>
          <cell r="CK98"/>
          <cell r="CL98"/>
          <cell r="CM98"/>
          <cell r="CN98"/>
          <cell r="CO98">
            <v>0</v>
          </cell>
          <cell r="CP98"/>
          <cell r="CQ98"/>
          <cell r="CR98"/>
          <cell r="CS98"/>
          <cell r="CT98"/>
          <cell r="CU98"/>
          <cell r="CV98"/>
          <cell r="CW98">
            <v>0</v>
          </cell>
          <cell r="CX98" t="str">
            <v>Applied</v>
          </cell>
          <cell r="CY98"/>
          <cell r="CZ98"/>
          <cell r="DA98"/>
          <cell r="DB98"/>
          <cell r="DC98">
            <v>57</v>
          </cell>
          <cell r="DD98"/>
          <cell r="DE98">
            <v>3540000</v>
          </cell>
          <cell r="DF98"/>
          <cell r="DG98">
            <v>160000</v>
          </cell>
          <cell r="DH98">
            <v>0</v>
          </cell>
          <cell r="DI98"/>
          <cell r="DJ98"/>
          <cell r="DK98"/>
          <cell r="DL98"/>
          <cell r="DM98"/>
          <cell r="DN98"/>
          <cell r="DO98" t="str">
            <v>Vinod Sathyaseelan</v>
          </cell>
          <cell r="DP98" t="str">
            <v>Bradshaw</v>
          </cell>
          <cell r="DQ98" t="str">
            <v>Lafontaine</v>
          </cell>
          <cell r="DR98">
            <v>4</v>
          </cell>
        </row>
        <row r="99">
          <cell r="C99">
            <v>250</v>
          </cell>
          <cell r="D99">
            <v>40</v>
          </cell>
          <cell r="E99">
            <v>234</v>
          </cell>
          <cell r="F99">
            <v>40</v>
          </cell>
          <cell r="G99">
            <v>2024</v>
          </cell>
          <cell r="H99" t="str">
            <v/>
          </cell>
          <cell r="I99" t="str">
            <v>Yes</v>
          </cell>
          <cell r="J99">
            <v>0</v>
          </cell>
          <cell r="K99" t="str">
            <v>Bradshaw</v>
          </cell>
          <cell r="L99" t="str">
            <v>Rehab collection, East Main Ave</v>
          </cell>
          <cell r="M99">
            <v>280826</v>
          </cell>
          <cell r="N99" t="str">
            <v>280826-PS01</v>
          </cell>
          <cell r="P99">
            <v>1341</v>
          </cell>
          <cell r="R99"/>
          <cell r="S99"/>
          <cell r="T99" t="str">
            <v>Exempt</v>
          </cell>
          <cell r="U99">
            <v>44621</v>
          </cell>
          <cell r="V99">
            <v>44760</v>
          </cell>
          <cell r="W99">
            <v>0</v>
          </cell>
          <cell r="X99">
            <v>0</v>
          </cell>
          <cell r="Y99">
            <v>45071</v>
          </cell>
          <cell r="Z99">
            <v>520200</v>
          </cell>
          <cell r="AA99"/>
          <cell r="AB99">
            <v>520200</v>
          </cell>
          <cell r="AC99" t="str">
            <v>Part B</v>
          </cell>
          <cell r="AD99"/>
          <cell r="AE99">
            <v>44700</v>
          </cell>
          <cell r="AF99">
            <v>520200</v>
          </cell>
          <cell r="AG99"/>
          <cell r="AH99">
            <v>45413</v>
          </cell>
          <cell r="AI99">
            <v>45566</v>
          </cell>
          <cell r="AJ99"/>
          <cell r="AK99">
            <v>520200</v>
          </cell>
          <cell r="AN99"/>
          <cell r="AO99"/>
          <cell r="AP99"/>
          <cell r="AQ99"/>
          <cell r="AR99">
            <v>0</v>
          </cell>
          <cell r="AS99">
            <v>0</v>
          </cell>
          <cell r="AT99">
            <v>520200</v>
          </cell>
          <cell r="AU99">
            <v>520200</v>
          </cell>
          <cell r="AV99"/>
          <cell r="AW99"/>
          <cell r="AX99">
            <v>520200</v>
          </cell>
          <cell r="AY99"/>
          <cell r="AZ99"/>
          <cell r="BC99"/>
          <cell r="BE99">
            <v>0</v>
          </cell>
          <cell r="BF99">
            <v>0</v>
          </cell>
          <cell r="BG99"/>
          <cell r="BH99">
            <v>0</v>
          </cell>
          <cell r="BJ99">
            <v>0</v>
          </cell>
          <cell r="BL99"/>
          <cell r="BR99" t="str">
            <v/>
          </cell>
          <cell r="BV99">
            <v>0</v>
          </cell>
          <cell r="BX99">
            <v>0</v>
          </cell>
          <cell r="BY99">
            <v>0</v>
          </cell>
          <cell r="BZ99"/>
          <cell r="CA99"/>
          <cell r="CB99"/>
          <cell r="CC99">
            <v>0</v>
          </cell>
          <cell r="CD99">
            <v>0</v>
          </cell>
          <cell r="CE99"/>
          <cell r="CH99"/>
          <cell r="CM99"/>
          <cell r="CN99"/>
          <cell r="CO99">
            <v>0</v>
          </cell>
          <cell r="CP99"/>
          <cell r="CW99">
            <v>0</v>
          </cell>
          <cell r="DE99"/>
          <cell r="DF99"/>
          <cell r="DG99"/>
          <cell r="DH99">
            <v>0</v>
          </cell>
          <cell r="DI99"/>
          <cell r="DJ99"/>
          <cell r="DK99"/>
          <cell r="DL99"/>
          <cell r="DM99"/>
          <cell r="DN99"/>
          <cell r="DO99" t="str">
            <v>Vinod Sathyaseelan</v>
          </cell>
          <cell r="DP99" t="str">
            <v>Bradshaw</v>
          </cell>
          <cell r="DQ99" t="str">
            <v>Lafontaine</v>
          </cell>
          <cell r="DR99">
            <v>4</v>
          </cell>
        </row>
        <row r="100">
          <cell r="C100">
            <v>55</v>
          </cell>
          <cell r="D100">
            <v>68</v>
          </cell>
          <cell r="E100">
            <v>42</v>
          </cell>
          <cell r="F100">
            <v>68</v>
          </cell>
          <cell r="G100"/>
          <cell r="H100" t="str">
            <v/>
          </cell>
          <cell r="I100" t="str">
            <v/>
          </cell>
          <cell r="J100" t="str">
            <v>Applied</v>
          </cell>
          <cell r="K100" t="str">
            <v>Berrens</v>
          </cell>
          <cell r="L100" t="str">
            <v>Rehab collection, expand treatment</v>
          </cell>
          <cell r="M100">
            <v>280724</v>
          </cell>
          <cell r="N100" t="str">
            <v>280724-PS01</v>
          </cell>
          <cell r="O100"/>
          <cell r="P100">
            <v>1318</v>
          </cell>
          <cell r="Q100"/>
          <cell r="R100"/>
          <cell r="S100"/>
          <cell r="T100"/>
          <cell r="U100">
            <v>0</v>
          </cell>
          <cell r="V100">
            <v>0</v>
          </cell>
          <cell r="W100">
            <v>0</v>
          </cell>
          <cell r="X100">
            <v>0</v>
          </cell>
          <cell r="Y100"/>
          <cell r="Z100"/>
          <cell r="AA100"/>
          <cell r="AB100">
            <v>0</v>
          </cell>
          <cell r="AC100"/>
          <cell r="AD100"/>
          <cell r="AE100"/>
          <cell r="AF100"/>
          <cell r="AG100"/>
          <cell r="AH100"/>
          <cell r="AI100"/>
          <cell r="AJ100"/>
          <cell r="AK100">
            <v>21034000</v>
          </cell>
          <cell r="AL100"/>
          <cell r="AM100"/>
          <cell r="AN100"/>
          <cell r="AO100"/>
          <cell r="AP100"/>
          <cell r="AQ100"/>
          <cell r="AR100">
            <v>0</v>
          </cell>
          <cell r="AS100">
            <v>0</v>
          </cell>
          <cell r="AT100">
            <v>21034000</v>
          </cell>
          <cell r="AU100">
            <v>0</v>
          </cell>
          <cell r="AV100"/>
          <cell r="AW100"/>
          <cell r="AX100">
            <v>0</v>
          </cell>
          <cell r="AY100"/>
          <cell r="AZ100"/>
          <cell r="BA100"/>
          <cell r="BB100"/>
          <cell r="BC100"/>
          <cell r="BD100"/>
          <cell r="BE100">
            <v>0</v>
          </cell>
          <cell r="BF100">
            <v>0</v>
          </cell>
          <cell r="BG100"/>
          <cell r="BH100">
            <v>0</v>
          </cell>
          <cell r="BI100"/>
          <cell r="BJ100">
            <v>0</v>
          </cell>
          <cell r="BK100"/>
          <cell r="BL100"/>
          <cell r="BM100"/>
          <cell r="BN100"/>
          <cell r="BO100"/>
          <cell r="BP100"/>
          <cell r="BQ100"/>
          <cell r="BR100" t="str">
            <v/>
          </cell>
          <cell r="BS100"/>
          <cell r="BT100"/>
          <cell r="BU100"/>
          <cell r="BV100">
            <v>0</v>
          </cell>
          <cell r="BW100"/>
          <cell r="BX100">
            <v>0</v>
          </cell>
          <cell r="BY100">
            <v>0</v>
          </cell>
          <cell r="BZ100"/>
          <cell r="CA100"/>
          <cell r="CB100"/>
          <cell r="CC100">
            <v>0</v>
          </cell>
          <cell r="CD100">
            <v>0</v>
          </cell>
          <cell r="CE100"/>
          <cell r="CF100"/>
          <cell r="CG100"/>
          <cell r="CH100"/>
          <cell r="CI100"/>
          <cell r="CJ100"/>
          <cell r="CK100"/>
          <cell r="CL100"/>
          <cell r="CM100"/>
          <cell r="CN100"/>
          <cell r="CO100">
            <v>0</v>
          </cell>
          <cell r="CP100"/>
          <cell r="CQ100"/>
          <cell r="CR100"/>
          <cell r="CS100"/>
          <cell r="CT100"/>
          <cell r="CU100"/>
          <cell r="CV100"/>
          <cell r="CW100">
            <v>0</v>
          </cell>
          <cell r="CX100" t="str">
            <v>Applied</v>
          </cell>
          <cell r="CY100"/>
          <cell r="CZ100"/>
          <cell r="DA100"/>
          <cell r="DB100"/>
          <cell r="DC100"/>
          <cell r="DD100"/>
          <cell r="DE100"/>
          <cell r="DF100"/>
          <cell r="DG100"/>
          <cell r="DH100">
            <v>0</v>
          </cell>
          <cell r="DI100"/>
          <cell r="DJ100"/>
          <cell r="DK100"/>
          <cell r="DL100"/>
          <cell r="DM100"/>
          <cell r="DN100"/>
          <cell r="DO100" t="str">
            <v>Pam Rodewald</v>
          </cell>
          <cell r="DP100" t="str">
            <v>Berrens</v>
          </cell>
          <cell r="DQ100" t="str">
            <v>Gallentine</v>
          </cell>
          <cell r="DR100">
            <v>8</v>
          </cell>
        </row>
        <row r="101">
          <cell r="C101">
            <v>297</v>
          </cell>
          <cell r="D101">
            <v>13</v>
          </cell>
          <cell r="E101">
            <v>272</v>
          </cell>
          <cell r="F101">
            <v>13</v>
          </cell>
          <cell r="G101"/>
          <cell r="H101" t="str">
            <v/>
          </cell>
          <cell r="I101" t="str">
            <v/>
          </cell>
          <cell r="J101">
            <v>0</v>
          </cell>
          <cell r="K101" t="str">
            <v>Schultz</v>
          </cell>
          <cell r="L101" t="str">
            <v>Rehab collection, LS SCADA/backup generator</v>
          </cell>
          <cell r="M101">
            <v>280875</v>
          </cell>
          <cell r="N101" t="str">
            <v>280875-PS01</v>
          </cell>
          <cell r="P101">
            <v>2603</v>
          </cell>
          <cell r="R101"/>
          <cell r="S101"/>
          <cell r="T101"/>
          <cell r="U101">
            <v>0</v>
          </cell>
          <cell r="V101">
            <v>0</v>
          </cell>
          <cell r="W101">
            <v>0</v>
          </cell>
          <cell r="X101">
            <v>0</v>
          </cell>
          <cell r="Y101"/>
          <cell r="Z101"/>
          <cell r="AA101"/>
          <cell r="AB101">
            <v>0</v>
          </cell>
          <cell r="AC101"/>
          <cell r="AD101"/>
          <cell r="AE101"/>
          <cell r="AF101"/>
          <cell r="AG101"/>
          <cell r="AJ101"/>
          <cell r="AK101">
            <v>2600000</v>
          </cell>
          <cell r="AN101"/>
          <cell r="AO101"/>
          <cell r="AP101"/>
          <cell r="AQ101"/>
          <cell r="AR101">
            <v>0</v>
          </cell>
          <cell r="AS101">
            <v>0</v>
          </cell>
          <cell r="AT101">
            <v>2600000</v>
          </cell>
          <cell r="AU101">
            <v>0</v>
          </cell>
          <cell r="AV101"/>
          <cell r="AW101"/>
          <cell r="AX101">
            <v>0</v>
          </cell>
          <cell r="AY101"/>
          <cell r="AZ101"/>
          <cell r="BC101"/>
          <cell r="BE101">
            <v>0</v>
          </cell>
          <cell r="BF101">
            <v>0</v>
          </cell>
          <cell r="BG101"/>
          <cell r="BH101">
            <v>0</v>
          </cell>
          <cell r="BJ101">
            <v>0</v>
          </cell>
          <cell r="BL101"/>
          <cell r="BR101" t="str">
            <v/>
          </cell>
          <cell r="BV101">
            <v>0</v>
          </cell>
          <cell r="BX101">
            <v>0</v>
          </cell>
          <cell r="BY101">
            <v>0</v>
          </cell>
          <cell r="BZ101"/>
          <cell r="CA101"/>
          <cell r="CB101"/>
          <cell r="CC101">
            <v>0</v>
          </cell>
          <cell r="CD101">
            <v>0</v>
          </cell>
          <cell r="CE101"/>
          <cell r="CH101"/>
          <cell r="CM101"/>
          <cell r="CN101"/>
          <cell r="CO101">
            <v>0</v>
          </cell>
          <cell r="CP101"/>
          <cell r="CW101">
            <v>0</v>
          </cell>
          <cell r="DE101"/>
          <cell r="DF101"/>
          <cell r="DG101"/>
          <cell r="DH101">
            <v>0</v>
          </cell>
          <cell r="DI101"/>
          <cell r="DJ101"/>
          <cell r="DK101"/>
          <cell r="DL101"/>
          <cell r="DM101"/>
          <cell r="DN101"/>
          <cell r="DO101" t="str">
            <v>Brian Fitzpatrick</v>
          </cell>
          <cell r="DP101" t="str">
            <v>Schultz</v>
          </cell>
          <cell r="DQ101" t="str">
            <v>Lafontaine</v>
          </cell>
          <cell r="DR101">
            <v>5</v>
          </cell>
        </row>
        <row r="102">
          <cell r="C102">
            <v>38</v>
          </cell>
          <cell r="D102">
            <v>73</v>
          </cell>
          <cell r="E102">
            <v>30</v>
          </cell>
          <cell r="F102">
            <v>73</v>
          </cell>
          <cell r="G102"/>
          <cell r="H102" t="str">
            <v/>
          </cell>
          <cell r="I102" t="str">
            <v/>
          </cell>
          <cell r="J102">
            <v>0</v>
          </cell>
          <cell r="K102" t="str">
            <v>Berrens</v>
          </cell>
          <cell r="L102" t="str">
            <v>Adv trmt - phos, rehab collection</v>
          </cell>
          <cell r="M102">
            <v>280708</v>
          </cell>
          <cell r="N102" t="str">
            <v>280708-PS01</v>
          </cell>
          <cell r="P102">
            <v>133</v>
          </cell>
          <cell r="R102"/>
          <cell r="S102"/>
          <cell r="T102"/>
          <cell r="U102">
            <v>0</v>
          </cell>
          <cell r="V102">
            <v>0</v>
          </cell>
          <cell r="W102">
            <v>0</v>
          </cell>
          <cell r="X102">
            <v>0</v>
          </cell>
          <cell r="Y102"/>
          <cell r="Z102"/>
          <cell r="AA102"/>
          <cell r="AB102">
            <v>0</v>
          </cell>
          <cell r="AC102"/>
          <cell r="AD102"/>
          <cell r="AE102"/>
          <cell r="AF102"/>
          <cell r="AG102"/>
          <cell r="AJ102"/>
          <cell r="AK102">
            <v>230000</v>
          </cell>
          <cell r="AL102"/>
          <cell r="AN102"/>
          <cell r="AO102"/>
          <cell r="AP102"/>
          <cell r="AQ102"/>
          <cell r="AR102">
            <v>0</v>
          </cell>
          <cell r="AS102">
            <v>0</v>
          </cell>
          <cell r="AT102">
            <v>230000</v>
          </cell>
          <cell r="AU102">
            <v>0</v>
          </cell>
          <cell r="AV102"/>
          <cell r="AW102"/>
          <cell r="AX102">
            <v>0</v>
          </cell>
          <cell r="BE102">
            <v>0</v>
          </cell>
          <cell r="BF102">
            <v>0</v>
          </cell>
          <cell r="BG102"/>
          <cell r="BH102">
            <v>0</v>
          </cell>
          <cell r="BJ102">
            <v>0</v>
          </cell>
          <cell r="BL102"/>
          <cell r="BR102" t="str">
            <v/>
          </cell>
          <cell r="BV102">
            <v>0</v>
          </cell>
          <cell r="BX102">
            <v>0</v>
          </cell>
          <cell r="BY102">
            <v>0</v>
          </cell>
          <cell r="BZ102"/>
          <cell r="CA102"/>
          <cell r="CB102"/>
          <cell r="CC102">
            <v>0</v>
          </cell>
          <cell r="CD102">
            <v>0</v>
          </cell>
          <cell r="CE102"/>
          <cell r="CH102"/>
          <cell r="CM102"/>
          <cell r="CN102"/>
          <cell r="CO102">
            <v>0</v>
          </cell>
          <cell r="CP102"/>
          <cell r="CW102">
            <v>0</v>
          </cell>
          <cell r="DE102"/>
          <cell r="DF102"/>
          <cell r="DG102"/>
          <cell r="DH102">
            <v>0</v>
          </cell>
          <cell r="DI102"/>
          <cell r="DJ102"/>
          <cell r="DK102"/>
          <cell r="DL102"/>
          <cell r="DM102"/>
          <cell r="DN102"/>
          <cell r="DO102" t="str">
            <v>Pam Rodewald</v>
          </cell>
          <cell r="DP102" t="str">
            <v>Berrens</v>
          </cell>
          <cell r="DQ102" t="str">
            <v>Gallentine</v>
          </cell>
          <cell r="DR102">
            <v>8</v>
          </cell>
        </row>
        <row r="103">
          <cell r="C103">
            <v>56</v>
          </cell>
          <cell r="D103">
            <v>68</v>
          </cell>
          <cell r="E103">
            <v>45</v>
          </cell>
          <cell r="F103">
            <v>68</v>
          </cell>
          <cell r="G103">
            <v>2024</v>
          </cell>
          <cell r="H103" t="str">
            <v/>
          </cell>
          <cell r="I103" t="str">
            <v>Yes</v>
          </cell>
          <cell r="J103">
            <v>0</v>
          </cell>
          <cell r="K103" t="str">
            <v>Berrens</v>
          </cell>
          <cell r="L103" t="str">
            <v>Rehab collection and treatment, expand pond</v>
          </cell>
          <cell r="M103">
            <v>280785</v>
          </cell>
          <cell r="N103" t="str">
            <v>280785-PS01</v>
          </cell>
          <cell r="O103"/>
          <cell r="P103">
            <v>361</v>
          </cell>
          <cell r="Q103"/>
          <cell r="R103"/>
          <cell r="S103"/>
          <cell r="T103" t="str">
            <v>Exempt</v>
          </cell>
          <cell r="U103">
            <v>44260</v>
          </cell>
          <cell r="V103">
            <v>44861</v>
          </cell>
          <cell r="W103">
            <v>0</v>
          </cell>
          <cell r="X103">
            <v>0</v>
          </cell>
          <cell r="Y103">
            <v>45103</v>
          </cell>
          <cell r="Z103">
            <v>8866490</v>
          </cell>
          <cell r="AA103"/>
          <cell r="AB103">
            <v>5446490</v>
          </cell>
          <cell r="AC103" t="str">
            <v>Part B</v>
          </cell>
          <cell r="AD103"/>
          <cell r="AE103">
            <v>45413</v>
          </cell>
          <cell r="AF103">
            <v>8776060</v>
          </cell>
          <cell r="AG103"/>
          <cell r="AH103">
            <v>45047</v>
          </cell>
          <cell r="AI103">
            <v>45536</v>
          </cell>
          <cell r="AJ103"/>
          <cell r="AK103">
            <v>8866490</v>
          </cell>
          <cell r="AL103"/>
          <cell r="AM103"/>
          <cell r="AN103"/>
          <cell r="AO103"/>
          <cell r="AP103"/>
          <cell r="AQ103"/>
          <cell r="AR103">
            <v>0</v>
          </cell>
          <cell r="AS103">
            <v>0</v>
          </cell>
          <cell r="AT103">
            <v>8866490</v>
          </cell>
          <cell r="AU103">
            <v>8866490</v>
          </cell>
          <cell r="AV103">
            <v>3420000</v>
          </cell>
          <cell r="AW103"/>
          <cell r="AX103">
            <v>5446490</v>
          </cell>
          <cell r="AY103"/>
          <cell r="AZ103"/>
          <cell r="BA103"/>
          <cell r="BB103"/>
          <cell r="BC103"/>
          <cell r="BD103"/>
          <cell r="BE103">
            <v>0</v>
          </cell>
          <cell r="BF103">
            <v>0</v>
          </cell>
          <cell r="BG103"/>
          <cell r="BH103">
            <v>3420000</v>
          </cell>
          <cell r="BI103"/>
          <cell r="BJ103">
            <v>0</v>
          </cell>
          <cell r="BK103"/>
          <cell r="BL103"/>
          <cell r="BM103"/>
          <cell r="BN103"/>
          <cell r="BO103"/>
          <cell r="BP103"/>
          <cell r="BQ103"/>
          <cell r="BR103"/>
          <cell r="BS103"/>
          <cell r="BT103"/>
          <cell r="BU103"/>
          <cell r="BV103">
            <v>0</v>
          </cell>
          <cell r="BW103"/>
          <cell r="BX103">
            <v>0</v>
          </cell>
          <cell r="BY103">
            <v>0</v>
          </cell>
          <cell r="BZ103"/>
          <cell r="CA103"/>
          <cell r="CB103"/>
          <cell r="CC103">
            <v>0</v>
          </cell>
          <cell r="CD103">
            <v>0</v>
          </cell>
          <cell r="CE103"/>
          <cell r="CF103"/>
          <cell r="CG103"/>
          <cell r="CH103"/>
          <cell r="CI103"/>
          <cell r="CJ103"/>
          <cell r="CK103"/>
          <cell r="CL103"/>
          <cell r="CM103"/>
          <cell r="CN103"/>
          <cell r="CO103">
            <v>0</v>
          </cell>
          <cell r="CP103"/>
          <cell r="CQ103"/>
          <cell r="CR103"/>
          <cell r="CS103"/>
          <cell r="CT103"/>
          <cell r="CU103"/>
          <cell r="CV103"/>
          <cell r="CW103">
            <v>0</v>
          </cell>
          <cell r="CX103"/>
          <cell r="CY103"/>
          <cell r="CZ103"/>
          <cell r="DA103"/>
          <cell r="DB103"/>
          <cell r="DC103"/>
          <cell r="DD103"/>
          <cell r="DE103"/>
          <cell r="DF103"/>
          <cell r="DG103"/>
          <cell r="DH103">
            <v>0</v>
          </cell>
          <cell r="DI103"/>
          <cell r="DJ103"/>
          <cell r="DK103"/>
          <cell r="DL103"/>
          <cell r="DM103"/>
          <cell r="DN103"/>
          <cell r="DO103" t="str">
            <v>Abram Peterson</v>
          </cell>
          <cell r="DP103" t="str">
            <v>Berrens</v>
          </cell>
          <cell r="DQ103"/>
          <cell r="DR103">
            <v>8</v>
          </cell>
        </row>
        <row r="104">
          <cell r="C104">
            <v>83</v>
          </cell>
          <cell r="D104">
            <v>63</v>
          </cell>
          <cell r="E104">
            <v>74</v>
          </cell>
          <cell r="F104">
            <v>63</v>
          </cell>
          <cell r="G104"/>
          <cell r="H104" t="str">
            <v/>
          </cell>
          <cell r="I104" t="str">
            <v/>
          </cell>
          <cell r="J104" t="str">
            <v>PER Submitted</v>
          </cell>
          <cell r="K104" t="str">
            <v>Barrett</v>
          </cell>
          <cell r="L104" t="str">
            <v>Rehab collection and treatment</v>
          </cell>
          <cell r="M104">
            <v>280801</v>
          </cell>
          <cell r="N104" t="str">
            <v>280801-PS01</v>
          </cell>
          <cell r="P104">
            <v>234</v>
          </cell>
          <cell r="R104"/>
          <cell r="S104"/>
          <cell r="T104"/>
          <cell r="U104">
            <v>0</v>
          </cell>
          <cell r="V104">
            <v>0</v>
          </cell>
          <cell r="W104">
            <v>0</v>
          </cell>
          <cell r="X104">
            <v>0</v>
          </cell>
          <cell r="Y104"/>
          <cell r="Z104"/>
          <cell r="AA104"/>
          <cell r="AB104">
            <v>0</v>
          </cell>
          <cell r="AC104"/>
          <cell r="AD104"/>
          <cell r="AE104"/>
          <cell r="AF104"/>
          <cell r="AG104"/>
          <cell r="AJ104"/>
          <cell r="AK104">
            <v>6802000</v>
          </cell>
          <cell r="AL104"/>
          <cell r="AM104"/>
          <cell r="AN104"/>
          <cell r="AO104"/>
          <cell r="AP104"/>
          <cell r="AQ104"/>
          <cell r="AR104">
            <v>0</v>
          </cell>
          <cell r="AS104">
            <v>0</v>
          </cell>
          <cell r="AT104">
            <v>6802000</v>
          </cell>
          <cell r="AU104">
            <v>0</v>
          </cell>
          <cell r="AV104"/>
          <cell r="AW104"/>
          <cell r="AX104">
            <v>0</v>
          </cell>
          <cell r="BE104">
            <v>0</v>
          </cell>
          <cell r="BF104">
            <v>0</v>
          </cell>
          <cell r="BG104"/>
          <cell r="BH104">
            <v>0</v>
          </cell>
          <cell r="BJ104">
            <v>1700000</v>
          </cell>
          <cell r="BL104"/>
          <cell r="BO104"/>
          <cell r="BP104"/>
          <cell r="BR104"/>
          <cell r="BV104">
            <v>0</v>
          </cell>
          <cell r="BX104">
            <v>0</v>
          </cell>
          <cell r="BY104">
            <v>0</v>
          </cell>
          <cell r="BZ104"/>
          <cell r="CA104"/>
          <cell r="CB104"/>
          <cell r="CC104">
            <v>0</v>
          </cell>
          <cell r="CD104">
            <v>0</v>
          </cell>
          <cell r="CE104"/>
          <cell r="CH104"/>
          <cell r="CM104"/>
          <cell r="CN104"/>
          <cell r="CO104">
            <v>0</v>
          </cell>
          <cell r="CP104"/>
          <cell r="CW104">
            <v>0</v>
          </cell>
          <cell r="CX104" t="str">
            <v>PER Submitted</v>
          </cell>
          <cell r="CY104">
            <v>2024</v>
          </cell>
          <cell r="DC104">
            <v>76</v>
          </cell>
          <cell r="DD104">
            <v>9</v>
          </cell>
          <cell r="DE104">
            <v>5369000</v>
          </cell>
          <cell r="DF104"/>
          <cell r="DG104">
            <v>1433000</v>
          </cell>
          <cell r="DH104">
            <v>0</v>
          </cell>
          <cell r="DI104"/>
          <cell r="DJ104"/>
          <cell r="DK104"/>
          <cell r="DL104"/>
          <cell r="DM104"/>
          <cell r="DN104"/>
          <cell r="DO104" t="str">
            <v>Brian Fitzpatrick</v>
          </cell>
          <cell r="DP104" t="str">
            <v>Barrett</v>
          </cell>
          <cell r="DQ104"/>
          <cell r="DR104" t="str">
            <v>7W</v>
          </cell>
        </row>
        <row r="105">
          <cell r="C105">
            <v>129</v>
          </cell>
          <cell r="D105">
            <v>56</v>
          </cell>
          <cell r="E105">
            <v>113</v>
          </cell>
          <cell r="F105">
            <v>56</v>
          </cell>
          <cell r="G105" t="str">
            <v/>
          </cell>
          <cell r="H105" t="str">
            <v/>
          </cell>
          <cell r="I105" t="str">
            <v/>
          </cell>
          <cell r="J105">
            <v>0</v>
          </cell>
          <cell r="K105" t="str">
            <v>Bradshaw</v>
          </cell>
          <cell r="L105" t="str">
            <v>Rehab collection</v>
          </cell>
          <cell r="M105">
            <v>280541</v>
          </cell>
          <cell r="N105" t="str">
            <v>280541-PS01</v>
          </cell>
          <cell r="O105" t="str">
            <v>existing</v>
          </cell>
          <cell r="P105">
            <v>1386</v>
          </cell>
          <cell r="Q105">
            <v>0</v>
          </cell>
          <cell r="R105"/>
          <cell r="S105">
            <v>0</v>
          </cell>
          <cell r="T105" t="str">
            <v>Exempt</v>
          </cell>
          <cell r="U105">
            <v>42797</v>
          </cell>
          <cell r="V105">
            <v>42926</v>
          </cell>
          <cell r="W105">
            <v>0</v>
          </cell>
          <cell r="X105">
            <v>0</v>
          </cell>
          <cell r="Y105"/>
          <cell r="Z105"/>
          <cell r="AA105"/>
          <cell r="AB105">
            <v>0</v>
          </cell>
          <cell r="AC105"/>
          <cell r="AD105"/>
          <cell r="AE105"/>
          <cell r="AF105"/>
          <cell r="AG105"/>
          <cell r="AJ105"/>
          <cell r="AK105">
            <v>458000</v>
          </cell>
          <cell r="AN105"/>
          <cell r="AO105"/>
          <cell r="AP105"/>
          <cell r="AQ105"/>
          <cell r="AR105">
            <v>0</v>
          </cell>
          <cell r="AS105">
            <v>0</v>
          </cell>
          <cell r="AT105">
            <v>458000</v>
          </cell>
          <cell r="AU105">
            <v>0</v>
          </cell>
          <cell r="AV105"/>
          <cell r="AW105"/>
          <cell r="AX105">
            <v>0</v>
          </cell>
          <cell r="AY105"/>
          <cell r="AZ105"/>
          <cell r="BC105"/>
          <cell r="BE105" t="str">
            <v>2019 Survey</v>
          </cell>
          <cell r="BF105">
            <v>0</v>
          </cell>
          <cell r="BG105"/>
          <cell r="BH105">
            <v>0</v>
          </cell>
          <cell r="BJ105">
            <v>0</v>
          </cell>
          <cell r="BL105"/>
          <cell r="BR105" t="str">
            <v/>
          </cell>
          <cell r="BT105" t="str">
            <v/>
          </cell>
          <cell r="BV105">
            <v>0</v>
          </cell>
          <cell r="BX105">
            <v>0</v>
          </cell>
          <cell r="BY105">
            <v>0</v>
          </cell>
          <cell r="BZ105"/>
          <cell r="CA105"/>
          <cell r="CB105"/>
          <cell r="CC105">
            <v>0</v>
          </cell>
          <cell r="CD105">
            <v>0</v>
          </cell>
          <cell r="CE105"/>
          <cell r="CH105"/>
          <cell r="CM105"/>
          <cell r="CN105"/>
          <cell r="CO105">
            <v>0</v>
          </cell>
          <cell r="CP105"/>
          <cell r="CW105">
            <v>0</v>
          </cell>
          <cell r="DE105"/>
          <cell r="DF105"/>
          <cell r="DG105"/>
          <cell r="DH105">
            <v>0</v>
          </cell>
          <cell r="DI105"/>
          <cell r="DJ105"/>
          <cell r="DK105"/>
          <cell r="DL105"/>
          <cell r="DM105"/>
          <cell r="DN105"/>
          <cell r="DO105" t="str">
            <v>Vinod Sathyaseelan</v>
          </cell>
          <cell r="DP105" t="str">
            <v>Bradshaw</v>
          </cell>
          <cell r="DQ105" t="str">
            <v>Lafontaine</v>
          </cell>
          <cell r="DR105">
            <v>4</v>
          </cell>
        </row>
        <row r="106">
          <cell r="C106">
            <v>166</v>
          </cell>
          <cell r="D106">
            <v>51</v>
          </cell>
          <cell r="E106">
            <v>147</v>
          </cell>
          <cell r="F106">
            <v>51</v>
          </cell>
          <cell r="G106"/>
          <cell r="H106" t="str">
            <v/>
          </cell>
          <cell r="I106" t="str">
            <v/>
          </cell>
          <cell r="J106">
            <v>0</v>
          </cell>
          <cell r="K106" t="str">
            <v>Gallentine</v>
          </cell>
          <cell r="L106" t="str">
            <v>Regionalize, connect to North Zumbro SD</v>
          </cell>
          <cell r="M106">
            <v>280820</v>
          </cell>
          <cell r="N106" t="str">
            <v>280820-PS01</v>
          </cell>
          <cell r="P106">
            <v>1260</v>
          </cell>
          <cell r="R106"/>
          <cell r="S106"/>
          <cell r="T106"/>
          <cell r="U106">
            <v>0</v>
          </cell>
          <cell r="V106">
            <v>0</v>
          </cell>
          <cell r="W106">
            <v>0</v>
          </cell>
          <cell r="X106">
            <v>0</v>
          </cell>
          <cell r="Y106"/>
          <cell r="Z106"/>
          <cell r="AA106"/>
          <cell r="AB106">
            <v>0</v>
          </cell>
          <cell r="AC106"/>
          <cell r="AD106"/>
          <cell r="AE106"/>
          <cell r="AF106"/>
          <cell r="AG106"/>
          <cell r="AJ106"/>
          <cell r="AK106">
            <v>18000000</v>
          </cell>
          <cell r="AN106"/>
          <cell r="AO106"/>
          <cell r="AP106"/>
          <cell r="AQ106"/>
          <cell r="AR106">
            <v>0</v>
          </cell>
          <cell r="AS106">
            <v>0</v>
          </cell>
          <cell r="AT106">
            <v>18000000</v>
          </cell>
          <cell r="AU106">
            <v>0</v>
          </cell>
          <cell r="AV106"/>
          <cell r="AW106"/>
          <cell r="AX106">
            <v>0</v>
          </cell>
          <cell r="AY106"/>
          <cell r="AZ106"/>
          <cell r="BC106"/>
          <cell r="BE106">
            <v>0</v>
          </cell>
          <cell r="BF106">
            <v>0</v>
          </cell>
          <cell r="BG106"/>
          <cell r="BH106">
            <v>0</v>
          </cell>
          <cell r="BJ106">
            <v>0</v>
          </cell>
          <cell r="BL106"/>
          <cell r="BR106" t="str">
            <v/>
          </cell>
          <cell r="BV106">
            <v>0</v>
          </cell>
          <cell r="BX106">
            <v>0</v>
          </cell>
          <cell r="BY106">
            <v>0</v>
          </cell>
          <cell r="BZ106"/>
          <cell r="CA106"/>
          <cell r="CB106"/>
          <cell r="CC106">
            <v>0</v>
          </cell>
          <cell r="CD106">
            <v>0</v>
          </cell>
          <cell r="CE106"/>
          <cell r="CH106"/>
          <cell r="CM106"/>
          <cell r="CN106"/>
          <cell r="CO106">
            <v>0</v>
          </cell>
          <cell r="CP106"/>
          <cell r="CW106">
            <v>0</v>
          </cell>
          <cell r="DE106"/>
          <cell r="DF106"/>
          <cell r="DG106"/>
          <cell r="DH106">
            <v>0</v>
          </cell>
          <cell r="DI106"/>
          <cell r="DJ106"/>
          <cell r="DK106"/>
          <cell r="DL106"/>
          <cell r="DM106"/>
          <cell r="DN106"/>
          <cell r="DO106" t="str">
            <v>Corey Hower</v>
          </cell>
          <cell r="DP106" t="str">
            <v>Gallentine</v>
          </cell>
          <cell r="DQ106" t="str">
            <v>Gallentine</v>
          </cell>
          <cell r="DR106">
            <v>10</v>
          </cell>
        </row>
        <row r="107">
          <cell r="C107">
            <v>258</v>
          </cell>
          <cell r="D107">
            <v>39</v>
          </cell>
          <cell r="E107"/>
          <cell r="F107"/>
          <cell r="G107"/>
          <cell r="H107" t="str">
            <v/>
          </cell>
          <cell r="I107" t="str">
            <v/>
          </cell>
          <cell r="J107">
            <v>0</v>
          </cell>
          <cell r="K107" t="str">
            <v>Kanuit</v>
          </cell>
          <cell r="L107" t="str">
            <v>Rehab collection</v>
          </cell>
          <cell r="M107">
            <v>280931</v>
          </cell>
          <cell r="N107" t="str">
            <v>280931-PS01</v>
          </cell>
          <cell r="O107"/>
          <cell r="P107">
            <v>291</v>
          </cell>
          <cell r="Q107"/>
          <cell r="R107"/>
          <cell r="S107"/>
          <cell r="T107"/>
          <cell r="U107">
            <v>0</v>
          </cell>
          <cell r="V107">
            <v>0</v>
          </cell>
          <cell r="W107">
            <v>0</v>
          </cell>
          <cell r="X107">
            <v>0</v>
          </cell>
          <cell r="Y107"/>
          <cell r="Z107"/>
          <cell r="AA107"/>
          <cell r="AB107">
            <v>0</v>
          </cell>
          <cell r="AC107"/>
          <cell r="AD107"/>
          <cell r="AE107"/>
          <cell r="AF107"/>
          <cell r="AG107"/>
          <cell r="AH107"/>
          <cell r="AI107"/>
          <cell r="AJ107"/>
          <cell r="AK107">
            <v>300000</v>
          </cell>
          <cell r="AL107"/>
          <cell r="AM107"/>
          <cell r="AN107"/>
          <cell r="AO107"/>
          <cell r="AP107"/>
          <cell r="AQ107"/>
          <cell r="AR107">
            <v>0</v>
          </cell>
          <cell r="AS107">
            <v>0</v>
          </cell>
          <cell r="AT107">
            <v>300000</v>
          </cell>
          <cell r="AU107">
            <v>0</v>
          </cell>
          <cell r="AV107"/>
          <cell r="AW107"/>
          <cell r="AX107">
            <v>0</v>
          </cell>
          <cell r="BE107">
            <v>0</v>
          </cell>
          <cell r="BF107">
            <v>0</v>
          </cell>
          <cell r="BG107"/>
          <cell r="BH107">
            <v>0</v>
          </cell>
          <cell r="BJ107">
            <v>0</v>
          </cell>
          <cell r="BL107"/>
          <cell r="BN107"/>
          <cell r="BO107"/>
          <cell r="BP107"/>
          <cell r="BQ107"/>
          <cell r="BR107"/>
          <cell r="BS107"/>
          <cell r="BT107"/>
          <cell r="BU107"/>
          <cell r="BV107">
            <v>0</v>
          </cell>
          <cell r="BX107">
            <v>0</v>
          </cell>
          <cell r="BY107">
            <v>0</v>
          </cell>
          <cell r="BZ107"/>
          <cell r="CA107"/>
          <cell r="CB107"/>
          <cell r="CC107">
            <v>0</v>
          </cell>
          <cell r="CD107">
            <v>0</v>
          </cell>
          <cell r="CE107"/>
          <cell r="CH107"/>
          <cell r="CM107"/>
          <cell r="CN107"/>
          <cell r="CO107">
            <v>0</v>
          </cell>
          <cell r="CP107"/>
          <cell r="CW107">
            <v>0</v>
          </cell>
          <cell r="CX107"/>
          <cell r="CY107"/>
          <cell r="CZ107"/>
          <cell r="DA107"/>
          <cell r="DB107"/>
          <cell r="DC107"/>
          <cell r="DD107"/>
          <cell r="DE107"/>
          <cell r="DF107"/>
          <cell r="DG107"/>
          <cell r="DH107"/>
          <cell r="DI107"/>
          <cell r="DJ107"/>
          <cell r="DK107"/>
          <cell r="DL107"/>
          <cell r="DM107"/>
          <cell r="DN107"/>
          <cell r="DO107" t="str">
            <v>Pam Rodewald</v>
          </cell>
          <cell r="DP107" t="str">
            <v>Kanuit</v>
          </cell>
          <cell r="DQ107"/>
          <cell r="DR107">
            <v>9</v>
          </cell>
        </row>
        <row r="108">
          <cell r="C108">
            <v>197</v>
          </cell>
          <cell r="D108">
            <v>47</v>
          </cell>
          <cell r="E108"/>
          <cell r="F108"/>
          <cell r="G108"/>
          <cell r="H108" t="str">
            <v/>
          </cell>
          <cell r="I108" t="str">
            <v/>
          </cell>
          <cell r="J108">
            <v>0</v>
          </cell>
          <cell r="K108" t="str">
            <v>Bradshaw</v>
          </cell>
          <cell r="L108" t="str">
            <v>Rehab treatment, primary and secondary</v>
          </cell>
          <cell r="M108">
            <v>280921</v>
          </cell>
          <cell r="N108" t="str">
            <v>280921-PS01</v>
          </cell>
          <cell r="O108"/>
          <cell r="P108">
            <v>1340</v>
          </cell>
          <cell r="Q108"/>
          <cell r="R108"/>
          <cell r="S108"/>
          <cell r="T108"/>
          <cell r="U108">
            <v>44988</v>
          </cell>
          <cell r="V108">
            <v>45100</v>
          </cell>
          <cell r="W108">
            <v>0</v>
          </cell>
          <cell r="X108">
            <v>0</v>
          </cell>
          <cell r="Y108"/>
          <cell r="Z108"/>
          <cell r="AA108"/>
          <cell r="AB108">
            <v>0</v>
          </cell>
          <cell r="AC108"/>
          <cell r="AD108"/>
          <cell r="AE108"/>
          <cell r="AF108"/>
          <cell r="AG108"/>
          <cell r="AH108"/>
          <cell r="AI108"/>
          <cell r="AJ108"/>
          <cell r="AK108">
            <v>8954000</v>
          </cell>
          <cell r="AL108"/>
          <cell r="AM108"/>
          <cell r="AN108"/>
          <cell r="AO108"/>
          <cell r="AP108"/>
          <cell r="AQ108"/>
          <cell r="AR108">
            <v>0</v>
          </cell>
          <cell r="AS108">
            <v>0</v>
          </cell>
          <cell r="AT108">
            <v>8954000</v>
          </cell>
          <cell r="AU108">
            <v>0</v>
          </cell>
          <cell r="AV108"/>
          <cell r="AW108"/>
          <cell r="AX108">
            <v>0</v>
          </cell>
          <cell r="BE108">
            <v>0</v>
          </cell>
          <cell r="BF108">
            <v>0</v>
          </cell>
          <cell r="BG108"/>
          <cell r="BH108">
            <v>0</v>
          </cell>
          <cell r="BJ108">
            <v>0</v>
          </cell>
          <cell r="BL108"/>
          <cell r="BN108"/>
          <cell r="BO108"/>
          <cell r="BP108"/>
          <cell r="BQ108"/>
          <cell r="BR108"/>
          <cell r="BS108"/>
          <cell r="BT108"/>
          <cell r="BU108"/>
          <cell r="BV108">
            <v>0</v>
          </cell>
          <cell r="BX108">
            <v>0</v>
          </cell>
          <cell r="BY108">
            <v>0</v>
          </cell>
          <cell r="BZ108"/>
          <cell r="CA108"/>
          <cell r="CB108"/>
          <cell r="CC108">
            <v>0</v>
          </cell>
          <cell r="CD108">
            <v>0</v>
          </cell>
          <cell r="CE108"/>
          <cell r="CH108"/>
          <cell r="CM108"/>
          <cell r="CN108"/>
          <cell r="CO108">
            <v>0</v>
          </cell>
          <cell r="CP108"/>
          <cell r="CW108">
            <v>0</v>
          </cell>
          <cell r="CX108"/>
          <cell r="CY108"/>
          <cell r="CZ108"/>
          <cell r="DA108"/>
          <cell r="DB108"/>
          <cell r="DC108"/>
          <cell r="DD108"/>
          <cell r="DE108"/>
          <cell r="DF108"/>
          <cell r="DG108"/>
          <cell r="DH108"/>
          <cell r="DI108"/>
          <cell r="DJ108"/>
          <cell r="DK108"/>
          <cell r="DL108"/>
          <cell r="DM108"/>
          <cell r="DN108"/>
          <cell r="DO108" t="str">
            <v>Wesley Leksell</v>
          </cell>
          <cell r="DP108" t="str">
            <v>Bradshaw</v>
          </cell>
          <cell r="DQ108"/>
          <cell r="DR108" t="str">
            <v>3c</v>
          </cell>
        </row>
        <row r="109">
          <cell r="C109">
            <v>31</v>
          </cell>
          <cell r="D109">
            <v>73</v>
          </cell>
          <cell r="E109">
            <v>26.2</v>
          </cell>
          <cell r="F109">
            <v>73</v>
          </cell>
          <cell r="G109"/>
          <cell r="H109" t="str">
            <v/>
          </cell>
          <cell r="I109" t="str">
            <v/>
          </cell>
          <cell r="J109">
            <v>0</v>
          </cell>
          <cell r="K109" t="str">
            <v>Gallentine</v>
          </cell>
          <cell r="L109" t="str">
            <v>Adv trmt - phos, rehab collection and trmt</v>
          </cell>
          <cell r="M109">
            <v>280722</v>
          </cell>
          <cell r="N109" t="str">
            <v>280722-PS03</v>
          </cell>
          <cell r="P109">
            <v>1211</v>
          </cell>
          <cell r="R109"/>
          <cell r="S109"/>
          <cell r="T109" t="str">
            <v>Exempt</v>
          </cell>
          <cell r="U109">
            <v>43896</v>
          </cell>
          <cell r="V109">
            <v>44004</v>
          </cell>
          <cell r="W109">
            <v>44286</v>
          </cell>
          <cell r="X109">
            <v>44369</v>
          </cell>
          <cell r="Y109"/>
          <cell r="Z109"/>
          <cell r="AA109"/>
          <cell r="AB109">
            <v>0</v>
          </cell>
          <cell r="AC109"/>
          <cell r="AD109"/>
          <cell r="AE109"/>
          <cell r="AF109"/>
          <cell r="AG109"/>
          <cell r="AH109">
            <v>45017</v>
          </cell>
          <cell r="AI109">
            <v>45657</v>
          </cell>
          <cell r="AJ109"/>
          <cell r="AK109">
            <v>13150000</v>
          </cell>
          <cell r="AL109"/>
          <cell r="AN109"/>
          <cell r="AO109"/>
          <cell r="AP109"/>
          <cell r="AQ109"/>
          <cell r="AR109">
            <v>0</v>
          </cell>
          <cell r="AS109">
            <v>0</v>
          </cell>
          <cell r="AT109">
            <v>13150000</v>
          </cell>
          <cell r="AU109">
            <v>0</v>
          </cell>
          <cell r="AV109"/>
          <cell r="AW109"/>
          <cell r="AX109">
            <v>0</v>
          </cell>
          <cell r="BE109" t="str">
            <v>FY21 survey</v>
          </cell>
          <cell r="BF109">
            <v>0</v>
          </cell>
          <cell r="BG109"/>
          <cell r="BH109">
            <v>5000000</v>
          </cell>
          <cell r="BJ109">
            <v>0</v>
          </cell>
          <cell r="BK109"/>
          <cell r="BL109"/>
          <cell r="BM109"/>
          <cell r="BR109" t="str">
            <v/>
          </cell>
          <cell r="BV109">
            <v>0</v>
          </cell>
          <cell r="BX109">
            <v>0</v>
          </cell>
          <cell r="BY109">
            <v>0</v>
          </cell>
          <cell r="BZ109"/>
          <cell r="CA109"/>
          <cell r="CB109"/>
          <cell r="CC109">
            <v>0</v>
          </cell>
          <cell r="CD109">
            <v>0</v>
          </cell>
          <cell r="CE109"/>
          <cell r="CH109"/>
          <cell r="CM109"/>
          <cell r="CN109"/>
          <cell r="CO109">
            <v>0</v>
          </cell>
          <cell r="CP109"/>
          <cell r="CW109">
            <v>0</v>
          </cell>
          <cell r="DE109"/>
          <cell r="DF109"/>
          <cell r="DG109"/>
          <cell r="DH109">
            <v>0</v>
          </cell>
          <cell r="DI109"/>
          <cell r="DJ109"/>
          <cell r="DK109"/>
          <cell r="DL109"/>
          <cell r="DM109"/>
          <cell r="DN109"/>
          <cell r="DO109" t="str">
            <v>Qais Banihani</v>
          </cell>
          <cell r="DP109" t="str">
            <v>Gallentine</v>
          </cell>
          <cell r="DQ109" t="str">
            <v>Gallentine</v>
          </cell>
          <cell r="DR109">
            <v>10</v>
          </cell>
        </row>
        <row r="110">
          <cell r="C110">
            <v>158</v>
          </cell>
          <cell r="D110">
            <v>53</v>
          </cell>
          <cell r="E110">
            <v>140</v>
          </cell>
          <cell r="F110">
            <v>53</v>
          </cell>
          <cell r="G110"/>
          <cell r="H110" t="str">
            <v/>
          </cell>
          <cell r="I110" t="str">
            <v/>
          </cell>
          <cell r="J110" t="str">
            <v>Applied</v>
          </cell>
          <cell r="K110" t="str">
            <v>Schultz</v>
          </cell>
          <cell r="L110" t="str">
            <v>Rehab collection and treatment</v>
          </cell>
          <cell r="M110">
            <v>280648</v>
          </cell>
          <cell r="N110" t="str">
            <v>280648-PS01</v>
          </cell>
          <cell r="O110"/>
          <cell r="P110">
            <v>211</v>
          </cell>
          <cell r="R110"/>
          <cell r="S110"/>
          <cell r="T110" t="str">
            <v>Exempt</v>
          </cell>
          <cell r="U110">
            <v>43524</v>
          </cell>
          <cell r="V110">
            <v>43644</v>
          </cell>
          <cell r="W110">
            <v>0</v>
          </cell>
          <cell r="X110">
            <v>0</v>
          </cell>
          <cell r="Y110"/>
          <cell r="Z110"/>
          <cell r="AA110"/>
          <cell r="AB110">
            <v>0</v>
          </cell>
          <cell r="AC110"/>
          <cell r="AD110"/>
          <cell r="AE110"/>
          <cell r="AF110"/>
          <cell r="AG110"/>
          <cell r="AH110">
            <v>43952</v>
          </cell>
          <cell r="AI110">
            <v>44105</v>
          </cell>
          <cell r="AJ110"/>
          <cell r="AK110">
            <v>2219100</v>
          </cell>
          <cell r="AN110"/>
          <cell r="AO110"/>
          <cell r="AP110"/>
          <cell r="AQ110"/>
          <cell r="AR110">
            <v>0</v>
          </cell>
          <cell r="AS110">
            <v>0</v>
          </cell>
          <cell r="AT110">
            <v>2219100</v>
          </cell>
          <cell r="AU110">
            <v>0</v>
          </cell>
          <cell r="AV110"/>
          <cell r="AW110"/>
          <cell r="AX110">
            <v>0</v>
          </cell>
          <cell r="AY110"/>
          <cell r="AZ110"/>
          <cell r="BC110"/>
          <cell r="BE110">
            <v>0</v>
          </cell>
          <cell r="BF110">
            <v>0</v>
          </cell>
          <cell r="BG110"/>
          <cell r="BH110">
            <v>0</v>
          </cell>
          <cell r="BJ110">
            <v>1081811.25</v>
          </cell>
          <cell r="BL110"/>
          <cell r="BR110" t="str">
            <v/>
          </cell>
          <cell r="BT110" t="str">
            <v/>
          </cell>
          <cell r="BV110">
            <v>0</v>
          </cell>
          <cell r="BX110">
            <v>0</v>
          </cell>
          <cell r="BY110">
            <v>0</v>
          </cell>
          <cell r="BZ110"/>
          <cell r="CA110"/>
          <cell r="CB110"/>
          <cell r="CC110">
            <v>0</v>
          </cell>
          <cell r="CD110">
            <v>0</v>
          </cell>
          <cell r="CE110"/>
          <cell r="CF110"/>
          <cell r="CG110"/>
          <cell r="CH110"/>
          <cell r="CI110"/>
          <cell r="CJ110"/>
          <cell r="CK110"/>
          <cell r="CL110"/>
          <cell r="CM110"/>
          <cell r="CN110"/>
          <cell r="CO110">
            <v>0</v>
          </cell>
          <cell r="CP110"/>
          <cell r="CW110">
            <v>0</v>
          </cell>
          <cell r="CX110" t="str">
            <v>Applied</v>
          </cell>
          <cell r="DC110">
            <v>104</v>
          </cell>
          <cell r="DE110">
            <v>1664325</v>
          </cell>
          <cell r="DF110"/>
          <cell r="DG110"/>
          <cell r="DH110">
            <v>0</v>
          </cell>
          <cell r="DI110"/>
          <cell r="DJ110"/>
          <cell r="DK110"/>
          <cell r="DL110"/>
          <cell r="DM110"/>
          <cell r="DN110"/>
          <cell r="DO110" t="str">
            <v>Vinod Sathyaseelan</v>
          </cell>
          <cell r="DP110" t="str">
            <v>Schultz</v>
          </cell>
          <cell r="DQ110" t="str">
            <v>Schultz</v>
          </cell>
          <cell r="DR110">
            <v>1</v>
          </cell>
        </row>
        <row r="111">
          <cell r="C111">
            <v>11</v>
          </cell>
          <cell r="D111">
            <v>83</v>
          </cell>
          <cell r="E111">
            <v>10.199999999999999</v>
          </cell>
          <cell r="F111">
            <v>83</v>
          </cell>
          <cell r="G111"/>
          <cell r="H111" t="str">
            <v/>
          </cell>
          <cell r="I111" t="str">
            <v/>
          </cell>
          <cell r="J111" t="str">
            <v>PER approved</v>
          </cell>
          <cell r="K111" t="str">
            <v>Barrett</v>
          </cell>
          <cell r="L111" t="str">
            <v>Rehab collection ph 2</v>
          </cell>
          <cell r="M111">
            <v>280638</v>
          </cell>
          <cell r="N111" t="str">
            <v>280638-PS02</v>
          </cell>
          <cell r="O111"/>
          <cell r="P111">
            <v>238</v>
          </cell>
          <cell r="R111"/>
          <cell r="S111"/>
          <cell r="T111" t="str">
            <v>Exempt</v>
          </cell>
          <cell r="U111">
            <v>43266</v>
          </cell>
          <cell r="V111">
            <v>0</v>
          </cell>
          <cell r="W111">
            <v>45070</v>
          </cell>
          <cell r="X111">
            <v>45077</v>
          </cell>
          <cell r="Y111"/>
          <cell r="Z111"/>
          <cell r="AA111"/>
          <cell r="AB111">
            <v>0</v>
          </cell>
          <cell r="AE111"/>
          <cell r="AF111"/>
          <cell r="AG111"/>
          <cell r="AJ111"/>
          <cell r="AK111">
            <v>2700000</v>
          </cell>
          <cell r="AN111"/>
          <cell r="AO111"/>
          <cell r="AP111"/>
          <cell r="AQ111"/>
          <cell r="AR111">
            <v>0</v>
          </cell>
          <cell r="AS111">
            <v>0</v>
          </cell>
          <cell r="AT111">
            <v>2700000</v>
          </cell>
          <cell r="AU111">
            <v>0</v>
          </cell>
          <cell r="AV111"/>
          <cell r="AW111"/>
          <cell r="AX111">
            <v>0</v>
          </cell>
          <cell r="AY111"/>
          <cell r="AZ111"/>
          <cell r="BC111"/>
          <cell r="BE111">
            <v>0</v>
          </cell>
          <cell r="BF111">
            <v>0</v>
          </cell>
          <cell r="BG111"/>
          <cell r="BH111">
            <v>0</v>
          </cell>
          <cell r="BJ111">
            <v>1755000</v>
          </cell>
          <cell r="BL111"/>
          <cell r="BR111" t="str">
            <v/>
          </cell>
          <cell r="BT111" t="str">
            <v/>
          </cell>
          <cell r="BV111">
            <v>0</v>
          </cell>
          <cell r="BX111">
            <v>0</v>
          </cell>
          <cell r="BY111">
            <v>0</v>
          </cell>
          <cell r="BZ111"/>
          <cell r="CA111"/>
          <cell r="CB111"/>
          <cell r="CC111">
            <v>0</v>
          </cell>
          <cell r="CD111">
            <v>0</v>
          </cell>
          <cell r="CE111"/>
          <cell r="CF111"/>
          <cell r="CG111"/>
          <cell r="CH111"/>
          <cell r="CI111"/>
          <cell r="CJ111"/>
          <cell r="CK111"/>
          <cell r="CL111"/>
          <cell r="CM111"/>
          <cell r="CN111"/>
          <cell r="CO111">
            <v>0</v>
          </cell>
          <cell r="CP111"/>
          <cell r="CW111">
            <v>0</v>
          </cell>
          <cell r="CX111" t="str">
            <v>PER approved</v>
          </cell>
          <cell r="CY111">
            <v>2024</v>
          </cell>
          <cell r="DC111">
            <v>93</v>
          </cell>
          <cell r="DD111">
            <v>7</v>
          </cell>
          <cell r="DE111">
            <v>2700000</v>
          </cell>
          <cell r="DF111">
            <v>945000</v>
          </cell>
          <cell r="DG111">
            <v>0</v>
          </cell>
          <cell r="DH111">
            <v>945000</v>
          </cell>
          <cell r="DI111"/>
          <cell r="DJ111"/>
          <cell r="DK111"/>
          <cell r="DL111"/>
          <cell r="DM111"/>
          <cell r="DN111"/>
          <cell r="DO111" t="str">
            <v>Abram Peterson</v>
          </cell>
          <cell r="DP111" t="str">
            <v>Barrett</v>
          </cell>
          <cell r="DQ111" t="str">
            <v>Lafontaine</v>
          </cell>
          <cell r="DR111" t="str">
            <v>6W</v>
          </cell>
        </row>
        <row r="112">
          <cell r="C112">
            <v>73</v>
          </cell>
          <cell r="D112">
            <v>63</v>
          </cell>
          <cell r="E112">
            <v>65</v>
          </cell>
          <cell r="F112">
            <v>63</v>
          </cell>
          <cell r="G112"/>
          <cell r="H112" t="str">
            <v/>
          </cell>
          <cell r="I112" t="str">
            <v/>
          </cell>
          <cell r="J112">
            <v>0</v>
          </cell>
          <cell r="K112" t="str">
            <v>Berrens</v>
          </cell>
          <cell r="L112" t="str">
            <v>Rehab collection and treatment</v>
          </cell>
          <cell r="M112">
            <v>280718</v>
          </cell>
          <cell r="N112" t="str">
            <v>280718-PS01</v>
          </cell>
          <cell r="P112">
            <v>197</v>
          </cell>
          <cell r="R112"/>
          <cell r="S112"/>
          <cell r="T112"/>
          <cell r="U112">
            <v>0</v>
          </cell>
          <cell r="V112">
            <v>0</v>
          </cell>
          <cell r="W112">
            <v>0</v>
          </cell>
          <cell r="X112">
            <v>0</v>
          </cell>
          <cell r="Y112"/>
          <cell r="Z112"/>
          <cell r="AA112"/>
          <cell r="AB112">
            <v>0</v>
          </cell>
          <cell r="AC112"/>
          <cell r="AD112"/>
          <cell r="AE112"/>
          <cell r="AF112"/>
          <cell r="AG112"/>
          <cell r="AJ112"/>
          <cell r="AK112">
            <v>425000</v>
          </cell>
          <cell r="AL112"/>
          <cell r="AN112"/>
          <cell r="AO112"/>
          <cell r="AP112"/>
          <cell r="AQ112"/>
          <cell r="AR112">
            <v>0</v>
          </cell>
          <cell r="AS112">
            <v>0</v>
          </cell>
          <cell r="AT112">
            <v>425000</v>
          </cell>
          <cell r="AU112">
            <v>0</v>
          </cell>
          <cell r="AV112"/>
          <cell r="AW112"/>
          <cell r="AX112">
            <v>0</v>
          </cell>
          <cell r="BE112">
            <v>0</v>
          </cell>
          <cell r="BF112">
            <v>0</v>
          </cell>
          <cell r="BG112"/>
          <cell r="BH112">
            <v>0</v>
          </cell>
          <cell r="BJ112">
            <v>0</v>
          </cell>
          <cell r="BL112"/>
          <cell r="BR112" t="str">
            <v/>
          </cell>
          <cell r="BV112">
            <v>0</v>
          </cell>
          <cell r="BX112">
            <v>0</v>
          </cell>
          <cell r="BY112">
            <v>0</v>
          </cell>
          <cell r="BZ112"/>
          <cell r="CA112"/>
          <cell r="CB112"/>
          <cell r="CC112">
            <v>0</v>
          </cell>
          <cell r="CD112">
            <v>0</v>
          </cell>
          <cell r="CE112"/>
          <cell r="CH112"/>
          <cell r="CM112"/>
          <cell r="CN112"/>
          <cell r="CO112">
            <v>0</v>
          </cell>
          <cell r="CP112"/>
          <cell r="CW112">
            <v>0</v>
          </cell>
          <cell r="DE112"/>
          <cell r="DF112"/>
          <cell r="DG112"/>
          <cell r="DH112">
            <v>0</v>
          </cell>
          <cell r="DI112"/>
          <cell r="DJ112"/>
          <cell r="DK112"/>
          <cell r="DL112"/>
          <cell r="DM112"/>
          <cell r="DN112"/>
          <cell r="DO112" t="str">
            <v>Pam Rodewald</v>
          </cell>
          <cell r="DP112" t="str">
            <v>Berrens</v>
          </cell>
          <cell r="DQ112" t="str">
            <v>Gallentine</v>
          </cell>
          <cell r="DR112">
            <v>8</v>
          </cell>
        </row>
        <row r="113">
          <cell r="C113">
            <v>246</v>
          </cell>
          <cell r="D113">
            <v>41</v>
          </cell>
          <cell r="E113"/>
          <cell r="F113"/>
          <cell r="G113"/>
          <cell r="H113" t="str">
            <v/>
          </cell>
          <cell r="I113" t="str">
            <v/>
          </cell>
          <cell r="J113">
            <v>0</v>
          </cell>
          <cell r="K113" t="str">
            <v>Kanuit</v>
          </cell>
          <cell r="L113" t="str">
            <v>Rehab treatment, UV disinfection</v>
          </cell>
          <cell r="M113">
            <v>280922</v>
          </cell>
          <cell r="N113" t="str">
            <v>280922-PS01</v>
          </cell>
          <cell r="O113"/>
          <cell r="P113">
            <v>1026</v>
          </cell>
          <cell r="Q113"/>
          <cell r="R113"/>
          <cell r="S113"/>
          <cell r="T113"/>
          <cell r="U113">
            <v>0</v>
          </cell>
          <cell r="V113">
            <v>0</v>
          </cell>
          <cell r="W113">
            <v>0</v>
          </cell>
          <cell r="X113">
            <v>0</v>
          </cell>
          <cell r="Y113"/>
          <cell r="Z113"/>
          <cell r="AA113"/>
          <cell r="AB113">
            <v>0</v>
          </cell>
          <cell r="AC113"/>
          <cell r="AD113"/>
          <cell r="AE113"/>
          <cell r="AF113"/>
          <cell r="AG113"/>
          <cell r="AH113"/>
          <cell r="AI113"/>
          <cell r="AJ113"/>
          <cell r="AK113">
            <v>1700000</v>
          </cell>
          <cell r="AL113"/>
          <cell r="AM113"/>
          <cell r="AN113"/>
          <cell r="AO113"/>
          <cell r="AP113"/>
          <cell r="AQ113"/>
          <cell r="AR113">
            <v>0</v>
          </cell>
          <cell r="AS113">
            <v>0</v>
          </cell>
          <cell r="AT113">
            <v>1700000</v>
          </cell>
          <cell r="AU113">
            <v>0</v>
          </cell>
          <cell r="AV113"/>
          <cell r="AW113"/>
          <cell r="AX113">
            <v>0</v>
          </cell>
          <cell r="BE113">
            <v>0</v>
          </cell>
          <cell r="BF113">
            <v>0</v>
          </cell>
          <cell r="BG113"/>
          <cell r="BH113">
            <v>0</v>
          </cell>
          <cell r="BJ113">
            <v>0</v>
          </cell>
          <cell r="BL113"/>
          <cell r="BN113"/>
          <cell r="BO113"/>
          <cell r="BP113"/>
          <cell r="BQ113"/>
          <cell r="BR113"/>
          <cell r="BS113"/>
          <cell r="BT113"/>
          <cell r="BU113"/>
          <cell r="BV113">
            <v>0</v>
          </cell>
          <cell r="BX113">
            <v>0</v>
          </cell>
          <cell r="BY113">
            <v>0</v>
          </cell>
          <cell r="BZ113"/>
          <cell r="CA113"/>
          <cell r="CB113"/>
          <cell r="CC113">
            <v>0</v>
          </cell>
          <cell r="CD113">
            <v>0</v>
          </cell>
          <cell r="CE113"/>
          <cell r="CH113"/>
          <cell r="CM113"/>
          <cell r="CN113"/>
          <cell r="CO113">
            <v>0</v>
          </cell>
          <cell r="CP113"/>
          <cell r="CW113">
            <v>0</v>
          </cell>
          <cell r="CX113"/>
          <cell r="CY113"/>
          <cell r="CZ113"/>
          <cell r="DA113"/>
          <cell r="DB113"/>
          <cell r="DC113"/>
          <cell r="DD113"/>
          <cell r="DE113"/>
          <cell r="DF113"/>
          <cell r="DG113"/>
          <cell r="DH113"/>
          <cell r="DI113"/>
          <cell r="DJ113"/>
          <cell r="DK113"/>
          <cell r="DL113"/>
          <cell r="DM113"/>
          <cell r="DN113"/>
          <cell r="DO113" t="str">
            <v>Corey Hower</v>
          </cell>
          <cell r="DP113" t="str">
            <v>Kanuit</v>
          </cell>
          <cell r="DQ113" t="str">
            <v>Gallentine</v>
          </cell>
          <cell r="DR113">
            <v>10</v>
          </cell>
        </row>
        <row r="114">
          <cell r="C114">
            <v>102</v>
          </cell>
          <cell r="D114">
            <v>60</v>
          </cell>
          <cell r="E114">
            <v>86</v>
          </cell>
          <cell r="F114">
            <v>60</v>
          </cell>
          <cell r="G114">
            <v>2023</v>
          </cell>
          <cell r="H114" t="str">
            <v>Yes</v>
          </cell>
          <cell r="I114" t="str">
            <v/>
          </cell>
          <cell r="J114">
            <v>0</v>
          </cell>
          <cell r="K114" t="str">
            <v>Bradshaw</v>
          </cell>
          <cell r="L114" t="str">
            <v>Rehab collection, main LS and FM</v>
          </cell>
          <cell r="M114">
            <v>280816</v>
          </cell>
          <cell r="N114" t="str">
            <v>280816-PS01</v>
          </cell>
          <cell r="O114"/>
          <cell r="P114">
            <v>820</v>
          </cell>
          <cell r="R114"/>
          <cell r="S114"/>
          <cell r="T114" t="str">
            <v>Exempt</v>
          </cell>
          <cell r="U114">
            <v>44619</v>
          </cell>
          <cell r="V114">
            <v>44756</v>
          </cell>
          <cell r="W114">
            <v>45019</v>
          </cell>
          <cell r="X114">
            <v>45104</v>
          </cell>
          <cell r="Y114" t="str">
            <v>loan app</v>
          </cell>
          <cell r="Z114">
            <v>6500000</v>
          </cell>
          <cell r="AA114"/>
          <cell r="AB114">
            <v>6500000</v>
          </cell>
          <cell r="AC114" t="str">
            <v>23 Carryover</v>
          </cell>
          <cell r="AD114"/>
          <cell r="AE114">
            <v>44707</v>
          </cell>
          <cell r="AF114">
            <v>5700000</v>
          </cell>
          <cell r="AG114"/>
          <cell r="AH114">
            <v>45444</v>
          </cell>
          <cell r="AI114">
            <v>45809</v>
          </cell>
          <cell r="AJ114"/>
          <cell r="AK114">
            <v>6500000</v>
          </cell>
          <cell r="AL114">
            <v>45083</v>
          </cell>
          <cell r="AM114">
            <v>45105</v>
          </cell>
          <cell r="AN114">
            <v>1</v>
          </cell>
          <cell r="AO114">
            <v>6500000</v>
          </cell>
          <cell r="AP114">
            <v>2023</v>
          </cell>
          <cell r="AQ114"/>
          <cell r="AR114">
            <v>0</v>
          </cell>
          <cell r="AS114">
            <v>0</v>
          </cell>
          <cell r="AT114">
            <v>6500000</v>
          </cell>
          <cell r="AU114">
            <v>6500000</v>
          </cell>
          <cell r="AV114"/>
          <cell r="AW114"/>
          <cell r="AX114">
            <v>6500000</v>
          </cell>
          <cell r="BB114"/>
          <cell r="BE114">
            <v>0</v>
          </cell>
          <cell r="BF114">
            <v>0</v>
          </cell>
          <cell r="BG114"/>
          <cell r="BH114">
            <v>0</v>
          </cell>
          <cell r="BJ114">
            <v>0</v>
          </cell>
          <cell r="BL114"/>
          <cell r="BR114" t="str">
            <v/>
          </cell>
          <cell r="BV114">
            <v>0</v>
          </cell>
          <cell r="BX114">
            <v>0</v>
          </cell>
          <cell r="BY114">
            <v>0</v>
          </cell>
          <cell r="BZ114"/>
          <cell r="CA114"/>
          <cell r="CB114"/>
          <cell r="CC114">
            <v>0</v>
          </cell>
          <cell r="CD114">
            <v>0</v>
          </cell>
          <cell r="CE114"/>
          <cell r="CH114"/>
          <cell r="CM114"/>
          <cell r="CN114"/>
          <cell r="CO114">
            <v>0</v>
          </cell>
          <cell r="CP114"/>
          <cell r="CW114">
            <v>0</v>
          </cell>
          <cell r="DE114"/>
          <cell r="DF114"/>
          <cell r="DG114"/>
          <cell r="DH114">
            <v>0</v>
          </cell>
          <cell r="DI114"/>
          <cell r="DJ114"/>
          <cell r="DK114"/>
          <cell r="DL114"/>
          <cell r="DM114"/>
          <cell r="DN114"/>
          <cell r="DO114" t="str">
            <v>Brian Fitzpatrick</v>
          </cell>
          <cell r="DP114" t="str">
            <v>Bradshaw</v>
          </cell>
          <cell r="DQ114" t="str">
            <v>Lafontaine</v>
          </cell>
          <cell r="DR114">
            <v>4</v>
          </cell>
        </row>
        <row r="115">
          <cell r="C115">
            <v>101</v>
          </cell>
          <cell r="D115">
            <v>60</v>
          </cell>
          <cell r="E115">
            <v>87</v>
          </cell>
          <cell r="F115">
            <v>60</v>
          </cell>
          <cell r="G115">
            <v>2022</v>
          </cell>
          <cell r="H115" t="str">
            <v>Yes</v>
          </cell>
          <cell r="I115" t="str">
            <v/>
          </cell>
          <cell r="J115">
            <v>0</v>
          </cell>
          <cell r="K115" t="str">
            <v>Brooksbank</v>
          </cell>
          <cell r="L115" t="str">
            <v>Rehab collection Ph 2, Imnan St</v>
          </cell>
          <cell r="M115">
            <v>280502</v>
          </cell>
          <cell r="N115" t="str">
            <v>280502-PS02</v>
          </cell>
          <cell r="O115"/>
          <cell r="P115">
            <v>805</v>
          </cell>
          <cell r="Q115"/>
          <cell r="R115"/>
          <cell r="S115"/>
          <cell r="T115" t="str">
            <v>Exempt</v>
          </cell>
          <cell r="U115">
            <v>42425</v>
          </cell>
          <cell r="V115">
            <v>42549</v>
          </cell>
          <cell r="W115">
            <v>44276</v>
          </cell>
          <cell r="X115">
            <v>44351</v>
          </cell>
          <cell r="Y115" t="str">
            <v>certified</v>
          </cell>
          <cell r="Z115">
            <v>1166978</v>
          </cell>
          <cell r="AA115"/>
          <cell r="AB115">
            <v>233396</v>
          </cell>
          <cell r="AC115" t="str">
            <v>22 Carryover</v>
          </cell>
          <cell r="AD115"/>
          <cell r="AE115" t="str">
            <v>certified</v>
          </cell>
          <cell r="AF115">
            <v>1240000</v>
          </cell>
          <cell r="AG115"/>
          <cell r="AH115">
            <v>45078</v>
          </cell>
          <cell r="AI115">
            <v>45505</v>
          </cell>
          <cell r="AJ115"/>
          <cell r="AK115">
            <v>1166978</v>
          </cell>
          <cell r="AL115">
            <v>44652</v>
          </cell>
          <cell r="AM115">
            <v>44741</v>
          </cell>
          <cell r="AN115">
            <v>1</v>
          </cell>
          <cell r="AO115">
            <v>1235720</v>
          </cell>
          <cell r="AP115">
            <v>2022</v>
          </cell>
          <cell r="AQ115"/>
          <cell r="AR115">
            <v>0</v>
          </cell>
          <cell r="AS115">
            <v>0</v>
          </cell>
          <cell r="AT115">
            <v>1166978</v>
          </cell>
          <cell r="AU115">
            <v>1166978</v>
          </cell>
          <cell r="AV115">
            <v>933582</v>
          </cell>
          <cell r="AW115"/>
          <cell r="AX115">
            <v>233396</v>
          </cell>
          <cell r="AY115">
            <v>45093</v>
          </cell>
          <cell r="AZ115">
            <v>45123</v>
          </cell>
          <cell r="BA115">
            <v>2024</v>
          </cell>
          <cell r="BB115" t="str">
            <v>CWRF/PF</v>
          </cell>
          <cell r="BC115"/>
          <cell r="BD115">
            <v>44741</v>
          </cell>
          <cell r="BE115" t="str">
            <v>WIF</v>
          </cell>
          <cell r="BF115">
            <v>988576</v>
          </cell>
          <cell r="BG115"/>
          <cell r="BH115">
            <v>933582.4</v>
          </cell>
          <cell r="BI115"/>
          <cell r="BJ115">
            <v>0</v>
          </cell>
          <cell r="BK115"/>
          <cell r="BL115"/>
          <cell r="BM115"/>
          <cell r="BN115"/>
          <cell r="BO115"/>
          <cell r="BP115"/>
          <cell r="BQ115"/>
          <cell r="BR115" t="str">
            <v/>
          </cell>
          <cell r="BS115"/>
          <cell r="BT115"/>
          <cell r="BU115"/>
          <cell r="BV115">
            <v>0</v>
          </cell>
          <cell r="BW115"/>
          <cell r="BX115">
            <v>0</v>
          </cell>
          <cell r="BY115">
            <v>0</v>
          </cell>
          <cell r="BZ115"/>
          <cell r="CA115"/>
          <cell r="CB115"/>
          <cell r="CC115">
            <v>0</v>
          </cell>
          <cell r="CD115">
            <v>0</v>
          </cell>
          <cell r="CE115"/>
          <cell r="CF115"/>
          <cell r="CG115"/>
          <cell r="CH115"/>
          <cell r="CI115"/>
          <cell r="CJ115"/>
          <cell r="CK115"/>
          <cell r="CL115"/>
          <cell r="CM115"/>
          <cell r="CN115"/>
          <cell r="CO115">
            <v>0</v>
          </cell>
          <cell r="CP115"/>
          <cell r="CQ115"/>
          <cell r="CR115"/>
          <cell r="CS115"/>
          <cell r="CT115"/>
          <cell r="CU115"/>
          <cell r="CV115"/>
          <cell r="CW115">
            <v>0</v>
          </cell>
          <cell r="CX115"/>
          <cell r="CY115"/>
          <cell r="CZ115"/>
          <cell r="DA115"/>
          <cell r="DB115"/>
          <cell r="DC115"/>
          <cell r="DD115"/>
          <cell r="DE115"/>
          <cell r="DF115"/>
          <cell r="DG115"/>
          <cell r="DH115">
            <v>0</v>
          </cell>
          <cell r="DI115"/>
          <cell r="DJ115"/>
          <cell r="DK115"/>
          <cell r="DL115"/>
          <cell r="DM115"/>
          <cell r="DN115"/>
          <cell r="DO115" t="str">
            <v>Vinod Sathyaseelan</v>
          </cell>
          <cell r="DP115" t="str">
            <v>Brooksbank</v>
          </cell>
          <cell r="DQ115" t="str">
            <v>Gallentine</v>
          </cell>
          <cell r="DR115">
            <v>4</v>
          </cell>
        </row>
        <row r="116">
          <cell r="C116">
            <v>41</v>
          </cell>
          <cell r="D116">
            <v>71</v>
          </cell>
          <cell r="E116">
            <v>32</v>
          </cell>
          <cell r="F116">
            <v>71</v>
          </cell>
          <cell r="G116"/>
          <cell r="H116" t="str">
            <v/>
          </cell>
          <cell r="I116" t="str">
            <v/>
          </cell>
          <cell r="J116">
            <v>0</v>
          </cell>
          <cell r="K116" t="str">
            <v>Berrens</v>
          </cell>
          <cell r="L116" t="str">
            <v>Rehab collection and treatment</v>
          </cell>
          <cell r="M116">
            <v>280709</v>
          </cell>
          <cell r="N116" t="str">
            <v>280709-PS01</v>
          </cell>
          <cell r="P116">
            <v>670</v>
          </cell>
          <cell r="R116"/>
          <cell r="S116"/>
          <cell r="T116"/>
          <cell r="U116">
            <v>0</v>
          </cell>
          <cell r="V116">
            <v>0</v>
          </cell>
          <cell r="W116">
            <v>0</v>
          </cell>
          <cell r="X116">
            <v>0</v>
          </cell>
          <cell r="Y116"/>
          <cell r="Z116"/>
          <cell r="AA116"/>
          <cell r="AB116">
            <v>0</v>
          </cell>
          <cell r="AC116"/>
          <cell r="AD116"/>
          <cell r="AE116"/>
          <cell r="AF116"/>
          <cell r="AG116"/>
          <cell r="AJ116"/>
          <cell r="AK116">
            <v>1750000</v>
          </cell>
          <cell r="AL116"/>
          <cell r="AN116"/>
          <cell r="AO116"/>
          <cell r="AP116"/>
          <cell r="AQ116"/>
          <cell r="AR116">
            <v>0</v>
          </cell>
          <cell r="AS116">
            <v>0</v>
          </cell>
          <cell r="AT116">
            <v>1750000</v>
          </cell>
          <cell r="AU116">
            <v>0</v>
          </cell>
          <cell r="AV116"/>
          <cell r="AW116"/>
          <cell r="AX116">
            <v>0</v>
          </cell>
          <cell r="BE116">
            <v>0</v>
          </cell>
          <cell r="BF116">
            <v>0</v>
          </cell>
          <cell r="BG116"/>
          <cell r="BH116">
            <v>0</v>
          </cell>
          <cell r="BJ116">
            <v>0</v>
          </cell>
          <cell r="BL116"/>
          <cell r="BR116" t="str">
            <v/>
          </cell>
          <cell r="BV116">
            <v>0</v>
          </cell>
          <cell r="BX116">
            <v>0</v>
          </cell>
          <cell r="BY116">
            <v>0</v>
          </cell>
          <cell r="BZ116"/>
          <cell r="CA116"/>
          <cell r="CB116"/>
          <cell r="CC116">
            <v>0</v>
          </cell>
          <cell r="CD116">
            <v>0</v>
          </cell>
          <cell r="CE116"/>
          <cell r="CH116"/>
          <cell r="CM116"/>
          <cell r="CN116"/>
          <cell r="CO116">
            <v>0</v>
          </cell>
          <cell r="CP116"/>
          <cell r="CW116">
            <v>0</v>
          </cell>
          <cell r="DE116"/>
          <cell r="DF116"/>
          <cell r="DG116"/>
          <cell r="DH116">
            <v>0</v>
          </cell>
          <cell r="DI116"/>
          <cell r="DJ116"/>
          <cell r="DK116"/>
          <cell r="DL116"/>
          <cell r="DM116"/>
          <cell r="DN116"/>
          <cell r="DO116" t="str">
            <v>Pam Rodewald</v>
          </cell>
          <cell r="DP116" t="str">
            <v>Berrens</v>
          </cell>
          <cell r="DQ116" t="str">
            <v>Gallentine</v>
          </cell>
          <cell r="DR116">
            <v>8</v>
          </cell>
        </row>
        <row r="117">
          <cell r="C117">
            <v>144.1</v>
          </cell>
          <cell r="D117">
            <v>54</v>
          </cell>
          <cell r="E117">
            <v>128</v>
          </cell>
          <cell r="F117">
            <v>54</v>
          </cell>
          <cell r="G117"/>
          <cell r="H117" t="str">
            <v/>
          </cell>
          <cell r="I117" t="str">
            <v/>
          </cell>
          <cell r="J117">
            <v>0</v>
          </cell>
          <cell r="K117" t="str">
            <v>Gallentine</v>
          </cell>
          <cell r="L117" t="str">
            <v>Rehab collection ph1 - Jackson, Lincoln, Spruce</v>
          </cell>
          <cell r="M117">
            <v>280585</v>
          </cell>
          <cell r="N117" t="str">
            <v>280585-PS02</v>
          </cell>
          <cell r="O117" t="str">
            <v>existing</v>
          </cell>
          <cell r="P117">
            <v>949</v>
          </cell>
          <cell r="Q117"/>
          <cell r="R117"/>
          <cell r="S117"/>
          <cell r="T117" t="str">
            <v>Exempt</v>
          </cell>
          <cell r="U117">
            <v>43159</v>
          </cell>
          <cell r="V117">
            <v>43276</v>
          </cell>
          <cell r="W117">
            <v>43550</v>
          </cell>
          <cell r="X117">
            <v>44005</v>
          </cell>
          <cell r="Y117"/>
          <cell r="Z117"/>
          <cell r="AA117"/>
          <cell r="AB117">
            <v>0</v>
          </cell>
          <cell r="AC117"/>
          <cell r="AD117"/>
          <cell r="AE117"/>
          <cell r="AF117"/>
          <cell r="AG117"/>
          <cell r="AH117"/>
          <cell r="AI117"/>
          <cell r="AJ117" t="str">
            <v>with DW; 2nd phase of 280585</v>
          </cell>
          <cell r="AK117">
            <v>2735155</v>
          </cell>
          <cell r="AL117"/>
          <cell r="AM117"/>
          <cell r="AN117"/>
          <cell r="AO117"/>
          <cell r="AP117"/>
          <cell r="AQ117"/>
          <cell r="AR117">
            <v>0</v>
          </cell>
          <cell r="AS117">
            <v>0</v>
          </cell>
          <cell r="AT117">
            <v>2735155</v>
          </cell>
          <cell r="AU117">
            <v>0</v>
          </cell>
          <cell r="AV117"/>
          <cell r="AW117"/>
          <cell r="AX117">
            <v>0</v>
          </cell>
          <cell r="AY117"/>
          <cell r="AZ117"/>
          <cell r="BA117"/>
          <cell r="BB117"/>
          <cell r="BC117"/>
          <cell r="BD117"/>
          <cell r="BE117" t="str">
            <v>2020 Survey</v>
          </cell>
          <cell r="BF117">
            <v>0</v>
          </cell>
          <cell r="BG117"/>
          <cell r="BH117">
            <v>1265765.4010527614</v>
          </cell>
          <cell r="BI117"/>
          <cell r="BJ117">
            <v>0</v>
          </cell>
          <cell r="BK117"/>
          <cell r="BL117"/>
          <cell r="BM117"/>
          <cell r="BN117"/>
          <cell r="BO117"/>
          <cell r="BP117"/>
          <cell r="BQ117"/>
          <cell r="BR117" t="str">
            <v/>
          </cell>
          <cell r="BS117"/>
          <cell r="BT117" t="str">
            <v/>
          </cell>
          <cell r="BU117"/>
          <cell r="BV117">
            <v>0</v>
          </cell>
          <cell r="BW117"/>
          <cell r="BX117">
            <v>0</v>
          </cell>
          <cell r="BY117">
            <v>0</v>
          </cell>
          <cell r="BZ117"/>
          <cell r="CA117"/>
          <cell r="CB117"/>
          <cell r="CC117">
            <v>0</v>
          </cell>
          <cell r="CD117">
            <v>0</v>
          </cell>
          <cell r="CE117"/>
          <cell r="CF117"/>
          <cell r="CG117"/>
          <cell r="CH117"/>
          <cell r="CI117"/>
          <cell r="CJ117"/>
          <cell r="CK117"/>
          <cell r="CL117"/>
          <cell r="CM117"/>
          <cell r="CN117"/>
          <cell r="CO117">
            <v>0</v>
          </cell>
          <cell r="CP117"/>
          <cell r="CQ117"/>
          <cell r="CR117"/>
          <cell r="CS117"/>
          <cell r="CT117"/>
          <cell r="CU117"/>
          <cell r="CV117"/>
          <cell r="CW117">
            <v>0</v>
          </cell>
          <cell r="CX117"/>
          <cell r="CY117"/>
          <cell r="CZ117"/>
          <cell r="DA117"/>
          <cell r="DB117"/>
          <cell r="DC117"/>
          <cell r="DD117"/>
          <cell r="DE117"/>
          <cell r="DF117"/>
          <cell r="DG117"/>
          <cell r="DH117">
            <v>0</v>
          </cell>
          <cell r="DI117"/>
          <cell r="DJ117"/>
          <cell r="DK117"/>
          <cell r="DL117"/>
          <cell r="DM117"/>
          <cell r="DN117"/>
          <cell r="DO117" t="str">
            <v>Corey Hower</v>
          </cell>
          <cell r="DP117" t="str">
            <v>Gallentine</v>
          </cell>
          <cell r="DQ117" t="str">
            <v>Gallentine</v>
          </cell>
          <cell r="DR117">
            <v>10</v>
          </cell>
        </row>
        <row r="118">
          <cell r="C118">
            <v>144.19999999999999</v>
          </cell>
          <cell r="D118">
            <v>54</v>
          </cell>
          <cell r="E118">
            <v>128</v>
          </cell>
          <cell r="F118">
            <v>54</v>
          </cell>
          <cell r="G118"/>
          <cell r="H118" t="str">
            <v/>
          </cell>
          <cell r="I118" t="str">
            <v/>
          </cell>
          <cell r="J118">
            <v>0</v>
          </cell>
          <cell r="K118" t="str">
            <v>Gallentine</v>
          </cell>
          <cell r="L118" t="str">
            <v>Rehab collection ph 2, TH 16</v>
          </cell>
          <cell r="M118">
            <v>280585</v>
          </cell>
          <cell r="N118" t="str">
            <v>280585-PS03</v>
          </cell>
          <cell r="O118" t="str">
            <v>existing</v>
          </cell>
          <cell r="P118">
            <v>949</v>
          </cell>
          <cell r="Q118"/>
          <cell r="R118"/>
          <cell r="S118"/>
          <cell r="T118" t="str">
            <v>Exempt</v>
          </cell>
          <cell r="U118">
            <v>43159</v>
          </cell>
          <cell r="V118">
            <v>43276</v>
          </cell>
          <cell r="W118">
            <v>43550</v>
          </cell>
          <cell r="X118">
            <v>44005</v>
          </cell>
          <cell r="Y118"/>
          <cell r="Z118"/>
          <cell r="AA118"/>
          <cell r="AB118">
            <v>0</v>
          </cell>
          <cell r="AC118"/>
          <cell r="AD118"/>
          <cell r="AE118"/>
          <cell r="AF118"/>
          <cell r="AG118"/>
          <cell r="AH118"/>
          <cell r="AI118"/>
          <cell r="AJ118" t="str">
            <v>Timing depends on MnDOT</v>
          </cell>
          <cell r="AK118">
            <v>700000</v>
          </cell>
          <cell r="AL118"/>
          <cell r="AM118"/>
          <cell r="AN118"/>
          <cell r="AO118"/>
          <cell r="AP118"/>
          <cell r="AQ118"/>
          <cell r="AR118">
            <v>0</v>
          </cell>
          <cell r="AS118">
            <v>0</v>
          </cell>
          <cell r="AT118">
            <v>700000</v>
          </cell>
          <cell r="AU118">
            <v>0</v>
          </cell>
          <cell r="AV118"/>
          <cell r="AW118"/>
          <cell r="AX118">
            <v>0</v>
          </cell>
          <cell r="AY118"/>
          <cell r="AZ118"/>
          <cell r="BA118"/>
          <cell r="BB118"/>
          <cell r="BC118"/>
          <cell r="BD118"/>
          <cell r="BE118" t="str">
            <v>2020 Survey</v>
          </cell>
          <cell r="BF118">
            <v>0</v>
          </cell>
          <cell r="BG118"/>
          <cell r="BH118">
            <v>560000</v>
          </cell>
          <cell r="BI118"/>
          <cell r="BJ118">
            <v>0</v>
          </cell>
          <cell r="BK118"/>
          <cell r="BL118"/>
          <cell r="BM118"/>
          <cell r="BN118"/>
          <cell r="BO118"/>
          <cell r="BP118"/>
          <cell r="BQ118"/>
          <cell r="BR118" t="str">
            <v/>
          </cell>
          <cell r="BS118"/>
          <cell r="BT118" t="str">
            <v/>
          </cell>
          <cell r="BU118"/>
          <cell r="BV118">
            <v>0</v>
          </cell>
          <cell r="BW118"/>
          <cell r="BX118">
            <v>0</v>
          </cell>
          <cell r="BY118">
            <v>0</v>
          </cell>
          <cell r="BZ118"/>
          <cell r="CA118"/>
          <cell r="CB118"/>
          <cell r="CC118">
            <v>0</v>
          </cell>
          <cell r="CD118">
            <v>0</v>
          </cell>
          <cell r="CE118"/>
          <cell r="CF118"/>
          <cell r="CG118"/>
          <cell r="CH118"/>
          <cell r="CI118"/>
          <cell r="CJ118"/>
          <cell r="CK118"/>
          <cell r="CL118"/>
          <cell r="CM118"/>
          <cell r="CN118"/>
          <cell r="CO118">
            <v>0</v>
          </cell>
          <cell r="CP118"/>
          <cell r="CQ118"/>
          <cell r="CR118"/>
          <cell r="CS118"/>
          <cell r="CT118"/>
          <cell r="CU118"/>
          <cell r="CV118"/>
          <cell r="CW118">
            <v>0</v>
          </cell>
          <cell r="CX118"/>
          <cell r="CY118"/>
          <cell r="CZ118"/>
          <cell r="DA118"/>
          <cell r="DB118"/>
          <cell r="DC118"/>
          <cell r="DD118"/>
          <cell r="DE118"/>
          <cell r="DF118"/>
          <cell r="DG118"/>
          <cell r="DH118">
            <v>0</v>
          </cell>
          <cell r="DI118"/>
          <cell r="DJ118"/>
          <cell r="DK118"/>
          <cell r="DL118"/>
          <cell r="DM118"/>
          <cell r="DN118"/>
          <cell r="DO118" t="str">
            <v>Corey Hower</v>
          </cell>
          <cell r="DP118" t="str">
            <v>Gallentine</v>
          </cell>
          <cell r="DQ118" t="str">
            <v>Gallentine</v>
          </cell>
          <cell r="DR118">
            <v>10</v>
          </cell>
        </row>
        <row r="119">
          <cell r="C119">
            <v>183</v>
          </cell>
          <cell r="D119">
            <v>49</v>
          </cell>
          <cell r="E119">
            <v>163</v>
          </cell>
          <cell r="F119">
            <v>49</v>
          </cell>
          <cell r="G119" t="str">
            <v/>
          </cell>
          <cell r="H119" t="str">
            <v/>
          </cell>
          <cell r="I119" t="str">
            <v/>
          </cell>
          <cell r="J119" t="str">
            <v>PER Submitted</v>
          </cell>
          <cell r="K119" t="str">
            <v>Barrett</v>
          </cell>
          <cell r="L119" t="str">
            <v>Rehab collection, Ph 2</v>
          </cell>
          <cell r="M119">
            <v>279880</v>
          </cell>
          <cell r="N119" t="str">
            <v>279880-PS02</v>
          </cell>
          <cell r="O119" t="str">
            <v>existing</v>
          </cell>
          <cell r="P119">
            <v>2016</v>
          </cell>
          <cell r="Q119">
            <v>0</v>
          </cell>
          <cell r="R119"/>
          <cell r="S119">
            <v>0</v>
          </cell>
          <cell r="T119"/>
          <cell r="U119">
            <v>0</v>
          </cell>
          <cell r="V119">
            <v>0</v>
          </cell>
          <cell r="W119">
            <v>0</v>
          </cell>
          <cell r="X119">
            <v>0</v>
          </cell>
          <cell r="Y119"/>
          <cell r="Z119"/>
          <cell r="AA119"/>
          <cell r="AB119">
            <v>0</v>
          </cell>
          <cell r="AC119"/>
          <cell r="AD119"/>
          <cell r="AE119"/>
          <cell r="AF119"/>
          <cell r="AG119"/>
          <cell r="AH119"/>
          <cell r="AI119"/>
          <cell r="AJ119" t="str">
            <v>Phase 1 done in 2011</v>
          </cell>
          <cell r="AK119">
            <v>7625500</v>
          </cell>
          <cell r="AL119"/>
          <cell r="AM119"/>
          <cell r="AN119"/>
          <cell r="AO119"/>
          <cell r="AP119"/>
          <cell r="AQ119"/>
          <cell r="AR119">
            <v>0</v>
          </cell>
          <cell r="AS119">
            <v>0</v>
          </cell>
          <cell r="AT119">
            <v>7625500</v>
          </cell>
          <cell r="AU119">
            <v>0</v>
          </cell>
          <cell r="AV119"/>
          <cell r="AW119"/>
          <cell r="AX119">
            <v>0</v>
          </cell>
          <cell r="AY119"/>
          <cell r="AZ119"/>
          <cell r="BA119"/>
          <cell r="BB119"/>
          <cell r="BC119"/>
          <cell r="BD119"/>
          <cell r="BE119" t="str">
            <v>2011 survey</v>
          </cell>
          <cell r="BF119">
            <v>0</v>
          </cell>
          <cell r="BG119"/>
          <cell r="BH119">
            <v>2676948.2207754496</v>
          </cell>
          <cell r="BI119"/>
          <cell r="BJ119">
            <v>2230458.75</v>
          </cell>
          <cell r="BK119"/>
          <cell r="BL119"/>
          <cell r="BM119"/>
          <cell r="BN119"/>
          <cell r="BO119"/>
          <cell r="BP119"/>
          <cell r="BQ119"/>
          <cell r="BR119" t="str">
            <v/>
          </cell>
          <cell r="BT119" t="str">
            <v/>
          </cell>
          <cell r="BU119"/>
          <cell r="BV119">
            <v>0</v>
          </cell>
          <cell r="BW119"/>
          <cell r="BX119">
            <v>0</v>
          </cell>
          <cell r="BY119">
            <v>0</v>
          </cell>
          <cell r="BZ119"/>
          <cell r="CA119"/>
          <cell r="CB119"/>
          <cell r="CC119">
            <v>0</v>
          </cell>
          <cell r="CD119">
            <v>0</v>
          </cell>
          <cell r="CE119"/>
          <cell r="CF119"/>
          <cell r="CG119"/>
          <cell r="CH119"/>
          <cell r="CI119"/>
          <cell r="CJ119"/>
          <cell r="CK119"/>
          <cell r="CL119"/>
          <cell r="CM119"/>
          <cell r="CN119"/>
          <cell r="CO119">
            <v>0</v>
          </cell>
          <cell r="CP119"/>
          <cell r="CQ119"/>
          <cell r="CR119"/>
          <cell r="CS119"/>
          <cell r="CT119"/>
          <cell r="CU119"/>
          <cell r="CV119"/>
          <cell r="CW119">
            <v>0</v>
          </cell>
          <cell r="CX119" t="str">
            <v>PER Submitted</v>
          </cell>
          <cell r="CY119">
            <v>2023</v>
          </cell>
          <cell r="CZ119">
            <v>45170</v>
          </cell>
          <cell r="DA119"/>
          <cell r="DB119"/>
          <cell r="DC119">
            <v>660</v>
          </cell>
          <cell r="DD119">
            <v>117</v>
          </cell>
          <cell r="DE119">
            <v>3431474.9999999995</v>
          </cell>
          <cell r="DF119"/>
          <cell r="DG119">
            <v>4194025.0000000005</v>
          </cell>
          <cell r="DH119">
            <v>0</v>
          </cell>
          <cell r="DI119"/>
          <cell r="DJ119"/>
          <cell r="DK119"/>
          <cell r="DL119"/>
          <cell r="DM119"/>
          <cell r="DN119"/>
          <cell r="DO119" t="str">
            <v>Julie Henderson</v>
          </cell>
          <cell r="DP119" t="str">
            <v>Barrett</v>
          </cell>
          <cell r="DQ119" t="str">
            <v>Barrett</v>
          </cell>
          <cell r="DR119" t="str">
            <v>7W</v>
          </cell>
        </row>
        <row r="120">
          <cell r="C120">
            <v>185</v>
          </cell>
          <cell r="D120">
            <v>48</v>
          </cell>
          <cell r="E120">
            <v>167</v>
          </cell>
          <cell r="F120">
            <v>48</v>
          </cell>
          <cell r="G120" t="str">
            <v/>
          </cell>
          <cell r="H120" t="str">
            <v/>
          </cell>
          <cell r="I120" t="str">
            <v/>
          </cell>
          <cell r="J120">
            <v>0</v>
          </cell>
          <cell r="K120" t="str">
            <v>Sabie</v>
          </cell>
          <cell r="L120" t="str">
            <v>Dickman Industrial Park Wet Extended Detention Basin</v>
          </cell>
          <cell r="M120">
            <v>280323</v>
          </cell>
          <cell r="N120" t="str">
            <v>280323-PS02</v>
          </cell>
          <cell r="O120" t="str">
            <v>stormwater</v>
          </cell>
          <cell r="P120">
            <v>34000</v>
          </cell>
          <cell r="Q120" t="str">
            <v>Y</v>
          </cell>
          <cell r="R120" t="str">
            <v>Turbidity</v>
          </cell>
          <cell r="S120">
            <v>0</v>
          </cell>
          <cell r="T120"/>
          <cell r="U120">
            <v>0</v>
          </cell>
          <cell r="V120">
            <v>0</v>
          </cell>
          <cell r="W120">
            <v>0</v>
          </cell>
          <cell r="X120">
            <v>0</v>
          </cell>
          <cell r="Y120"/>
          <cell r="Z120"/>
          <cell r="AA120"/>
          <cell r="AB120">
            <v>0</v>
          </cell>
          <cell r="AC120"/>
          <cell r="AD120"/>
          <cell r="AE120"/>
          <cell r="AF120"/>
          <cell r="AG120"/>
          <cell r="AH120">
            <v>44757</v>
          </cell>
          <cell r="AI120">
            <v>44866</v>
          </cell>
          <cell r="AJ120" t="str">
            <v>Dickman Extended Detention Basin</v>
          </cell>
          <cell r="AK120">
            <v>1182969</v>
          </cell>
          <cell r="AN120"/>
          <cell r="AO120"/>
          <cell r="AP120"/>
          <cell r="AQ120"/>
          <cell r="AR120">
            <v>0</v>
          </cell>
          <cell r="AS120">
            <v>0</v>
          </cell>
          <cell r="AT120">
            <v>1182969</v>
          </cell>
          <cell r="AU120">
            <v>0</v>
          </cell>
          <cell r="AV120"/>
          <cell r="AW120"/>
          <cell r="AX120">
            <v>0</v>
          </cell>
          <cell r="BC120"/>
          <cell r="BD120"/>
          <cell r="BE120">
            <v>0</v>
          </cell>
          <cell r="BF120"/>
          <cell r="BG120"/>
          <cell r="BH120"/>
          <cell r="BI120"/>
          <cell r="BJ120"/>
          <cell r="BL120"/>
          <cell r="BO120"/>
          <cell r="BP120"/>
          <cell r="BQ120"/>
          <cell r="BR120" t="str">
            <v/>
          </cell>
          <cell r="BT120" t="str">
            <v/>
          </cell>
          <cell r="BV120">
            <v>0</v>
          </cell>
          <cell r="BX120">
            <v>0</v>
          </cell>
          <cell r="BY120">
            <v>0</v>
          </cell>
          <cell r="BZ120"/>
          <cell r="CA120"/>
          <cell r="CB120"/>
          <cell r="CC120">
            <v>0</v>
          </cell>
          <cell r="CD120">
            <v>0</v>
          </cell>
          <cell r="CE120"/>
          <cell r="CH120"/>
          <cell r="CM120"/>
          <cell r="CN120"/>
          <cell r="CO120">
            <v>0</v>
          </cell>
          <cell r="CP120"/>
          <cell r="CW120">
            <v>0</v>
          </cell>
          <cell r="DE120"/>
          <cell r="DF120"/>
          <cell r="DG120"/>
          <cell r="DH120">
            <v>0</v>
          </cell>
          <cell r="DI120"/>
          <cell r="DJ120"/>
          <cell r="DK120"/>
          <cell r="DL120"/>
          <cell r="DM120"/>
          <cell r="DN120"/>
          <cell r="DO120">
            <v>0</v>
          </cell>
          <cell r="DP120" t="str">
            <v>Sabie</v>
          </cell>
          <cell r="DQ120" t="str">
            <v>Sabie</v>
          </cell>
          <cell r="DR120">
            <v>11</v>
          </cell>
        </row>
        <row r="121">
          <cell r="C121">
            <v>199</v>
          </cell>
          <cell r="D121">
            <v>47</v>
          </cell>
          <cell r="E121">
            <v>179</v>
          </cell>
          <cell r="F121">
            <v>47</v>
          </cell>
          <cell r="G121"/>
          <cell r="H121" t="str">
            <v/>
          </cell>
          <cell r="I121" t="str">
            <v/>
          </cell>
          <cell r="J121">
            <v>0</v>
          </cell>
          <cell r="K121" t="str">
            <v>Sabie</v>
          </cell>
          <cell r="L121" t="str">
            <v>Dawn Way neighborhood rain gardens and infiltration chambers</v>
          </cell>
          <cell r="M121">
            <v>280840</v>
          </cell>
          <cell r="N121" t="str">
            <v>280840-PS01</v>
          </cell>
          <cell r="O121"/>
          <cell r="P121">
            <v>35801</v>
          </cell>
          <cell r="R121"/>
          <cell r="S121"/>
          <cell r="T121"/>
          <cell r="U121">
            <v>0</v>
          </cell>
          <cell r="V121">
            <v>0</v>
          </cell>
          <cell r="W121">
            <v>0</v>
          </cell>
          <cell r="X121">
            <v>0</v>
          </cell>
          <cell r="Y121"/>
          <cell r="Z121"/>
          <cell r="AA121"/>
          <cell r="AB121">
            <v>0</v>
          </cell>
          <cell r="AC121"/>
          <cell r="AD121"/>
          <cell r="AE121"/>
          <cell r="AF121"/>
          <cell r="AG121"/>
          <cell r="AJ121"/>
          <cell r="AK121">
            <v>3724000</v>
          </cell>
          <cell r="AN121"/>
          <cell r="AO121"/>
          <cell r="AP121"/>
          <cell r="AQ121"/>
          <cell r="AR121">
            <v>0</v>
          </cell>
          <cell r="AS121">
            <v>0</v>
          </cell>
          <cell r="AT121">
            <v>3724000</v>
          </cell>
          <cell r="AU121">
            <v>0</v>
          </cell>
          <cell r="AV121"/>
          <cell r="AW121"/>
          <cell r="AX121">
            <v>0</v>
          </cell>
          <cell r="BB121"/>
          <cell r="BE121"/>
          <cell r="BF121"/>
          <cell r="BG121"/>
          <cell r="BH121"/>
          <cell r="BJ121">
            <v>0</v>
          </cell>
          <cell r="BK121">
            <v>44770</v>
          </cell>
          <cell r="BL121">
            <v>718100</v>
          </cell>
          <cell r="BM121">
            <v>1</v>
          </cell>
          <cell r="BN121" t="str">
            <v>FY23 new</v>
          </cell>
          <cell r="BR121" t="str">
            <v/>
          </cell>
          <cell r="BV121">
            <v>3724000</v>
          </cell>
          <cell r="BX121">
            <v>3724000</v>
          </cell>
          <cell r="BY121">
            <v>2979200</v>
          </cell>
          <cell r="BZ121"/>
          <cell r="CA121"/>
          <cell r="CB121"/>
          <cell r="CC121">
            <v>0</v>
          </cell>
          <cell r="CD121">
            <v>0</v>
          </cell>
          <cell r="CE121"/>
          <cell r="CH121"/>
          <cell r="CM121"/>
          <cell r="CN121"/>
          <cell r="CO121">
            <v>0</v>
          </cell>
          <cell r="CP121"/>
          <cell r="CW121">
            <v>0</v>
          </cell>
          <cell r="DE121"/>
          <cell r="DF121"/>
          <cell r="DG121"/>
          <cell r="DH121">
            <v>0</v>
          </cell>
          <cell r="DI121"/>
          <cell r="DJ121"/>
          <cell r="DK121"/>
          <cell r="DL121"/>
          <cell r="DM121"/>
          <cell r="DN121"/>
          <cell r="DO121">
            <v>0</v>
          </cell>
          <cell r="DP121" t="str">
            <v>Sabie</v>
          </cell>
          <cell r="DQ121" t="str">
            <v>Lafontaine</v>
          </cell>
          <cell r="DR121">
            <v>11</v>
          </cell>
        </row>
        <row r="122">
          <cell r="C122">
            <v>110</v>
          </cell>
          <cell r="D122">
            <v>58</v>
          </cell>
          <cell r="E122">
            <v>96</v>
          </cell>
          <cell r="F122">
            <v>58</v>
          </cell>
          <cell r="G122"/>
          <cell r="H122" t="str">
            <v/>
          </cell>
          <cell r="I122" t="str">
            <v/>
          </cell>
          <cell r="J122">
            <v>0</v>
          </cell>
          <cell r="K122" t="str">
            <v>Berrens</v>
          </cell>
          <cell r="L122" t="str">
            <v>Rehab collection</v>
          </cell>
          <cell r="M122">
            <v>280646</v>
          </cell>
          <cell r="N122" t="str">
            <v>280646-PS01</v>
          </cell>
          <cell r="O122"/>
          <cell r="P122">
            <v>166</v>
          </cell>
          <cell r="R122"/>
          <cell r="S122"/>
          <cell r="T122"/>
          <cell r="U122">
            <v>0</v>
          </cell>
          <cell r="V122">
            <v>0</v>
          </cell>
          <cell r="W122">
            <v>0</v>
          </cell>
          <cell r="X122">
            <v>0</v>
          </cell>
          <cell r="Y122"/>
          <cell r="Z122"/>
          <cell r="AA122"/>
          <cell r="AB122">
            <v>0</v>
          </cell>
          <cell r="AC122"/>
          <cell r="AD122"/>
          <cell r="AE122"/>
          <cell r="AF122"/>
          <cell r="AG122"/>
          <cell r="AJ122"/>
          <cell r="AK122">
            <v>181100</v>
          </cell>
          <cell r="AN122"/>
          <cell r="AO122"/>
          <cell r="AP122"/>
          <cell r="AQ122"/>
          <cell r="AR122">
            <v>0</v>
          </cell>
          <cell r="AS122">
            <v>0</v>
          </cell>
          <cell r="AT122">
            <v>181100</v>
          </cell>
          <cell r="AU122">
            <v>0</v>
          </cell>
          <cell r="AV122"/>
          <cell r="AW122"/>
          <cell r="AX122">
            <v>0</v>
          </cell>
          <cell r="AY122"/>
          <cell r="AZ122"/>
          <cell r="BC122"/>
          <cell r="BE122">
            <v>0</v>
          </cell>
          <cell r="BF122">
            <v>0</v>
          </cell>
          <cell r="BG122"/>
          <cell r="BH122">
            <v>0</v>
          </cell>
          <cell r="BJ122">
            <v>0</v>
          </cell>
          <cell r="BL122"/>
          <cell r="BR122" t="str">
            <v/>
          </cell>
          <cell r="BT122" t="str">
            <v/>
          </cell>
          <cell r="BV122">
            <v>0</v>
          </cell>
          <cell r="BX122">
            <v>0</v>
          </cell>
          <cell r="BY122">
            <v>0</v>
          </cell>
          <cell r="BZ122"/>
          <cell r="CA122"/>
          <cell r="CB122"/>
          <cell r="CC122">
            <v>0</v>
          </cell>
          <cell r="CD122">
            <v>0</v>
          </cell>
          <cell r="CE122"/>
          <cell r="CF122"/>
          <cell r="CG122"/>
          <cell r="CH122"/>
          <cell r="CI122"/>
          <cell r="CJ122"/>
          <cell r="CK122"/>
          <cell r="CL122"/>
          <cell r="CM122"/>
          <cell r="CN122"/>
          <cell r="CO122">
            <v>0</v>
          </cell>
          <cell r="CP122"/>
          <cell r="CW122">
            <v>0</v>
          </cell>
          <cell r="DE122"/>
          <cell r="DF122"/>
          <cell r="DG122"/>
          <cell r="DH122">
            <v>0</v>
          </cell>
          <cell r="DI122"/>
          <cell r="DJ122"/>
          <cell r="DK122"/>
          <cell r="DL122"/>
          <cell r="DM122"/>
          <cell r="DN122"/>
          <cell r="DO122" t="str">
            <v>Abram Peterson</v>
          </cell>
          <cell r="DP122" t="str">
            <v>Berrens</v>
          </cell>
          <cell r="DQ122" t="str">
            <v>Gallentine</v>
          </cell>
          <cell r="DR122">
            <v>8</v>
          </cell>
        </row>
        <row r="123">
          <cell r="C123">
            <v>262</v>
          </cell>
          <cell r="D123">
            <v>38</v>
          </cell>
          <cell r="E123">
            <v>243</v>
          </cell>
          <cell r="F123">
            <v>38</v>
          </cell>
          <cell r="G123"/>
          <cell r="H123" t="str">
            <v/>
          </cell>
          <cell r="I123" t="str">
            <v/>
          </cell>
          <cell r="J123">
            <v>0</v>
          </cell>
          <cell r="K123" t="str">
            <v>Berrens</v>
          </cell>
          <cell r="L123" t="str">
            <v>Rehab collection, LS4 &amp; FM</v>
          </cell>
          <cell r="M123">
            <v>280835</v>
          </cell>
          <cell r="N123" t="str">
            <v>280835-PS01</v>
          </cell>
          <cell r="O123"/>
          <cell r="P123">
            <v>3323</v>
          </cell>
          <cell r="R123"/>
          <cell r="S123"/>
          <cell r="T123"/>
          <cell r="U123">
            <v>0</v>
          </cell>
          <cell r="V123">
            <v>0</v>
          </cell>
          <cell r="W123">
            <v>0</v>
          </cell>
          <cell r="X123">
            <v>0</v>
          </cell>
          <cell r="Y123">
            <v>45079</v>
          </cell>
          <cell r="Z123">
            <v>3100000</v>
          </cell>
          <cell r="AA123"/>
          <cell r="AB123">
            <v>3100000</v>
          </cell>
          <cell r="AC123" t="str">
            <v>Below fundable</v>
          </cell>
          <cell r="AD123" t="str">
            <v>Below fundable</v>
          </cell>
          <cell r="AE123"/>
          <cell r="AF123"/>
          <cell r="AG123"/>
          <cell r="AH123">
            <v>45413</v>
          </cell>
          <cell r="AI123">
            <v>45536</v>
          </cell>
          <cell r="AJ123"/>
          <cell r="AK123">
            <v>3100000</v>
          </cell>
          <cell r="AN123"/>
          <cell r="AO123"/>
          <cell r="AP123"/>
          <cell r="AQ123"/>
          <cell r="AR123">
            <v>0</v>
          </cell>
          <cell r="AS123">
            <v>0</v>
          </cell>
          <cell r="AT123">
            <v>3100000</v>
          </cell>
          <cell r="AU123">
            <v>0</v>
          </cell>
          <cell r="AV123"/>
          <cell r="AW123"/>
          <cell r="AX123">
            <v>0</v>
          </cell>
          <cell r="BB123"/>
          <cell r="BE123">
            <v>0</v>
          </cell>
          <cell r="BF123">
            <v>0</v>
          </cell>
          <cell r="BG123"/>
          <cell r="BH123">
            <v>0</v>
          </cell>
          <cell r="BJ123">
            <v>0</v>
          </cell>
          <cell r="BL123"/>
          <cell r="BR123" t="str">
            <v/>
          </cell>
          <cell r="BV123">
            <v>0</v>
          </cell>
          <cell r="BX123">
            <v>0</v>
          </cell>
          <cell r="BY123">
            <v>0</v>
          </cell>
          <cell r="BZ123"/>
          <cell r="CA123"/>
          <cell r="CB123"/>
          <cell r="CC123">
            <v>0</v>
          </cell>
          <cell r="CD123">
            <v>0</v>
          </cell>
          <cell r="CE123"/>
          <cell r="CH123"/>
          <cell r="CM123"/>
          <cell r="CN123"/>
          <cell r="CO123">
            <v>0</v>
          </cell>
          <cell r="CP123"/>
          <cell r="CW123">
            <v>0</v>
          </cell>
          <cell r="DE123"/>
          <cell r="DF123"/>
          <cell r="DG123"/>
          <cell r="DH123">
            <v>0</v>
          </cell>
          <cell r="DI123"/>
          <cell r="DJ123"/>
          <cell r="DK123"/>
          <cell r="DL123"/>
          <cell r="DM123"/>
          <cell r="DN123"/>
          <cell r="DO123" t="str">
            <v>Pam Rodewald</v>
          </cell>
          <cell r="DP123" t="str">
            <v>Berrens</v>
          </cell>
          <cell r="DQ123" t="str">
            <v>Lafontaine</v>
          </cell>
          <cell r="DR123">
            <v>8</v>
          </cell>
        </row>
        <row r="124">
          <cell r="C124">
            <v>161</v>
          </cell>
          <cell r="D124">
            <v>52</v>
          </cell>
          <cell r="E124">
            <v>142</v>
          </cell>
          <cell r="F124">
            <v>52</v>
          </cell>
          <cell r="G124"/>
          <cell r="H124" t="str">
            <v/>
          </cell>
          <cell r="I124" t="str">
            <v/>
          </cell>
          <cell r="J124">
            <v>0</v>
          </cell>
          <cell r="K124" t="str">
            <v>Sabie</v>
          </cell>
          <cell r="L124" t="str">
            <v>Rehab treatment</v>
          </cell>
          <cell r="M124">
            <v>280781</v>
          </cell>
          <cell r="N124" t="str">
            <v>280781-PS01</v>
          </cell>
          <cell r="P124">
            <v>6148</v>
          </cell>
          <cell r="R124"/>
          <cell r="S124"/>
          <cell r="T124" t="str">
            <v>Exempt</v>
          </cell>
          <cell r="U124">
            <v>44260</v>
          </cell>
          <cell r="V124">
            <v>44915</v>
          </cell>
          <cell r="W124">
            <v>0</v>
          </cell>
          <cell r="X124">
            <v>0</v>
          </cell>
          <cell r="Y124"/>
          <cell r="Z124"/>
          <cell r="AA124"/>
          <cell r="AB124">
            <v>0</v>
          </cell>
          <cell r="AC124"/>
          <cell r="AD124"/>
          <cell r="AE124"/>
          <cell r="AF124"/>
          <cell r="AG124"/>
          <cell r="AH124">
            <v>44774</v>
          </cell>
          <cell r="AI124">
            <v>45231</v>
          </cell>
          <cell r="AJ124"/>
          <cell r="AK124">
            <v>16540000</v>
          </cell>
          <cell r="AL124"/>
          <cell r="AM124"/>
          <cell r="AN124"/>
          <cell r="AO124"/>
          <cell r="AP124"/>
          <cell r="AQ124"/>
          <cell r="AR124">
            <v>0</v>
          </cell>
          <cell r="AS124">
            <v>0</v>
          </cell>
          <cell r="AT124">
            <v>16540000</v>
          </cell>
          <cell r="AU124">
            <v>0</v>
          </cell>
          <cell r="AV124"/>
          <cell r="AW124"/>
          <cell r="AX124">
            <v>0</v>
          </cell>
          <cell r="BE124">
            <v>0</v>
          </cell>
          <cell r="BF124">
            <v>0</v>
          </cell>
          <cell r="BG124"/>
          <cell r="BH124">
            <v>0</v>
          </cell>
          <cell r="BJ124">
            <v>0</v>
          </cell>
          <cell r="BL124"/>
          <cell r="BO124"/>
          <cell r="BP124"/>
          <cell r="BR124"/>
          <cell r="BV124">
            <v>0</v>
          </cell>
          <cell r="BX124">
            <v>0</v>
          </cell>
          <cell r="BY124">
            <v>0</v>
          </cell>
          <cell r="BZ124"/>
          <cell r="CA124"/>
          <cell r="CB124"/>
          <cell r="CC124">
            <v>0</v>
          </cell>
          <cell r="CD124">
            <v>0</v>
          </cell>
          <cell r="CE124"/>
          <cell r="CH124"/>
          <cell r="CM124"/>
          <cell r="CN124"/>
          <cell r="CO124">
            <v>0</v>
          </cell>
          <cell r="CP124"/>
          <cell r="CW124">
            <v>0</v>
          </cell>
          <cell r="DE124"/>
          <cell r="DF124"/>
          <cell r="DG124"/>
          <cell r="DH124">
            <v>0</v>
          </cell>
          <cell r="DI124"/>
          <cell r="DJ124"/>
          <cell r="DK124"/>
          <cell r="DL124"/>
          <cell r="DM124"/>
          <cell r="DN124"/>
          <cell r="DO124" t="str">
            <v>Benjamin Carlson</v>
          </cell>
          <cell r="DP124" t="str">
            <v>Sabie</v>
          </cell>
          <cell r="DQ124"/>
          <cell r="DR124">
            <v>11</v>
          </cell>
        </row>
        <row r="125">
          <cell r="C125">
            <v>27</v>
          </cell>
          <cell r="D125">
            <v>73</v>
          </cell>
          <cell r="E125">
            <v>23</v>
          </cell>
          <cell r="F125">
            <v>73</v>
          </cell>
          <cell r="G125"/>
          <cell r="H125" t="str">
            <v/>
          </cell>
          <cell r="I125" t="str">
            <v/>
          </cell>
          <cell r="J125" t="str">
            <v>PER submitted</v>
          </cell>
          <cell r="K125" t="str">
            <v>Barrett</v>
          </cell>
          <cell r="L125" t="str">
            <v>Rehab collection Ph1, connect unsewered area</v>
          </cell>
          <cell r="M125">
            <v>280661</v>
          </cell>
          <cell r="N125" t="str">
            <v>280661-PS01</v>
          </cell>
          <cell r="O125"/>
          <cell r="P125">
            <v>482</v>
          </cell>
          <cell r="R125"/>
          <cell r="S125"/>
          <cell r="T125" t="str">
            <v>Exempt</v>
          </cell>
          <cell r="U125">
            <v>43525</v>
          </cell>
          <cell r="V125">
            <v>43728</v>
          </cell>
          <cell r="W125">
            <v>0</v>
          </cell>
          <cell r="X125">
            <v>0</v>
          </cell>
          <cell r="Y125"/>
          <cell r="Z125"/>
          <cell r="AA125"/>
          <cell r="AB125">
            <v>0</v>
          </cell>
          <cell r="AC125"/>
          <cell r="AE125"/>
          <cell r="AF125"/>
          <cell r="AG125"/>
          <cell r="AH125">
            <v>44317</v>
          </cell>
          <cell r="AI125">
            <v>44440</v>
          </cell>
          <cell r="AJ125" t="str">
            <v>RD applied to</v>
          </cell>
          <cell r="AK125">
            <v>2133000</v>
          </cell>
          <cell r="AN125"/>
          <cell r="AO125"/>
          <cell r="AP125"/>
          <cell r="AQ125"/>
          <cell r="AR125">
            <v>0</v>
          </cell>
          <cell r="AS125">
            <v>0</v>
          </cell>
          <cell r="AT125">
            <v>2133000</v>
          </cell>
          <cell r="AU125">
            <v>0</v>
          </cell>
          <cell r="AV125"/>
          <cell r="AW125"/>
          <cell r="AX125">
            <v>0</v>
          </cell>
          <cell r="AY125"/>
          <cell r="AZ125"/>
          <cell r="BC125"/>
          <cell r="BE125">
            <v>0</v>
          </cell>
          <cell r="BF125">
            <v>0</v>
          </cell>
          <cell r="BG125"/>
          <cell r="BH125">
            <v>1331361.4004327087</v>
          </cell>
          <cell r="BI125">
            <v>1116928</v>
          </cell>
          <cell r="BJ125">
            <v>1320150</v>
          </cell>
          <cell r="BL125"/>
          <cell r="BR125" t="str">
            <v/>
          </cell>
          <cell r="BT125" t="str">
            <v/>
          </cell>
          <cell r="BV125">
            <v>0</v>
          </cell>
          <cell r="BX125">
            <v>0</v>
          </cell>
          <cell r="BY125">
            <v>0</v>
          </cell>
          <cell r="BZ125"/>
          <cell r="CA125"/>
          <cell r="CB125"/>
          <cell r="CC125">
            <v>0</v>
          </cell>
          <cell r="CD125">
            <v>0</v>
          </cell>
          <cell r="CE125"/>
          <cell r="CF125"/>
          <cell r="CG125"/>
          <cell r="CH125"/>
          <cell r="CI125"/>
          <cell r="CJ125"/>
          <cell r="CK125"/>
          <cell r="CL125"/>
          <cell r="CM125"/>
          <cell r="CN125"/>
          <cell r="CO125">
            <v>0</v>
          </cell>
          <cell r="CP125"/>
          <cell r="CW125">
            <v>0</v>
          </cell>
          <cell r="CX125" t="str">
            <v>PER submitted</v>
          </cell>
          <cell r="CY125">
            <v>2023</v>
          </cell>
          <cell r="CZ125">
            <v>45170</v>
          </cell>
          <cell r="DC125">
            <v>216</v>
          </cell>
          <cell r="DE125">
            <v>2031000</v>
          </cell>
          <cell r="DF125">
            <v>1448300</v>
          </cell>
          <cell r="DG125">
            <v>102000</v>
          </cell>
          <cell r="DH125">
            <v>1550300</v>
          </cell>
          <cell r="DI125"/>
          <cell r="DJ125"/>
          <cell r="DK125"/>
          <cell r="DL125"/>
          <cell r="DM125"/>
          <cell r="DN125"/>
          <cell r="DO125" t="str">
            <v>Abram Peterson</v>
          </cell>
          <cell r="DP125" t="str">
            <v>Barrett</v>
          </cell>
          <cell r="DQ125" t="str">
            <v>Barrett</v>
          </cell>
          <cell r="DR125" t="str">
            <v>6E</v>
          </cell>
        </row>
        <row r="126">
          <cell r="C126">
            <v>47.1</v>
          </cell>
          <cell r="D126">
            <v>68</v>
          </cell>
          <cell r="E126">
            <v>36.1</v>
          </cell>
          <cell r="F126">
            <v>68</v>
          </cell>
          <cell r="G126">
            <v>2023</v>
          </cell>
          <cell r="H126" t="str">
            <v>Yes</v>
          </cell>
          <cell r="I126" t="str">
            <v/>
          </cell>
          <cell r="J126">
            <v>0</v>
          </cell>
          <cell r="K126" t="str">
            <v>Barrett</v>
          </cell>
          <cell r="L126" t="str">
            <v>Rehab treatment, ph 2, adv trmt</v>
          </cell>
          <cell r="M126">
            <v>280637</v>
          </cell>
          <cell r="N126" t="str">
            <v>280637-PS02</v>
          </cell>
          <cell r="O126"/>
          <cell r="P126">
            <v>5450</v>
          </cell>
          <cell r="Q126"/>
          <cell r="R126"/>
          <cell r="S126"/>
          <cell r="T126" t="str">
            <v>Exempt</v>
          </cell>
          <cell r="U126">
            <v>43516</v>
          </cell>
          <cell r="V126">
            <v>43728</v>
          </cell>
          <cell r="W126">
            <v>43906</v>
          </cell>
          <cell r="X126">
            <v>44012</v>
          </cell>
          <cell r="Y126" t="str">
            <v>certified</v>
          </cell>
          <cell r="Z126">
            <v>13200000</v>
          </cell>
          <cell r="AA126"/>
          <cell r="AB126">
            <v>6301460.6461392697</v>
          </cell>
          <cell r="AC126" t="str">
            <v>23 Carryover</v>
          </cell>
          <cell r="AD126"/>
          <cell r="AE126">
            <v>44704</v>
          </cell>
          <cell r="AF126">
            <v>13200000</v>
          </cell>
          <cell r="AG126"/>
          <cell r="AH126">
            <v>45108</v>
          </cell>
          <cell r="AI126">
            <v>45627</v>
          </cell>
          <cell r="AJ126"/>
          <cell r="AK126">
            <v>13200000</v>
          </cell>
          <cell r="AL126">
            <v>44986</v>
          </cell>
          <cell r="AM126">
            <v>45107</v>
          </cell>
          <cell r="AN126">
            <v>1</v>
          </cell>
          <cell r="AO126">
            <v>13200000</v>
          </cell>
          <cell r="AP126">
            <v>2023</v>
          </cell>
          <cell r="AQ126"/>
          <cell r="AR126">
            <v>0</v>
          </cell>
          <cell r="AS126">
            <v>0</v>
          </cell>
          <cell r="AT126">
            <v>13200000</v>
          </cell>
          <cell r="AU126">
            <v>6301460.6461392697</v>
          </cell>
          <cell r="AV126"/>
          <cell r="AW126"/>
          <cell r="AX126">
            <v>6301460.6461392697</v>
          </cell>
          <cell r="AY126"/>
          <cell r="AZ126"/>
          <cell r="BA126"/>
          <cell r="BB126"/>
          <cell r="BC126"/>
          <cell r="BD126"/>
          <cell r="BE126" t="str">
            <v>2020 Survey</v>
          </cell>
          <cell r="BF126">
            <v>0</v>
          </cell>
          <cell r="BG126"/>
          <cell r="BH126">
            <v>0</v>
          </cell>
          <cell r="BI126"/>
          <cell r="BJ126">
            <v>0</v>
          </cell>
          <cell r="BK126">
            <v>44755</v>
          </cell>
          <cell r="BL126">
            <v>9312739</v>
          </cell>
          <cell r="BM126">
            <v>0.70599999999999996</v>
          </cell>
          <cell r="BN126" t="str">
            <v>23 Carryover</v>
          </cell>
          <cell r="BO126">
            <v>45107</v>
          </cell>
          <cell r="BP126">
            <v>10555000</v>
          </cell>
          <cell r="BQ126">
            <v>6895273</v>
          </cell>
          <cell r="BR126">
            <v>0.65327077214590246</v>
          </cell>
          <cell r="BS126">
            <v>13200000</v>
          </cell>
          <cell r="BT126" t="e">
            <v>#REF!</v>
          </cell>
          <cell r="BU126"/>
          <cell r="BV126">
            <v>13200000</v>
          </cell>
          <cell r="BW126"/>
          <cell r="BX126">
            <v>8623174.1923259124</v>
          </cell>
          <cell r="BY126">
            <v>6898539.3538607303</v>
          </cell>
          <cell r="BZ126">
            <v>6898539.3538607303</v>
          </cell>
          <cell r="CA126"/>
          <cell r="CB126"/>
          <cell r="CC126">
            <v>0</v>
          </cell>
          <cell r="CD126">
            <v>0</v>
          </cell>
          <cell r="CE126"/>
          <cell r="CF126"/>
          <cell r="CG126"/>
          <cell r="CH126"/>
          <cell r="CI126"/>
          <cell r="CJ126"/>
          <cell r="CK126"/>
          <cell r="CL126"/>
          <cell r="CM126"/>
          <cell r="CN126"/>
          <cell r="CO126">
            <v>0</v>
          </cell>
          <cell r="CP126"/>
          <cell r="CQ126"/>
          <cell r="CR126"/>
          <cell r="CS126"/>
          <cell r="CT126"/>
          <cell r="CU126"/>
          <cell r="CV126"/>
          <cell r="CW126">
            <v>8623174.1923259124</v>
          </cell>
          <cell r="CX126"/>
          <cell r="CY126"/>
          <cell r="CZ126"/>
          <cell r="DA126"/>
          <cell r="DB126"/>
          <cell r="DC126"/>
          <cell r="DD126"/>
          <cell r="DE126"/>
          <cell r="DF126"/>
          <cell r="DG126"/>
          <cell r="DH126">
            <v>0</v>
          </cell>
          <cell r="DI126"/>
          <cell r="DJ126"/>
          <cell r="DK126"/>
          <cell r="DL126"/>
          <cell r="DM126"/>
          <cell r="DN126"/>
          <cell r="DO126" t="str">
            <v>Abram Peterson</v>
          </cell>
          <cell r="DP126" t="str">
            <v>Barrett</v>
          </cell>
          <cell r="DQ126" t="str">
            <v>Barrett</v>
          </cell>
          <cell r="DR126" t="str">
            <v>6E</v>
          </cell>
        </row>
        <row r="127">
          <cell r="C127">
            <v>47.2</v>
          </cell>
          <cell r="D127">
            <v>68</v>
          </cell>
          <cell r="E127">
            <v>36.200000000000003</v>
          </cell>
          <cell r="F127">
            <v>68</v>
          </cell>
          <cell r="G127">
            <v>2024</v>
          </cell>
          <cell r="H127" t="str">
            <v/>
          </cell>
          <cell r="I127" t="str">
            <v>Yes</v>
          </cell>
          <cell r="J127">
            <v>0</v>
          </cell>
          <cell r="K127" t="str">
            <v>Barrett</v>
          </cell>
          <cell r="L127" t="str">
            <v>Rehab treatment, ph 3</v>
          </cell>
          <cell r="M127">
            <v>280637</v>
          </cell>
          <cell r="N127" t="str">
            <v>280637-PS03</v>
          </cell>
          <cell r="O127"/>
          <cell r="P127">
            <v>5450</v>
          </cell>
          <cell r="Q127"/>
          <cell r="R127"/>
          <cell r="S127"/>
          <cell r="T127" t="str">
            <v>Exempt</v>
          </cell>
          <cell r="U127">
            <v>43516</v>
          </cell>
          <cell r="V127">
            <v>43728</v>
          </cell>
          <cell r="W127">
            <v>43906</v>
          </cell>
          <cell r="X127">
            <v>44012</v>
          </cell>
          <cell r="Y127" t="str">
            <v>loan app</v>
          </cell>
          <cell r="Z127">
            <v>5611310</v>
          </cell>
          <cell r="AA127"/>
          <cell r="AB127">
            <v>5611310</v>
          </cell>
          <cell r="AC127" t="str">
            <v>Part B</v>
          </cell>
          <cell r="AD127"/>
          <cell r="AE127"/>
          <cell r="AF127"/>
          <cell r="AG127"/>
          <cell r="AH127">
            <v>45078</v>
          </cell>
          <cell r="AI127">
            <v>45657</v>
          </cell>
          <cell r="AJ127"/>
          <cell r="AK127">
            <v>5611310</v>
          </cell>
          <cell r="AL127">
            <v>45016</v>
          </cell>
          <cell r="AM127"/>
          <cell r="AN127"/>
          <cell r="AO127"/>
          <cell r="AP127"/>
          <cell r="AQ127"/>
          <cell r="AR127">
            <v>0</v>
          </cell>
          <cell r="AS127">
            <v>0</v>
          </cell>
          <cell r="AT127">
            <v>5611310</v>
          </cell>
          <cell r="AU127">
            <v>5611310</v>
          </cell>
          <cell r="AV127"/>
          <cell r="AW127"/>
          <cell r="AX127">
            <v>5611310</v>
          </cell>
          <cell r="AY127"/>
          <cell r="AZ127"/>
          <cell r="BA127"/>
          <cell r="BB127"/>
          <cell r="BC127"/>
          <cell r="BD127"/>
          <cell r="BE127" t="str">
            <v>2020 Survey</v>
          </cell>
          <cell r="BF127">
            <v>0</v>
          </cell>
          <cell r="BG127"/>
          <cell r="BH127">
            <v>0</v>
          </cell>
          <cell r="BI127"/>
          <cell r="BJ127">
            <v>0</v>
          </cell>
          <cell r="BK127"/>
          <cell r="BL127"/>
          <cell r="BM127"/>
          <cell r="BN127"/>
          <cell r="BO127"/>
          <cell r="BP127"/>
          <cell r="BQ127"/>
          <cell r="BR127" t="str">
            <v/>
          </cell>
          <cell r="BS127"/>
          <cell r="BT127" t="str">
            <v/>
          </cell>
          <cell r="BU127"/>
          <cell r="BV127">
            <v>0</v>
          </cell>
          <cell r="BW127"/>
          <cell r="BX127">
            <v>0</v>
          </cell>
          <cell r="BY127">
            <v>0</v>
          </cell>
          <cell r="BZ127"/>
          <cell r="CA127"/>
          <cell r="CB127"/>
          <cell r="CC127">
            <v>0</v>
          </cell>
          <cell r="CD127">
            <v>0</v>
          </cell>
          <cell r="CE127"/>
          <cell r="CF127"/>
          <cell r="CG127"/>
          <cell r="CH127"/>
          <cell r="CI127"/>
          <cell r="CJ127"/>
          <cell r="CK127"/>
          <cell r="CL127"/>
          <cell r="CM127"/>
          <cell r="CN127"/>
          <cell r="CO127">
            <v>0</v>
          </cell>
          <cell r="CP127"/>
          <cell r="CQ127"/>
          <cell r="CR127"/>
          <cell r="CS127"/>
          <cell r="CT127"/>
          <cell r="CU127"/>
          <cell r="CV127"/>
          <cell r="CW127">
            <v>0</v>
          </cell>
          <cell r="CX127"/>
          <cell r="CY127"/>
          <cell r="CZ127"/>
          <cell r="DA127"/>
          <cell r="DB127"/>
          <cell r="DC127"/>
          <cell r="DD127"/>
          <cell r="DE127"/>
          <cell r="DF127"/>
          <cell r="DG127"/>
          <cell r="DH127">
            <v>0</v>
          </cell>
          <cell r="DI127"/>
          <cell r="DJ127"/>
          <cell r="DK127"/>
          <cell r="DL127"/>
          <cell r="DM127"/>
          <cell r="DN127"/>
          <cell r="DO127" t="str">
            <v>Abram Peterson</v>
          </cell>
          <cell r="DP127" t="str">
            <v>Barrett</v>
          </cell>
          <cell r="DQ127" t="str">
            <v>Barrett</v>
          </cell>
          <cell r="DR127" t="str">
            <v>6E</v>
          </cell>
        </row>
        <row r="128">
          <cell r="C128">
            <v>200</v>
          </cell>
          <cell r="D128">
            <v>46</v>
          </cell>
          <cell r="E128">
            <v>180</v>
          </cell>
          <cell r="F128">
            <v>46</v>
          </cell>
          <cell r="G128"/>
          <cell r="H128" t="str">
            <v/>
          </cell>
          <cell r="I128" t="str">
            <v/>
          </cell>
          <cell r="J128">
            <v>0</v>
          </cell>
          <cell r="K128" t="str">
            <v>Barrett</v>
          </cell>
          <cell r="L128" t="str">
            <v>Unsewered, Big Kandi Lake, Island &amp; Point Area</v>
          </cell>
          <cell r="M128">
            <v>280662</v>
          </cell>
          <cell r="N128" t="str">
            <v>280662-PS01</v>
          </cell>
          <cell r="O128"/>
          <cell r="P128">
            <v>350</v>
          </cell>
          <cell r="Q128"/>
          <cell r="R128"/>
          <cell r="S128"/>
          <cell r="T128" t="str">
            <v>Exempt</v>
          </cell>
          <cell r="U128">
            <v>44685</v>
          </cell>
          <cell r="V128">
            <v>44795</v>
          </cell>
          <cell r="W128">
            <v>0</v>
          </cell>
          <cell r="X128">
            <v>0</v>
          </cell>
          <cell r="Y128"/>
          <cell r="Z128"/>
          <cell r="AA128"/>
          <cell r="AB128">
            <v>0</v>
          </cell>
          <cell r="AC128"/>
          <cell r="AD128"/>
          <cell r="AE128"/>
          <cell r="AF128"/>
          <cell r="AG128"/>
          <cell r="AH128"/>
          <cell r="AI128"/>
          <cell r="AJ128"/>
          <cell r="AK128">
            <v>0</v>
          </cell>
          <cell r="AL128"/>
          <cell r="AM128"/>
          <cell r="AN128"/>
          <cell r="AO128"/>
          <cell r="AP128"/>
          <cell r="AQ128"/>
          <cell r="AR128">
            <v>0</v>
          </cell>
          <cell r="AS128">
            <v>0</v>
          </cell>
          <cell r="AT128">
            <v>0</v>
          </cell>
          <cell r="AU128">
            <v>0</v>
          </cell>
          <cell r="AV128"/>
          <cell r="AW128"/>
          <cell r="AX128">
            <v>0</v>
          </cell>
          <cell r="AY128"/>
          <cell r="AZ128"/>
          <cell r="BA128"/>
          <cell r="BB128"/>
          <cell r="BC128"/>
          <cell r="BD128"/>
          <cell r="BE128">
            <v>0</v>
          </cell>
          <cell r="BF128">
            <v>0</v>
          </cell>
          <cell r="BG128"/>
          <cell r="BH128">
            <v>0</v>
          </cell>
          <cell r="BI128"/>
          <cell r="BJ128">
            <v>0</v>
          </cell>
          <cell r="BK128"/>
          <cell r="BL128"/>
          <cell r="BM128"/>
          <cell r="BN128"/>
          <cell r="BO128"/>
          <cell r="BP128"/>
          <cell r="BQ128"/>
          <cell r="BR128" t="str">
            <v/>
          </cell>
          <cell r="BS128"/>
          <cell r="BT128" t="str">
            <v/>
          </cell>
          <cell r="BU128"/>
          <cell r="BV128">
            <v>0</v>
          </cell>
          <cell r="BW128"/>
          <cell r="BX128">
            <v>0</v>
          </cell>
          <cell r="BY128">
            <v>0</v>
          </cell>
          <cell r="BZ128"/>
          <cell r="CA128"/>
          <cell r="CB128"/>
          <cell r="CC128">
            <v>0</v>
          </cell>
          <cell r="CD128">
            <v>0</v>
          </cell>
          <cell r="CE128">
            <v>43867</v>
          </cell>
          <cell r="CF128">
            <v>18</v>
          </cell>
          <cell r="CG128">
            <v>24</v>
          </cell>
          <cell r="CH128">
            <v>38000</v>
          </cell>
          <cell r="CI128">
            <v>2020</v>
          </cell>
          <cell r="CJ128">
            <v>44175</v>
          </cell>
          <cell r="CK128">
            <v>2021</v>
          </cell>
          <cell r="CL128">
            <v>44795</v>
          </cell>
          <cell r="CM128" t="str">
            <v>Potential</v>
          </cell>
          <cell r="CN128"/>
          <cell r="CO128">
            <v>0</v>
          </cell>
          <cell r="CP128"/>
          <cell r="CQ128"/>
          <cell r="CR128"/>
          <cell r="CS128"/>
          <cell r="CT128"/>
          <cell r="CU128"/>
          <cell r="CV128"/>
          <cell r="CW128">
            <v>38000</v>
          </cell>
          <cell r="CX128"/>
          <cell r="CY128"/>
          <cell r="CZ128"/>
          <cell r="DA128"/>
          <cell r="DB128"/>
          <cell r="DC128"/>
          <cell r="DD128"/>
          <cell r="DE128"/>
          <cell r="DF128"/>
          <cell r="DG128"/>
          <cell r="DH128">
            <v>0</v>
          </cell>
          <cell r="DI128"/>
          <cell r="DJ128"/>
          <cell r="DK128"/>
          <cell r="DL128"/>
          <cell r="DM128"/>
          <cell r="DN128"/>
          <cell r="DO128" t="str">
            <v>Abram Peterson</v>
          </cell>
          <cell r="DP128" t="str">
            <v>Barrett</v>
          </cell>
          <cell r="DQ128" t="str">
            <v>Barrett</v>
          </cell>
          <cell r="DR128" t="str">
            <v>6E</v>
          </cell>
        </row>
        <row r="129">
          <cell r="C129">
            <v>255</v>
          </cell>
          <cell r="D129">
            <v>39</v>
          </cell>
          <cell r="E129">
            <v>237</v>
          </cell>
          <cell r="F129">
            <v>39</v>
          </cell>
          <cell r="G129"/>
          <cell r="H129" t="str">
            <v/>
          </cell>
          <cell r="I129" t="str">
            <v/>
          </cell>
          <cell r="J129">
            <v>0</v>
          </cell>
          <cell r="K129" t="str">
            <v>Barrett</v>
          </cell>
          <cell r="L129" t="str">
            <v>Unsewered, Big Kandi Lake, North/NW Area</v>
          </cell>
          <cell r="M129">
            <v>280664</v>
          </cell>
          <cell r="N129" t="str">
            <v>280664-PS01</v>
          </cell>
          <cell r="O129"/>
          <cell r="P129">
            <v>350</v>
          </cell>
          <cell r="Q129"/>
          <cell r="R129"/>
          <cell r="S129"/>
          <cell r="T129"/>
          <cell r="U129">
            <v>0</v>
          </cell>
          <cell r="V129">
            <v>0</v>
          </cell>
          <cell r="W129">
            <v>0</v>
          </cell>
          <cell r="X129">
            <v>0</v>
          </cell>
          <cell r="Y129"/>
          <cell r="Z129"/>
          <cell r="AA129"/>
          <cell r="AB129">
            <v>0</v>
          </cell>
          <cell r="AC129"/>
          <cell r="AD129"/>
          <cell r="AE129"/>
          <cell r="AF129"/>
          <cell r="AG129"/>
          <cell r="AH129"/>
          <cell r="AI129"/>
          <cell r="AJ129"/>
          <cell r="AK129">
            <v>0</v>
          </cell>
          <cell r="AL129"/>
          <cell r="AM129"/>
          <cell r="AN129"/>
          <cell r="AO129"/>
          <cell r="AP129"/>
          <cell r="AQ129"/>
          <cell r="AR129">
            <v>0</v>
          </cell>
          <cell r="AS129">
            <v>0</v>
          </cell>
          <cell r="AT129">
            <v>0</v>
          </cell>
          <cell r="AU129">
            <v>0</v>
          </cell>
          <cell r="AV129"/>
          <cell r="AW129"/>
          <cell r="AX129">
            <v>0</v>
          </cell>
          <cell r="AY129"/>
          <cell r="AZ129"/>
          <cell r="BA129"/>
          <cell r="BB129"/>
          <cell r="BC129"/>
          <cell r="BD129"/>
          <cell r="BE129">
            <v>0</v>
          </cell>
          <cell r="BF129">
            <v>0</v>
          </cell>
          <cell r="BG129"/>
          <cell r="BH129">
            <v>0</v>
          </cell>
          <cell r="BI129"/>
          <cell r="BJ129">
            <v>0</v>
          </cell>
          <cell r="BK129"/>
          <cell r="BL129"/>
          <cell r="BM129"/>
          <cell r="BN129"/>
          <cell r="BO129"/>
          <cell r="BP129"/>
          <cell r="BQ129"/>
          <cell r="BR129" t="str">
            <v/>
          </cell>
          <cell r="BS129"/>
          <cell r="BT129" t="str">
            <v/>
          </cell>
          <cell r="BU129"/>
          <cell r="BV129">
            <v>0</v>
          </cell>
          <cell r="BW129"/>
          <cell r="BX129">
            <v>0</v>
          </cell>
          <cell r="BY129">
            <v>0</v>
          </cell>
          <cell r="BZ129"/>
          <cell r="CA129"/>
          <cell r="CB129"/>
          <cell r="CC129">
            <v>0</v>
          </cell>
          <cell r="CD129">
            <v>0</v>
          </cell>
          <cell r="CE129">
            <v>44869</v>
          </cell>
          <cell r="CF129">
            <v>64</v>
          </cell>
          <cell r="CG129">
            <v>149</v>
          </cell>
          <cell r="CH129">
            <v>60000</v>
          </cell>
          <cell r="CI129">
            <v>2023</v>
          </cell>
          <cell r="CJ129">
            <v>44958</v>
          </cell>
          <cell r="CK129">
            <v>2023</v>
          </cell>
          <cell r="CL129"/>
          <cell r="CM129" t="str">
            <v>Potential</v>
          </cell>
          <cell r="CN129"/>
          <cell r="CO129">
            <v>0</v>
          </cell>
          <cell r="CP129"/>
          <cell r="CQ129"/>
          <cell r="CR129"/>
          <cell r="CS129"/>
          <cell r="CT129"/>
          <cell r="CU129"/>
          <cell r="CV129"/>
          <cell r="CW129">
            <v>60000</v>
          </cell>
          <cell r="CX129"/>
          <cell r="CY129"/>
          <cell r="CZ129"/>
          <cell r="DA129"/>
          <cell r="DB129"/>
          <cell r="DC129"/>
          <cell r="DD129"/>
          <cell r="DE129"/>
          <cell r="DF129"/>
          <cell r="DG129"/>
          <cell r="DH129">
            <v>0</v>
          </cell>
          <cell r="DI129"/>
          <cell r="DJ129"/>
          <cell r="DK129"/>
          <cell r="DL129"/>
          <cell r="DM129"/>
          <cell r="DN129"/>
          <cell r="DO129" t="str">
            <v>Abram Peterson</v>
          </cell>
          <cell r="DP129" t="str">
            <v>Barrett</v>
          </cell>
          <cell r="DQ129" t="str">
            <v>Barrett</v>
          </cell>
          <cell r="DR129" t="str">
            <v>6E</v>
          </cell>
        </row>
        <row r="130">
          <cell r="C130">
            <v>270</v>
          </cell>
          <cell r="D130">
            <v>37</v>
          </cell>
          <cell r="E130">
            <v>250</v>
          </cell>
          <cell r="F130">
            <v>37</v>
          </cell>
          <cell r="G130"/>
          <cell r="H130" t="str">
            <v/>
          </cell>
          <cell r="I130" t="str">
            <v/>
          </cell>
          <cell r="J130">
            <v>0</v>
          </cell>
          <cell r="K130" t="str">
            <v>Barrett</v>
          </cell>
          <cell r="L130" t="str">
            <v>Unsewered, Big Kandi Lake, South/SW Area</v>
          </cell>
          <cell r="M130">
            <v>280663</v>
          </cell>
          <cell r="N130" t="str">
            <v>280663-PS01</v>
          </cell>
          <cell r="O130"/>
          <cell r="P130">
            <v>350</v>
          </cell>
          <cell r="Q130"/>
          <cell r="R130"/>
          <cell r="S130"/>
          <cell r="T130"/>
          <cell r="U130">
            <v>0</v>
          </cell>
          <cell r="V130">
            <v>0</v>
          </cell>
          <cell r="W130">
            <v>0</v>
          </cell>
          <cell r="X130">
            <v>0</v>
          </cell>
          <cell r="Y130"/>
          <cell r="Z130"/>
          <cell r="AA130"/>
          <cell r="AB130">
            <v>0</v>
          </cell>
          <cell r="AC130"/>
          <cell r="AD130"/>
          <cell r="AE130"/>
          <cell r="AF130"/>
          <cell r="AG130"/>
          <cell r="AH130"/>
          <cell r="AI130"/>
          <cell r="AJ130"/>
          <cell r="AK130">
            <v>0</v>
          </cell>
          <cell r="AL130"/>
          <cell r="AM130"/>
          <cell r="AN130"/>
          <cell r="AO130"/>
          <cell r="AP130"/>
          <cell r="AQ130"/>
          <cell r="AR130">
            <v>0</v>
          </cell>
          <cell r="AS130">
            <v>0</v>
          </cell>
          <cell r="AT130">
            <v>0</v>
          </cell>
          <cell r="AU130">
            <v>0</v>
          </cell>
          <cell r="AV130"/>
          <cell r="AW130"/>
          <cell r="AX130">
            <v>0</v>
          </cell>
          <cell r="AY130"/>
          <cell r="AZ130"/>
          <cell r="BA130"/>
          <cell r="BB130"/>
          <cell r="BC130"/>
          <cell r="BD130"/>
          <cell r="BE130">
            <v>0</v>
          </cell>
          <cell r="BF130">
            <v>0</v>
          </cell>
          <cell r="BG130"/>
          <cell r="BH130">
            <v>0</v>
          </cell>
          <cell r="BI130"/>
          <cell r="BJ130">
            <v>0</v>
          </cell>
          <cell r="BK130"/>
          <cell r="BL130"/>
          <cell r="BM130"/>
          <cell r="BN130"/>
          <cell r="BO130"/>
          <cell r="BP130"/>
          <cell r="BQ130"/>
          <cell r="BR130" t="str">
            <v/>
          </cell>
          <cell r="BS130"/>
          <cell r="BT130" t="str">
            <v/>
          </cell>
          <cell r="BU130"/>
          <cell r="BV130">
            <v>0</v>
          </cell>
          <cell r="BW130"/>
          <cell r="BX130">
            <v>0</v>
          </cell>
          <cell r="BY130">
            <v>0</v>
          </cell>
          <cell r="BZ130"/>
          <cell r="CA130"/>
          <cell r="CB130"/>
          <cell r="CC130">
            <v>0</v>
          </cell>
          <cell r="CD130">
            <v>0</v>
          </cell>
          <cell r="CE130"/>
          <cell r="CF130"/>
          <cell r="CG130"/>
          <cell r="CH130"/>
          <cell r="CI130"/>
          <cell r="CJ130"/>
          <cell r="CK130"/>
          <cell r="CL130"/>
          <cell r="CM130" t="str">
            <v>Potential</v>
          </cell>
          <cell r="CN130"/>
          <cell r="CO130">
            <v>0</v>
          </cell>
          <cell r="CP130"/>
          <cell r="CQ130"/>
          <cell r="CR130"/>
          <cell r="CS130"/>
          <cell r="CT130"/>
          <cell r="CU130"/>
          <cell r="CV130"/>
          <cell r="CW130">
            <v>0</v>
          </cell>
          <cell r="CX130"/>
          <cell r="CY130"/>
          <cell r="CZ130"/>
          <cell r="DA130"/>
          <cell r="DB130"/>
          <cell r="DC130"/>
          <cell r="DD130"/>
          <cell r="DE130"/>
          <cell r="DF130"/>
          <cell r="DG130"/>
          <cell r="DH130">
            <v>0</v>
          </cell>
          <cell r="DI130"/>
          <cell r="DJ130"/>
          <cell r="DK130"/>
          <cell r="DL130"/>
          <cell r="DM130"/>
          <cell r="DN130"/>
          <cell r="DO130" t="str">
            <v>Abram Peterson</v>
          </cell>
          <cell r="DP130" t="str">
            <v>Barrett</v>
          </cell>
          <cell r="DQ130" t="str">
            <v>Barrett</v>
          </cell>
          <cell r="DR130" t="str">
            <v>6E</v>
          </cell>
        </row>
        <row r="131">
          <cell r="C131">
            <v>116</v>
          </cell>
          <cell r="D131">
            <v>58</v>
          </cell>
          <cell r="E131">
            <v>101</v>
          </cell>
          <cell r="F131">
            <v>58</v>
          </cell>
          <cell r="G131" t="str">
            <v/>
          </cell>
          <cell r="H131" t="str">
            <v/>
          </cell>
          <cell r="I131" t="str">
            <v/>
          </cell>
          <cell r="J131" t="str">
            <v>Referred to RD</v>
          </cell>
          <cell r="K131" t="str">
            <v>Schultz</v>
          </cell>
          <cell r="L131" t="str">
            <v>Rehab collection</v>
          </cell>
          <cell r="M131">
            <v>280561</v>
          </cell>
          <cell r="N131" t="str">
            <v>280561-PS01</v>
          </cell>
          <cell r="O131" t="str">
            <v>existing</v>
          </cell>
          <cell r="P131">
            <v>188</v>
          </cell>
          <cell r="Q131">
            <v>0</v>
          </cell>
          <cell r="R131"/>
          <cell r="S131">
            <v>0</v>
          </cell>
          <cell r="T131" t="str">
            <v>Exempt</v>
          </cell>
          <cell r="U131">
            <v>42797</v>
          </cell>
          <cell r="V131">
            <v>42947</v>
          </cell>
          <cell r="W131">
            <v>0</v>
          </cell>
          <cell r="X131">
            <v>0</v>
          </cell>
          <cell r="Y131"/>
          <cell r="Z131"/>
          <cell r="AA131"/>
          <cell r="AB131">
            <v>0</v>
          </cell>
          <cell r="AC131"/>
          <cell r="AD131"/>
          <cell r="AE131"/>
          <cell r="AF131"/>
          <cell r="AG131"/>
          <cell r="AH131">
            <v>43677</v>
          </cell>
          <cell r="AI131">
            <v>43708</v>
          </cell>
          <cell r="AJ131" t="str">
            <v>DW Companion</v>
          </cell>
          <cell r="AK131">
            <v>2160000</v>
          </cell>
          <cell r="AL131"/>
          <cell r="AM131"/>
          <cell r="AN131"/>
          <cell r="AO131"/>
          <cell r="AP131"/>
          <cell r="AQ131"/>
          <cell r="AR131">
            <v>0</v>
          </cell>
          <cell r="AS131">
            <v>0</v>
          </cell>
          <cell r="AT131">
            <v>2160000</v>
          </cell>
          <cell r="AU131">
            <v>0</v>
          </cell>
          <cell r="AV131"/>
          <cell r="AW131"/>
          <cell r="AX131">
            <v>0</v>
          </cell>
          <cell r="AY131"/>
          <cell r="AZ131"/>
          <cell r="BA131"/>
          <cell r="BB131"/>
          <cell r="BC131"/>
          <cell r="BD131"/>
          <cell r="BE131" t="str">
            <v>2019 Survey</v>
          </cell>
          <cell r="BF131">
            <v>0</v>
          </cell>
          <cell r="BG131"/>
          <cell r="BH131"/>
          <cell r="BI131"/>
          <cell r="BJ131">
            <v>0</v>
          </cell>
          <cell r="BK131"/>
          <cell r="BL131"/>
          <cell r="BM131"/>
          <cell r="BN131"/>
          <cell r="BO131"/>
          <cell r="BP131"/>
          <cell r="BQ131"/>
          <cell r="BR131" t="str">
            <v/>
          </cell>
          <cell r="BS131"/>
          <cell r="BT131" t="str">
            <v/>
          </cell>
          <cell r="BU131"/>
          <cell r="BV131">
            <v>0</v>
          </cell>
          <cell r="BW131"/>
          <cell r="BX131">
            <v>0</v>
          </cell>
          <cell r="BY131">
            <v>0</v>
          </cell>
          <cell r="BZ131"/>
          <cell r="CA131"/>
          <cell r="CB131"/>
          <cell r="CC131">
            <v>0</v>
          </cell>
          <cell r="CD131">
            <v>0</v>
          </cell>
          <cell r="CE131"/>
          <cell r="CF131"/>
          <cell r="CG131"/>
          <cell r="CH131"/>
          <cell r="CI131"/>
          <cell r="CJ131"/>
          <cell r="CK131"/>
          <cell r="CL131"/>
          <cell r="CM131"/>
          <cell r="CN131"/>
          <cell r="CO131">
            <v>0</v>
          </cell>
          <cell r="CP131"/>
          <cell r="CQ131"/>
          <cell r="CR131"/>
          <cell r="CS131"/>
          <cell r="CT131"/>
          <cell r="CU131"/>
          <cell r="CV131"/>
          <cell r="CW131">
            <v>0</v>
          </cell>
          <cell r="CX131" t="str">
            <v>Referred to RD</v>
          </cell>
          <cell r="CY131"/>
          <cell r="CZ131"/>
          <cell r="DA131"/>
          <cell r="DB131"/>
          <cell r="DC131">
            <v>241</v>
          </cell>
          <cell r="DD131"/>
          <cell r="DE131"/>
          <cell r="DF131"/>
          <cell r="DG131"/>
          <cell r="DH131">
            <v>0</v>
          </cell>
          <cell r="DI131">
            <v>600000</v>
          </cell>
          <cell r="DJ131" t="str">
            <v>2021 award</v>
          </cell>
          <cell r="DK131"/>
          <cell r="DL131"/>
          <cell r="DM131"/>
          <cell r="DN131"/>
          <cell r="DO131" t="str">
            <v>Pam Rodewald</v>
          </cell>
          <cell r="DP131" t="str">
            <v>Schultz</v>
          </cell>
          <cell r="DQ131" t="str">
            <v>Schultz</v>
          </cell>
          <cell r="DR131">
            <v>1</v>
          </cell>
        </row>
        <row r="132">
          <cell r="C132">
            <v>284</v>
          </cell>
          <cell r="D132">
            <v>30</v>
          </cell>
          <cell r="E132"/>
          <cell r="F132"/>
          <cell r="G132"/>
          <cell r="H132" t="str">
            <v/>
          </cell>
          <cell r="I132" t="str">
            <v/>
          </cell>
          <cell r="J132">
            <v>0</v>
          </cell>
          <cell r="K132" t="str">
            <v>Bradshaw</v>
          </cell>
          <cell r="L132" t="str">
            <v>Swale, pond</v>
          </cell>
          <cell r="M132">
            <v>280911</v>
          </cell>
          <cell r="N132" t="str">
            <v>280911-PS01</v>
          </cell>
          <cell r="O132"/>
          <cell r="P132">
            <v>266</v>
          </cell>
          <cell r="Q132"/>
          <cell r="R132"/>
          <cell r="S132"/>
          <cell r="T132"/>
          <cell r="U132">
            <v>0</v>
          </cell>
          <cell r="V132">
            <v>0</v>
          </cell>
          <cell r="W132">
            <v>0</v>
          </cell>
          <cell r="X132">
            <v>0</v>
          </cell>
          <cell r="Y132"/>
          <cell r="Z132"/>
          <cell r="AA132"/>
          <cell r="AB132">
            <v>0</v>
          </cell>
          <cell r="AC132"/>
          <cell r="AD132"/>
          <cell r="AE132"/>
          <cell r="AF132"/>
          <cell r="AG132"/>
          <cell r="AH132"/>
          <cell r="AI132"/>
          <cell r="AJ132"/>
          <cell r="AK132">
            <v>350000</v>
          </cell>
          <cell r="AL132"/>
          <cell r="AM132"/>
          <cell r="AN132"/>
          <cell r="AO132"/>
          <cell r="AP132"/>
          <cell r="AQ132"/>
          <cell r="AR132">
            <v>0</v>
          </cell>
          <cell r="AS132">
            <v>0</v>
          </cell>
          <cell r="AT132">
            <v>350000</v>
          </cell>
          <cell r="AU132">
            <v>0</v>
          </cell>
          <cell r="AV132"/>
          <cell r="AW132"/>
          <cell r="AX132">
            <v>0</v>
          </cell>
          <cell r="AY132"/>
          <cell r="AZ132"/>
          <cell r="BA132"/>
          <cell r="BB132"/>
          <cell r="BC132"/>
          <cell r="BD132"/>
          <cell r="BE132">
            <v>0</v>
          </cell>
          <cell r="BF132">
            <v>0</v>
          </cell>
          <cell r="BG132"/>
          <cell r="BH132">
            <v>0</v>
          </cell>
          <cell r="BI132"/>
          <cell r="BJ132">
            <v>0</v>
          </cell>
          <cell r="BK132"/>
          <cell r="BL132"/>
          <cell r="BM132"/>
          <cell r="BN132"/>
          <cell r="BO132"/>
          <cell r="BP132"/>
          <cell r="BQ132"/>
          <cell r="BR132"/>
          <cell r="BS132"/>
          <cell r="BT132"/>
          <cell r="BU132"/>
          <cell r="BV132">
            <v>0</v>
          </cell>
          <cell r="BW132"/>
          <cell r="BX132">
            <v>0</v>
          </cell>
          <cell r="BY132">
            <v>0</v>
          </cell>
          <cell r="BZ132"/>
          <cell r="CA132"/>
          <cell r="CB132"/>
          <cell r="CC132">
            <v>0</v>
          </cell>
          <cell r="CD132">
            <v>0</v>
          </cell>
          <cell r="CE132"/>
          <cell r="CF132"/>
          <cell r="CG132"/>
          <cell r="CH132"/>
          <cell r="CI132"/>
          <cell r="CJ132"/>
          <cell r="CK132"/>
          <cell r="CL132"/>
          <cell r="CM132"/>
          <cell r="CN132"/>
          <cell r="CO132">
            <v>0</v>
          </cell>
          <cell r="CP132"/>
          <cell r="CQ132"/>
          <cell r="CR132"/>
          <cell r="CS132"/>
          <cell r="CT132"/>
          <cell r="CU132"/>
          <cell r="CV132"/>
          <cell r="CW132">
            <v>0</v>
          </cell>
          <cell r="CX132"/>
          <cell r="CY132"/>
          <cell r="CZ132"/>
          <cell r="DA132"/>
          <cell r="DB132"/>
          <cell r="DC132"/>
          <cell r="DD132"/>
          <cell r="DE132"/>
          <cell r="DF132"/>
          <cell r="DG132"/>
          <cell r="DH132"/>
          <cell r="DI132"/>
          <cell r="DJ132"/>
          <cell r="DK132"/>
          <cell r="DL132"/>
          <cell r="DM132"/>
          <cell r="DN132"/>
          <cell r="DO132">
            <v>0</v>
          </cell>
          <cell r="DP132" t="str">
            <v>Bradshaw</v>
          </cell>
          <cell r="DQ132"/>
          <cell r="DR132">
            <v>4</v>
          </cell>
        </row>
        <row r="133">
          <cell r="C133">
            <v>222</v>
          </cell>
          <cell r="D133">
            <v>46</v>
          </cell>
          <cell r="E133">
            <v>200</v>
          </cell>
          <cell r="F133">
            <v>46</v>
          </cell>
          <cell r="G133" t="str">
            <v/>
          </cell>
          <cell r="H133" t="str">
            <v/>
          </cell>
          <cell r="I133" t="str">
            <v/>
          </cell>
          <cell r="J133">
            <v>0</v>
          </cell>
          <cell r="K133" t="str">
            <v>Barrett</v>
          </cell>
          <cell r="L133" t="str">
            <v>Rehab treatment</v>
          </cell>
          <cell r="M133">
            <v>280361</v>
          </cell>
          <cell r="N133" t="str">
            <v>280361-PS01</v>
          </cell>
          <cell r="O133" t="str">
            <v>existing</v>
          </cell>
          <cell r="P133">
            <v>759</v>
          </cell>
          <cell r="Q133">
            <v>0</v>
          </cell>
          <cell r="R133"/>
          <cell r="S133">
            <v>0</v>
          </cell>
          <cell r="T133"/>
          <cell r="U133">
            <v>0</v>
          </cell>
          <cell r="V133">
            <v>0</v>
          </cell>
          <cell r="W133">
            <v>0</v>
          </cell>
          <cell r="X133">
            <v>0</v>
          </cell>
          <cell r="AB133">
            <v>0</v>
          </cell>
          <cell r="AC133"/>
          <cell r="AE133"/>
          <cell r="AF133"/>
          <cell r="AG133"/>
          <cell r="AJ133"/>
          <cell r="AK133">
            <v>650000</v>
          </cell>
          <cell r="AN133"/>
          <cell r="AO133"/>
          <cell r="AP133"/>
          <cell r="AQ133"/>
          <cell r="AR133">
            <v>0</v>
          </cell>
          <cell r="AS133">
            <v>0</v>
          </cell>
          <cell r="AT133">
            <v>650000</v>
          </cell>
          <cell r="AU133">
            <v>0</v>
          </cell>
          <cell r="AV133"/>
          <cell r="AW133"/>
          <cell r="AX133">
            <v>0</v>
          </cell>
          <cell r="BB133"/>
          <cell r="BE133">
            <v>0</v>
          </cell>
          <cell r="BF133">
            <v>0</v>
          </cell>
          <cell r="BG133"/>
          <cell r="BH133">
            <v>0</v>
          </cell>
          <cell r="BJ133">
            <v>0</v>
          </cell>
          <cell r="BL133"/>
          <cell r="BR133" t="str">
            <v/>
          </cell>
          <cell r="BT133" t="str">
            <v/>
          </cell>
          <cell r="BV133">
            <v>0</v>
          </cell>
          <cell r="BX133">
            <v>0</v>
          </cell>
          <cell r="BY133">
            <v>0</v>
          </cell>
          <cell r="BZ133"/>
          <cell r="CA133"/>
          <cell r="CB133"/>
          <cell r="CC133">
            <v>0</v>
          </cell>
          <cell r="CD133">
            <v>0</v>
          </cell>
          <cell r="CE133"/>
          <cell r="CH133"/>
          <cell r="CM133"/>
          <cell r="CN133"/>
          <cell r="CO133">
            <v>0</v>
          </cell>
          <cell r="CP133"/>
          <cell r="CW133">
            <v>0</v>
          </cell>
          <cell r="CX133"/>
          <cell r="CY133"/>
          <cell r="DE133"/>
          <cell r="DF133"/>
          <cell r="DG133"/>
          <cell r="DH133"/>
          <cell r="DI133"/>
          <cell r="DJ133"/>
          <cell r="DK133"/>
          <cell r="DL133"/>
          <cell r="DM133"/>
          <cell r="DN133"/>
          <cell r="DO133" t="str">
            <v>Abram Peterson</v>
          </cell>
          <cell r="DP133" t="str">
            <v>Barrett</v>
          </cell>
          <cell r="DQ133" t="str">
            <v>Lafontaine</v>
          </cell>
          <cell r="DR133" t="str">
            <v>6W</v>
          </cell>
        </row>
        <row r="134">
          <cell r="C134">
            <v>32</v>
          </cell>
          <cell r="D134">
            <v>73</v>
          </cell>
          <cell r="E134">
            <v>28</v>
          </cell>
          <cell r="F134">
            <v>73</v>
          </cell>
          <cell r="G134"/>
          <cell r="H134" t="str">
            <v/>
          </cell>
          <cell r="I134" t="str">
            <v/>
          </cell>
          <cell r="J134" t="str">
            <v>PER submitted</v>
          </cell>
          <cell r="K134" t="str">
            <v>Kanuit</v>
          </cell>
          <cell r="L134" t="str">
            <v>Rehab collection and pond</v>
          </cell>
          <cell r="M134">
            <v>280754</v>
          </cell>
          <cell r="N134" t="str">
            <v>280754-PS01</v>
          </cell>
          <cell r="P134">
            <v>501</v>
          </cell>
          <cell r="R134"/>
          <cell r="S134"/>
          <cell r="T134" t="str">
            <v>Exempt</v>
          </cell>
          <cell r="U134">
            <v>44202</v>
          </cell>
          <cell r="V134">
            <v>0</v>
          </cell>
          <cell r="W134">
            <v>0</v>
          </cell>
          <cell r="X134">
            <v>0</v>
          </cell>
          <cell r="Y134"/>
          <cell r="Z134"/>
          <cell r="AA134"/>
          <cell r="AB134">
            <v>0</v>
          </cell>
          <cell r="AC134"/>
          <cell r="AD134"/>
          <cell r="AE134"/>
          <cell r="AF134"/>
          <cell r="AG134"/>
          <cell r="AJ134"/>
          <cell r="AK134">
            <v>2910000</v>
          </cell>
          <cell r="AL134"/>
          <cell r="AM134"/>
          <cell r="AN134"/>
          <cell r="AO134"/>
          <cell r="AP134"/>
          <cell r="AQ134"/>
          <cell r="AR134">
            <v>0</v>
          </cell>
          <cell r="AS134">
            <v>0</v>
          </cell>
          <cell r="AT134">
            <v>2910000</v>
          </cell>
          <cell r="AU134">
            <v>0</v>
          </cell>
          <cell r="AV134"/>
          <cell r="AW134"/>
          <cell r="AX134">
            <v>0</v>
          </cell>
          <cell r="BE134">
            <v>0</v>
          </cell>
          <cell r="BF134">
            <v>0</v>
          </cell>
          <cell r="BG134"/>
          <cell r="BH134">
            <v>0</v>
          </cell>
          <cell r="BJ134"/>
          <cell r="BL134"/>
          <cell r="BO134"/>
          <cell r="BP134"/>
          <cell r="BR134"/>
          <cell r="BV134">
            <v>0</v>
          </cell>
          <cell r="BX134">
            <v>0</v>
          </cell>
          <cell r="BY134">
            <v>0</v>
          </cell>
          <cell r="BZ134"/>
          <cell r="CA134"/>
          <cell r="CB134"/>
          <cell r="CC134">
            <v>0</v>
          </cell>
          <cell r="CD134">
            <v>0</v>
          </cell>
          <cell r="CE134"/>
          <cell r="CH134"/>
          <cell r="CM134"/>
          <cell r="CN134"/>
          <cell r="CO134">
            <v>0</v>
          </cell>
          <cell r="CP134"/>
          <cell r="CW134">
            <v>0</v>
          </cell>
          <cell r="CX134" t="str">
            <v>PER submitted</v>
          </cell>
          <cell r="DC134">
            <v>281</v>
          </cell>
          <cell r="DE134">
            <v>0</v>
          </cell>
          <cell r="DF134"/>
          <cell r="DG134">
            <v>2910000</v>
          </cell>
          <cell r="DH134">
            <v>2910000</v>
          </cell>
          <cell r="DI134">
            <v>600000</v>
          </cell>
          <cell r="DJ134" t="str">
            <v>2022 Award</v>
          </cell>
          <cell r="DK134"/>
          <cell r="DL134"/>
          <cell r="DM134"/>
          <cell r="DN134"/>
          <cell r="DO134" t="str">
            <v>Qais Banihani</v>
          </cell>
          <cell r="DP134" t="str">
            <v>Kanuit</v>
          </cell>
          <cell r="DQ134"/>
          <cell r="DR134">
            <v>9</v>
          </cell>
        </row>
        <row r="135">
          <cell r="C135">
            <v>130</v>
          </cell>
          <cell r="D135">
            <v>56</v>
          </cell>
          <cell r="E135">
            <v>116</v>
          </cell>
          <cell r="F135">
            <v>56</v>
          </cell>
          <cell r="G135"/>
          <cell r="H135" t="str">
            <v/>
          </cell>
          <cell r="I135" t="str">
            <v/>
          </cell>
          <cell r="J135">
            <v>0</v>
          </cell>
          <cell r="K135" t="str">
            <v>Kanuit</v>
          </cell>
          <cell r="L135" t="str">
            <v>Adv trmt – chloride, add RO to WTP</v>
          </cell>
          <cell r="M135">
            <v>280866</v>
          </cell>
          <cell r="N135" t="str">
            <v>280866-PS01</v>
          </cell>
          <cell r="O135"/>
          <cell r="P135">
            <v>492</v>
          </cell>
          <cell r="R135"/>
          <cell r="S135"/>
          <cell r="T135"/>
          <cell r="U135">
            <v>0</v>
          </cell>
          <cell r="V135">
            <v>0</v>
          </cell>
          <cell r="W135">
            <v>0</v>
          </cell>
          <cell r="X135">
            <v>0</v>
          </cell>
          <cell r="Y135"/>
          <cell r="Z135"/>
          <cell r="AA135"/>
          <cell r="AB135">
            <v>0</v>
          </cell>
          <cell r="AC135" t="str">
            <v>On DW IUP</v>
          </cell>
          <cell r="AD135" t="str">
            <v>PSIG Cert</v>
          </cell>
          <cell r="AE135"/>
          <cell r="AF135"/>
          <cell r="AG135"/>
          <cell r="AH135">
            <v>45383</v>
          </cell>
          <cell r="AI135">
            <v>45931</v>
          </cell>
          <cell r="AJ135"/>
          <cell r="AK135">
            <v>2606337</v>
          </cell>
          <cell r="AN135"/>
          <cell r="AO135"/>
          <cell r="AP135"/>
          <cell r="AQ135"/>
          <cell r="AR135">
            <v>0</v>
          </cell>
          <cell r="AS135">
            <v>0</v>
          </cell>
          <cell r="AT135">
            <v>2606337</v>
          </cell>
          <cell r="AU135">
            <v>0</v>
          </cell>
          <cell r="AV135"/>
          <cell r="AW135"/>
          <cell r="AX135">
            <v>0</v>
          </cell>
          <cell r="BB135"/>
          <cell r="BE135"/>
          <cell r="BF135"/>
          <cell r="BG135"/>
          <cell r="BH135"/>
          <cell r="BJ135">
            <v>0</v>
          </cell>
          <cell r="BL135"/>
          <cell r="BR135" t="str">
            <v/>
          </cell>
          <cell r="BV135">
            <v>0</v>
          </cell>
          <cell r="BX135">
            <v>0</v>
          </cell>
          <cell r="BY135">
            <v>0</v>
          </cell>
          <cell r="BZ135"/>
          <cell r="CA135"/>
          <cell r="CB135"/>
          <cell r="CC135">
            <v>0</v>
          </cell>
          <cell r="CD135">
            <v>0</v>
          </cell>
          <cell r="CE135"/>
          <cell r="CH135"/>
          <cell r="CM135"/>
          <cell r="CN135"/>
          <cell r="CO135">
            <v>0</v>
          </cell>
          <cell r="CP135"/>
          <cell r="CW135">
            <v>0</v>
          </cell>
          <cell r="DE135"/>
          <cell r="DF135"/>
          <cell r="DG135"/>
          <cell r="DH135">
            <v>0</v>
          </cell>
          <cell r="DI135"/>
          <cell r="DJ135"/>
          <cell r="DK135"/>
          <cell r="DL135"/>
          <cell r="DM135"/>
          <cell r="DN135"/>
          <cell r="DO135" t="str">
            <v>Qais Banihani</v>
          </cell>
          <cell r="DP135" t="str">
            <v>Kanuit</v>
          </cell>
          <cell r="DQ135" t="str">
            <v>Lafontaine</v>
          </cell>
          <cell r="DR135">
            <v>9</v>
          </cell>
        </row>
        <row r="136">
          <cell r="C136">
            <v>8</v>
          </cell>
          <cell r="D136">
            <v>88</v>
          </cell>
          <cell r="E136">
            <v>6</v>
          </cell>
          <cell r="F136">
            <v>88</v>
          </cell>
          <cell r="G136">
            <v>2024</v>
          </cell>
          <cell r="H136" t="str">
            <v/>
          </cell>
          <cell r="I136" t="str">
            <v>Yes</v>
          </cell>
          <cell r="J136">
            <v>0</v>
          </cell>
          <cell r="K136" t="str">
            <v>Kanuit</v>
          </cell>
          <cell r="L136" t="str">
            <v>Regionalize, connect to Mankato</v>
          </cell>
          <cell r="M136">
            <v>280841</v>
          </cell>
          <cell r="N136" t="str">
            <v>280841-PS01</v>
          </cell>
          <cell r="O136"/>
          <cell r="P136">
            <v>2500</v>
          </cell>
          <cell r="Q136"/>
          <cell r="R136"/>
          <cell r="S136"/>
          <cell r="T136" t="str">
            <v>Exempt</v>
          </cell>
          <cell r="U136">
            <v>44623</v>
          </cell>
          <cell r="V136">
            <v>44728</v>
          </cell>
          <cell r="W136">
            <v>0</v>
          </cell>
          <cell r="X136">
            <v>0</v>
          </cell>
          <cell r="Y136">
            <v>45079</v>
          </cell>
          <cell r="Z136">
            <v>16000000</v>
          </cell>
          <cell r="AA136"/>
          <cell r="AB136">
            <v>9000000</v>
          </cell>
          <cell r="AC136" t="str">
            <v>Part B</v>
          </cell>
          <cell r="AD136"/>
          <cell r="AE136">
            <v>44617</v>
          </cell>
          <cell r="AF136">
            <v>16000000</v>
          </cell>
          <cell r="AG136"/>
          <cell r="AH136">
            <v>45597</v>
          </cell>
          <cell r="AI136">
            <v>46357</v>
          </cell>
          <cell r="AJ136"/>
          <cell r="AK136">
            <v>16000000</v>
          </cell>
          <cell r="AL136"/>
          <cell r="AM136"/>
          <cell r="AN136"/>
          <cell r="AO136"/>
          <cell r="AP136"/>
          <cell r="AQ136"/>
          <cell r="AR136">
            <v>0</v>
          </cell>
          <cell r="AS136">
            <v>0</v>
          </cell>
          <cell r="AT136">
            <v>16000000</v>
          </cell>
          <cell r="AU136">
            <v>16000000</v>
          </cell>
          <cell r="AV136"/>
          <cell r="AW136"/>
          <cell r="AX136">
            <v>16000000</v>
          </cell>
          <cell r="AY136"/>
          <cell r="AZ136"/>
          <cell r="BA136"/>
          <cell r="BB136"/>
          <cell r="BC136"/>
          <cell r="BD136"/>
          <cell r="BE136">
            <v>0</v>
          </cell>
          <cell r="BF136">
            <v>0</v>
          </cell>
          <cell r="BG136"/>
          <cell r="BH136">
            <v>0</v>
          </cell>
          <cell r="BI136"/>
          <cell r="BJ136">
            <v>0</v>
          </cell>
          <cell r="BK136">
            <v>44769</v>
          </cell>
          <cell r="BL136">
            <v>14831750</v>
          </cell>
          <cell r="BM136">
            <v>1</v>
          </cell>
          <cell r="BN136" t="str">
            <v>FY23 new</v>
          </cell>
          <cell r="BO136"/>
          <cell r="BP136"/>
          <cell r="BQ136"/>
          <cell r="BR136" t="str">
            <v/>
          </cell>
          <cell r="BS136"/>
          <cell r="BT136"/>
          <cell r="BU136"/>
          <cell r="BV136">
            <v>16000000</v>
          </cell>
          <cell r="BW136"/>
          <cell r="BX136">
            <v>16000000</v>
          </cell>
          <cell r="BY136">
            <v>7000000</v>
          </cell>
          <cell r="BZ136"/>
          <cell r="CA136"/>
          <cell r="CB136"/>
          <cell r="CC136">
            <v>5000000</v>
          </cell>
          <cell r="CD136">
            <v>5800000</v>
          </cell>
          <cell r="CE136"/>
          <cell r="CF136"/>
          <cell r="CG136"/>
          <cell r="CH136"/>
          <cell r="CI136"/>
          <cell r="CJ136"/>
          <cell r="CK136"/>
          <cell r="CL136"/>
          <cell r="CM136"/>
          <cell r="CN136"/>
          <cell r="CO136">
            <v>0</v>
          </cell>
          <cell r="CP136"/>
          <cell r="CQ136"/>
          <cell r="CR136"/>
          <cell r="CS136"/>
          <cell r="CT136"/>
          <cell r="CU136"/>
          <cell r="CV136"/>
          <cell r="CW136">
            <v>0</v>
          </cell>
          <cell r="CX136"/>
          <cell r="CY136"/>
          <cell r="CZ136"/>
          <cell r="DA136"/>
          <cell r="DB136"/>
          <cell r="DC136"/>
          <cell r="DD136"/>
          <cell r="DE136"/>
          <cell r="DF136"/>
          <cell r="DG136"/>
          <cell r="DH136">
            <v>0</v>
          </cell>
          <cell r="DI136"/>
          <cell r="DJ136"/>
          <cell r="DK136"/>
          <cell r="DL136"/>
          <cell r="DM136"/>
          <cell r="DN136"/>
          <cell r="DO136" t="str">
            <v>Pam Rodewald</v>
          </cell>
          <cell r="DP136" t="str">
            <v>Kanuit</v>
          </cell>
          <cell r="DQ136" t="str">
            <v>Lafontaine</v>
          </cell>
          <cell r="DR136">
            <v>9</v>
          </cell>
        </row>
        <row r="137">
          <cell r="C137">
            <v>170</v>
          </cell>
          <cell r="D137">
            <v>51</v>
          </cell>
          <cell r="E137">
            <v>154</v>
          </cell>
          <cell r="F137">
            <v>51</v>
          </cell>
          <cell r="G137"/>
          <cell r="H137" t="str">
            <v/>
          </cell>
          <cell r="I137" t="str">
            <v/>
          </cell>
          <cell r="J137" t="str">
            <v>Search grant for PER</v>
          </cell>
          <cell r="K137" t="str">
            <v>Barrett</v>
          </cell>
          <cell r="L137" t="str">
            <v>Rehab collection and treatment</v>
          </cell>
          <cell r="M137">
            <v>280691</v>
          </cell>
          <cell r="N137" t="str">
            <v>280691-PS01</v>
          </cell>
          <cell r="O137"/>
          <cell r="P137">
            <v>110</v>
          </cell>
          <cell r="Q137"/>
          <cell r="R137"/>
          <cell r="S137"/>
          <cell r="T137"/>
          <cell r="U137">
            <v>0</v>
          </cell>
          <cell r="V137">
            <v>0</v>
          </cell>
          <cell r="W137">
            <v>0</v>
          </cell>
          <cell r="X137">
            <v>0</v>
          </cell>
          <cell r="Y137"/>
          <cell r="Z137"/>
          <cell r="AA137"/>
          <cell r="AB137">
            <v>0</v>
          </cell>
          <cell r="AC137"/>
          <cell r="AD137"/>
          <cell r="AE137"/>
          <cell r="AF137"/>
          <cell r="AG137"/>
          <cell r="AH137"/>
          <cell r="AI137"/>
          <cell r="AJ137"/>
          <cell r="AK137">
            <v>761000</v>
          </cell>
          <cell r="AL137"/>
          <cell r="AM137"/>
          <cell r="AN137"/>
          <cell r="AO137"/>
          <cell r="AP137"/>
          <cell r="AQ137"/>
          <cell r="AR137">
            <v>0</v>
          </cell>
          <cell r="AS137">
            <v>0</v>
          </cell>
          <cell r="AT137">
            <v>761000</v>
          </cell>
          <cell r="AU137">
            <v>0</v>
          </cell>
          <cell r="AV137"/>
          <cell r="AW137"/>
          <cell r="AX137">
            <v>0</v>
          </cell>
          <cell r="AY137"/>
          <cell r="AZ137"/>
          <cell r="BA137"/>
          <cell r="BB137"/>
          <cell r="BC137"/>
          <cell r="BD137"/>
          <cell r="BE137">
            <v>0</v>
          </cell>
          <cell r="BF137">
            <v>0</v>
          </cell>
          <cell r="BG137"/>
          <cell r="BH137">
            <v>0</v>
          </cell>
          <cell r="BI137"/>
          <cell r="BJ137">
            <v>370987.5</v>
          </cell>
          <cell r="BK137"/>
          <cell r="BL137"/>
          <cell r="BM137"/>
          <cell r="BN137"/>
          <cell r="BO137"/>
          <cell r="BP137"/>
          <cell r="BQ137"/>
          <cell r="BR137" t="str">
            <v/>
          </cell>
          <cell r="BS137"/>
          <cell r="BT137"/>
          <cell r="BU137"/>
          <cell r="BV137">
            <v>0</v>
          </cell>
          <cell r="BW137"/>
          <cell r="BX137">
            <v>0</v>
          </cell>
          <cell r="BY137">
            <v>0</v>
          </cell>
          <cell r="BZ137"/>
          <cell r="CA137"/>
          <cell r="CB137"/>
          <cell r="CC137">
            <v>0</v>
          </cell>
          <cell r="CD137">
            <v>0</v>
          </cell>
          <cell r="CE137"/>
          <cell r="CF137"/>
          <cell r="CG137"/>
          <cell r="CH137"/>
          <cell r="CI137"/>
          <cell r="CJ137"/>
          <cell r="CK137"/>
          <cell r="CL137"/>
          <cell r="CM137"/>
          <cell r="CN137"/>
          <cell r="CO137">
            <v>0</v>
          </cell>
          <cell r="CP137"/>
          <cell r="CQ137"/>
          <cell r="CR137"/>
          <cell r="CS137"/>
          <cell r="CT137"/>
          <cell r="CU137"/>
          <cell r="CV137"/>
          <cell r="CW137">
            <v>0</v>
          </cell>
          <cell r="CX137" t="str">
            <v>Search grant for PER</v>
          </cell>
          <cell r="CY137"/>
          <cell r="CZ137"/>
          <cell r="DA137"/>
          <cell r="DB137"/>
          <cell r="DC137">
            <v>35</v>
          </cell>
          <cell r="DD137"/>
          <cell r="DE137">
            <v>570750</v>
          </cell>
          <cell r="DF137"/>
          <cell r="DG137"/>
          <cell r="DH137">
            <v>0</v>
          </cell>
          <cell r="DI137"/>
          <cell r="DJ137"/>
          <cell r="DK137"/>
          <cell r="DL137"/>
          <cell r="DM137"/>
          <cell r="DN137"/>
          <cell r="DO137" t="str">
            <v>Abram Peterson</v>
          </cell>
          <cell r="DP137" t="str">
            <v>Barrett</v>
          </cell>
          <cell r="DQ137"/>
          <cell r="DR137" t="str">
            <v>7W</v>
          </cell>
        </row>
        <row r="138">
          <cell r="C138">
            <v>51</v>
          </cell>
          <cell r="D138">
            <v>68</v>
          </cell>
          <cell r="E138">
            <v>40</v>
          </cell>
          <cell r="F138">
            <v>68</v>
          </cell>
          <cell r="G138"/>
          <cell r="H138" t="str">
            <v/>
          </cell>
          <cell r="I138" t="str">
            <v/>
          </cell>
          <cell r="J138" t="str">
            <v>PER submitted</v>
          </cell>
          <cell r="K138" t="str">
            <v>Barrett</v>
          </cell>
          <cell r="L138" t="str">
            <v>Rehab collection, ph 2</v>
          </cell>
          <cell r="M138">
            <v>280639</v>
          </cell>
          <cell r="N138" t="str">
            <v>280639-PS01</v>
          </cell>
          <cell r="O138"/>
          <cell r="P138">
            <v>238</v>
          </cell>
          <cell r="R138"/>
          <cell r="S138"/>
          <cell r="T138"/>
          <cell r="U138">
            <v>0</v>
          </cell>
          <cell r="V138">
            <v>0</v>
          </cell>
          <cell r="W138">
            <v>0</v>
          </cell>
          <cell r="X138">
            <v>0</v>
          </cell>
          <cell r="Y138"/>
          <cell r="Z138"/>
          <cell r="AA138"/>
          <cell r="AB138">
            <v>0</v>
          </cell>
          <cell r="AE138"/>
          <cell r="AF138"/>
          <cell r="AG138"/>
          <cell r="AJ138"/>
          <cell r="AK138">
            <v>4477000</v>
          </cell>
          <cell r="AN138"/>
          <cell r="AO138"/>
          <cell r="AP138"/>
          <cell r="AQ138"/>
          <cell r="AR138">
            <v>0</v>
          </cell>
          <cell r="AS138">
            <v>0</v>
          </cell>
          <cell r="AT138">
            <v>4477000</v>
          </cell>
          <cell r="AU138">
            <v>0</v>
          </cell>
          <cell r="AV138"/>
          <cell r="AW138"/>
          <cell r="AX138">
            <v>0</v>
          </cell>
          <cell r="AY138"/>
          <cell r="AZ138"/>
          <cell r="BC138"/>
          <cell r="BE138" t="str">
            <v>2020 Survey</v>
          </cell>
          <cell r="BF138">
            <v>0</v>
          </cell>
          <cell r="BG138"/>
          <cell r="BH138">
            <v>1762230.8148681154</v>
          </cell>
          <cell r="BJ138">
            <v>1909700</v>
          </cell>
          <cell r="BL138"/>
          <cell r="BR138" t="str">
            <v/>
          </cell>
          <cell r="BT138" t="str">
            <v/>
          </cell>
          <cell r="BV138">
            <v>0</v>
          </cell>
          <cell r="BX138">
            <v>0</v>
          </cell>
          <cell r="BY138">
            <v>0</v>
          </cell>
          <cell r="BZ138"/>
          <cell r="CA138"/>
          <cell r="CB138"/>
          <cell r="CC138">
            <v>0</v>
          </cell>
          <cell r="CD138">
            <v>0</v>
          </cell>
          <cell r="CE138"/>
          <cell r="CF138"/>
          <cell r="CG138"/>
          <cell r="CH138"/>
          <cell r="CI138"/>
          <cell r="CJ138"/>
          <cell r="CK138"/>
          <cell r="CL138"/>
          <cell r="CM138"/>
          <cell r="CN138"/>
          <cell r="CO138">
            <v>0</v>
          </cell>
          <cell r="CP138"/>
          <cell r="CW138">
            <v>0</v>
          </cell>
          <cell r="CX138" t="str">
            <v>PER submitted</v>
          </cell>
          <cell r="CY138">
            <v>2024</v>
          </cell>
          <cell r="DC138">
            <v>116</v>
          </cell>
          <cell r="DD138">
            <v>24</v>
          </cell>
          <cell r="DE138">
            <v>2938000</v>
          </cell>
          <cell r="DF138">
            <v>448300</v>
          </cell>
          <cell r="DG138">
            <v>1297000</v>
          </cell>
          <cell r="DH138">
            <v>1745300</v>
          </cell>
          <cell r="DI138"/>
          <cell r="DJ138" t="str">
            <v>2020 applied</v>
          </cell>
          <cell r="DK138">
            <v>1000000</v>
          </cell>
          <cell r="DL138" t="str">
            <v>23 SPAP</v>
          </cell>
          <cell r="DM138"/>
          <cell r="DN138"/>
          <cell r="DO138" t="str">
            <v>Pam Rodewald</v>
          </cell>
          <cell r="DP138" t="str">
            <v>Barrett</v>
          </cell>
          <cell r="DQ138" t="str">
            <v>Barrett</v>
          </cell>
          <cell r="DR138" t="str">
            <v>6E</v>
          </cell>
        </row>
        <row r="139">
          <cell r="C139">
            <v>260</v>
          </cell>
          <cell r="D139">
            <v>39</v>
          </cell>
          <cell r="E139">
            <v>242</v>
          </cell>
          <cell r="F139">
            <v>39</v>
          </cell>
          <cell r="G139" t="str">
            <v/>
          </cell>
          <cell r="H139" t="str">
            <v/>
          </cell>
          <cell r="I139" t="str">
            <v/>
          </cell>
          <cell r="J139">
            <v>0</v>
          </cell>
          <cell r="K139" t="str">
            <v>Bradshaw</v>
          </cell>
          <cell r="L139" t="str">
            <v>Unsewered, potential SSTS</v>
          </cell>
          <cell r="M139">
            <v>280061</v>
          </cell>
          <cell r="N139" t="str">
            <v>280061-PS01</v>
          </cell>
          <cell r="O139" t="str">
            <v>unsewered, potential SSTS</v>
          </cell>
          <cell r="P139">
            <v>200</v>
          </cell>
          <cell r="Q139">
            <v>0</v>
          </cell>
          <cell r="R139"/>
          <cell r="S139" t="str">
            <v>Y</v>
          </cell>
          <cell r="T139"/>
          <cell r="U139">
            <v>0</v>
          </cell>
          <cell r="V139">
            <v>0</v>
          </cell>
          <cell r="W139">
            <v>0</v>
          </cell>
          <cell r="X139">
            <v>0</v>
          </cell>
          <cell r="Y139"/>
          <cell r="Z139"/>
          <cell r="AA139"/>
          <cell r="AB139">
            <v>0</v>
          </cell>
          <cell r="AC139"/>
          <cell r="AD139"/>
          <cell r="AE139"/>
          <cell r="AF139"/>
          <cell r="AG139"/>
          <cell r="AH139"/>
          <cell r="AI139"/>
          <cell r="AJ139"/>
          <cell r="AK139">
            <v>750000</v>
          </cell>
          <cell r="AL139"/>
          <cell r="AM139"/>
          <cell r="AN139"/>
          <cell r="AO139"/>
          <cell r="AP139"/>
          <cell r="AQ139"/>
          <cell r="AR139">
            <v>0</v>
          </cell>
          <cell r="AS139">
            <v>0</v>
          </cell>
          <cell r="AT139">
            <v>750000</v>
          </cell>
          <cell r="AU139">
            <v>0</v>
          </cell>
          <cell r="AV139"/>
          <cell r="AW139"/>
          <cell r="AX139">
            <v>0</v>
          </cell>
          <cell r="AY139"/>
          <cell r="AZ139"/>
          <cell r="BA139"/>
          <cell r="BB139"/>
          <cell r="BC139"/>
          <cell r="BD139"/>
          <cell r="BE139">
            <v>0</v>
          </cell>
          <cell r="BF139">
            <v>0</v>
          </cell>
          <cell r="BG139"/>
          <cell r="BH139">
            <v>0</v>
          </cell>
          <cell r="BI139"/>
          <cell r="BJ139">
            <v>0</v>
          </cell>
          <cell r="BK139"/>
          <cell r="BL139"/>
          <cell r="BM139"/>
          <cell r="BN139"/>
          <cell r="BO139"/>
          <cell r="BP139"/>
          <cell r="BQ139"/>
          <cell r="BR139" t="str">
            <v/>
          </cell>
          <cell r="BS139"/>
          <cell r="BT139" t="str">
            <v/>
          </cell>
          <cell r="BU139"/>
          <cell r="BV139">
            <v>0</v>
          </cell>
          <cell r="BW139"/>
          <cell r="BX139">
            <v>0</v>
          </cell>
          <cell r="BY139">
            <v>0</v>
          </cell>
          <cell r="BZ139"/>
          <cell r="CA139"/>
          <cell r="CB139"/>
          <cell r="CC139">
            <v>0</v>
          </cell>
          <cell r="CD139">
            <v>0</v>
          </cell>
          <cell r="CE139"/>
          <cell r="CF139"/>
          <cell r="CG139"/>
          <cell r="CH139"/>
          <cell r="CI139"/>
          <cell r="CJ139"/>
          <cell r="CK139"/>
          <cell r="CL139"/>
          <cell r="CM139" t="str">
            <v>Potential</v>
          </cell>
          <cell r="CN139"/>
          <cell r="CO139">
            <v>750000</v>
          </cell>
          <cell r="CP139"/>
          <cell r="CQ139"/>
          <cell r="CR139"/>
          <cell r="CS139"/>
          <cell r="CT139"/>
          <cell r="CU139"/>
          <cell r="CV139"/>
          <cell r="CW139">
            <v>750000</v>
          </cell>
          <cell r="CX139"/>
          <cell r="CY139"/>
          <cell r="CZ139"/>
          <cell r="DA139"/>
          <cell r="DB139"/>
          <cell r="DC139"/>
          <cell r="DD139"/>
          <cell r="DE139"/>
          <cell r="DF139"/>
          <cell r="DG139"/>
          <cell r="DH139">
            <v>0</v>
          </cell>
          <cell r="DI139"/>
          <cell r="DJ139"/>
          <cell r="DK139"/>
          <cell r="DL139"/>
          <cell r="DM139"/>
          <cell r="DN139"/>
          <cell r="DO139" t="str">
            <v>Vinod Sathyaseelan</v>
          </cell>
          <cell r="DP139" t="str">
            <v>Bradshaw</v>
          </cell>
          <cell r="DQ139" t="str">
            <v>Lafontaine</v>
          </cell>
          <cell r="DR139">
            <v>4</v>
          </cell>
        </row>
        <row r="140">
          <cell r="C140">
            <v>91</v>
          </cell>
          <cell r="D140">
            <v>61</v>
          </cell>
          <cell r="E140">
            <v>78</v>
          </cell>
          <cell r="F140">
            <v>61</v>
          </cell>
          <cell r="G140"/>
          <cell r="H140" t="str">
            <v/>
          </cell>
          <cell r="I140" t="str">
            <v/>
          </cell>
          <cell r="J140">
            <v>0</v>
          </cell>
          <cell r="K140" t="str">
            <v>Sabie</v>
          </cell>
          <cell r="L140" t="str">
            <v>Rehab collection</v>
          </cell>
          <cell r="M140">
            <v>280829</v>
          </cell>
          <cell r="N140" t="str">
            <v>280829-PS01</v>
          </cell>
          <cell r="O140"/>
          <cell r="P140">
            <v>2221</v>
          </cell>
          <cell r="R140"/>
          <cell r="S140"/>
          <cell r="T140"/>
          <cell r="U140">
            <v>0</v>
          </cell>
          <cell r="V140">
            <v>0</v>
          </cell>
          <cell r="W140">
            <v>0</v>
          </cell>
          <cell r="X140">
            <v>0</v>
          </cell>
          <cell r="Y140"/>
          <cell r="Z140"/>
          <cell r="AA140"/>
          <cell r="AB140">
            <v>0</v>
          </cell>
          <cell r="AC140"/>
          <cell r="AD140"/>
          <cell r="AE140"/>
          <cell r="AF140"/>
          <cell r="AG140"/>
          <cell r="AJ140"/>
          <cell r="AK140">
            <v>13600000</v>
          </cell>
          <cell r="AN140"/>
          <cell r="AO140"/>
          <cell r="AP140"/>
          <cell r="AQ140"/>
          <cell r="AR140">
            <v>0</v>
          </cell>
          <cell r="AS140">
            <v>0</v>
          </cell>
          <cell r="AT140">
            <v>13600000</v>
          </cell>
          <cell r="AU140">
            <v>0</v>
          </cell>
          <cell r="AV140"/>
          <cell r="AW140"/>
          <cell r="AX140">
            <v>0</v>
          </cell>
          <cell r="BB140"/>
          <cell r="BE140">
            <v>0</v>
          </cell>
          <cell r="BF140">
            <v>0</v>
          </cell>
          <cell r="BG140"/>
          <cell r="BH140">
            <v>0</v>
          </cell>
          <cell r="BJ140">
            <v>0</v>
          </cell>
          <cell r="BL140"/>
          <cell r="BR140" t="str">
            <v/>
          </cell>
          <cell r="BV140">
            <v>0</v>
          </cell>
          <cell r="BX140">
            <v>0</v>
          </cell>
          <cell r="BY140">
            <v>0</v>
          </cell>
          <cell r="BZ140"/>
          <cell r="CA140"/>
          <cell r="CB140"/>
          <cell r="CC140">
            <v>0</v>
          </cell>
          <cell r="CD140">
            <v>0</v>
          </cell>
          <cell r="CH140"/>
          <cell r="CN140"/>
          <cell r="CO140">
            <v>0</v>
          </cell>
          <cell r="CP140"/>
          <cell r="CW140">
            <v>0</v>
          </cell>
          <cell r="DE140"/>
          <cell r="DF140"/>
          <cell r="DG140"/>
          <cell r="DH140">
            <v>0</v>
          </cell>
          <cell r="DI140"/>
          <cell r="DJ140"/>
          <cell r="DK140"/>
          <cell r="DL140"/>
          <cell r="DM140"/>
          <cell r="DN140"/>
          <cell r="DO140" t="str">
            <v>Benjamin Carlson</v>
          </cell>
          <cell r="DP140" t="str">
            <v>Sabie</v>
          </cell>
          <cell r="DQ140" t="str">
            <v>Lafontaine</v>
          </cell>
          <cell r="DR140">
            <v>11</v>
          </cell>
        </row>
        <row r="141">
          <cell r="C141">
            <v>171</v>
          </cell>
          <cell r="D141">
            <v>51</v>
          </cell>
          <cell r="E141">
            <v>149</v>
          </cell>
          <cell r="F141">
            <v>51</v>
          </cell>
          <cell r="G141"/>
          <cell r="H141" t="str">
            <v/>
          </cell>
          <cell r="I141" t="str">
            <v/>
          </cell>
          <cell r="J141">
            <v>0</v>
          </cell>
          <cell r="K141" t="str">
            <v>Sabie</v>
          </cell>
          <cell r="L141" t="str">
            <v>Regionalize, connect MCES Blue Lake</v>
          </cell>
          <cell r="M141">
            <v>280883</v>
          </cell>
          <cell r="N141" t="str">
            <v>280883-PS01</v>
          </cell>
          <cell r="O141"/>
          <cell r="P141">
            <v>2221</v>
          </cell>
          <cell r="Q141"/>
          <cell r="R141"/>
          <cell r="S141"/>
          <cell r="T141"/>
          <cell r="U141">
            <v>0</v>
          </cell>
          <cell r="V141">
            <v>0</v>
          </cell>
          <cell r="W141">
            <v>0</v>
          </cell>
          <cell r="X141">
            <v>0</v>
          </cell>
          <cell r="Y141"/>
          <cell r="Z141"/>
          <cell r="AA141"/>
          <cell r="AB141">
            <v>0</v>
          </cell>
          <cell r="AC141"/>
          <cell r="AD141"/>
          <cell r="AE141"/>
          <cell r="AF141"/>
          <cell r="AG141"/>
          <cell r="AH141"/>
          <cell r="AI141"/>
          <cell r="AJ141"/>
          <cell r="AK141">
            <v>1300000</v>
          </cell>
          <cell r="AL141"/>
          <cell r="AM141"/>
          <cell r="AN141"/>
          <cell r="AO141"/>
          <cell r="AP141"/>
          <cell r="AQ141"/>
          <cell r="AR141">
            <v>0</v>
          </cell>
          <cell r="AS141">
            <v>0</v>
          </cell>
          <cell r="AT141">
            <v>1300000</v>
          </cell>
          <cell r="AU141">
            <v>0</v>
          </cell>
          <cell r="AV141"/>
          <cell r="AW141"/>
          <cell r="AX141">
            <v>0</v>
          </cell>
          <cell r="AY141"/>
          <cell r="AZ141"/>
          <cell r="BA141"/>
          <cell r="BB141"/>
          <cell r="BC141"/>
          <cell r="BD141"/>
          <cell r="BE141">
            <v>0</v>
          </cell>
          <cell r="BF141">
            <v>0</v>
          </cell>
          <cell r="BG141"/>
          <cell r="BH141">
            <v>0</v>
          </cell>
          <cell r="BI141"/>
          <cell r="BJ141">
            <v>0</v>
          </cell>
          <cell r="BK141"/>
          <cell r="BL141"/>
          <cell r="BM141"/>
          <cell r="BN141"/>
          <cell r="BO141"/>
          <cell r="BP141"/>
          <cell r="BQ141"/>
          <cell r="BR141" t="str">
            <v/>
          </cell>
          <cell r="BS141"/>
          <cell r="BT141"/>
          <cell r="BU141"/>
          <cell r="BV141">
            <v>0</v>
          </cell>
          <cell r="BW141"/>
          <cell r="BX141">
            <v>0</v>
          </cell>
          <cell r="BY141">
            <v>0</v>
          </cell>
          <cell r="BZ141"/>
          <cell r="CA141"/>
          <cell r="CB141"/>
          <cell r="CC141">
            <v>0</v>
          </cell>
          <cell r="CD141">
            <v>0</v>
          </cell>
          <cell r="CE141"/>
          <cell r="CF141"/>
          <cell r="CG141"/>
          <cell r="CH141"/>
          <cell r="CI141"/>
          <cell r="CJ141"/>
          <cell r="CK141"/>
          <cell r="CL141"/>
          <cell r="CM141"/>
          <cell r="CN141"/>
          <cell r="CO141">
            <v>0</v>
          </cell>
          <cell r="CP141"/>
          <cell r="CQ141"/>
          <cell r="CR141"/>
          <cell r="CS141"/>
          <cell r="CT141"/>
          <cell r="CU141"/>
          <cell r="CV141"/>
          <cell r="CW141">
            <v>0</v>
          </cell>
          <cell r="CX141"/>
          <cell r="CY141"/>
          <cell r="CZ141"/>
          <cell r="DA141"/>
          <cell r="DB141"/>
          <cell r="DC141"/>
          <cell r="DD141"/>
          <cell r="DE141"/>
          <cell r="DF141"/>
          <cell r="DG141"/>
          <cell r="DH141">
            <v>0</v>
          </cell>
          <cell r="DI141"/>
          <cell r="DJ141"/>
          <cell r="DK141"/>
          <cell r="DL141"/>
          <cell r="DM141"/>
          <cell r="DN141"/>
          <cell r="DO141" t="str">
            <v>Benjamin Carlson</v>
          </cell>
          <cell r="DP141" t="str">
            <v>Sabie</v>
          </cell>
          <cell r="DQ141" t="str">
            <v>Lafontaine</v>
          </cell>
          <cell r="DR141">
            <v>11</v>
          </cell>
        </row>
        <row r="142">
          <cell r="C142">
            <v>299</v>
          </cell>
          <cell r="D142">
            <v>5</v>
          </cell>
          <cell r="E142">
            <v>274</v>
          </cell>
          <cell r="F142">
            <v>5</v>
          </cell>
          <cell r="G142"/>
          <cell r="H142" t="str">
            <v/>
          </cell>
          <cell r="I142" t="str">
            <v/>
          </cell>
          <cell r="J142">
            <v>0</v>
          </cell>
          <cell r="K142" t="str">
            <v>Sabie</v>
          </cell>
          <cell r="L142" t="str">
            <v xml:space="preserve">Unsewered, potential MSTS </v>
          </cell>
          <cell r="M142">
            <v>280884</v>
          </cell>
          <cell r="N142" t="str">
            <v>280884-PS01</v>
          </cell>
          <cell r="O142"/>
          <cell r="P142">
            <v>2221</v>
          </cell>
          <cell r="Q142"/>
          <cell r="R142"/>
          <cell r="S142"/>
          <cell r="T142"/>
          <cell r="U142">
            <v>0</v>
          </cell>
          <cell r="V142">
            <v>0</v>
          </cell>
          <cell r="W142">
            <v>0</v>
          </cell>
          <cell r="X142">
            <v>0</v>
          </cell>
          <cell r="Y142"/>
          <cell r="Z142"/>
          <cell r="AA142"/>
          <cell r="AB142">
            <v>0</v>
          </cell>
          <cell r="AC142"/>
          <cell r="AD142"/>
          <cell r="AE142"/>
          <cell r="AF142"/>
          <cell r="AG142"/>
          <cell r="AH142"/>
          <cell r="AI142"/>
          <cell r="AJ142"/>
          <cell r="AK142">
            <v>2850000</v>
          </cell>
          <cell r="AL142"/>
          <cell r="AM142"/>
          <cell r="AN142"/>
          <cell r="AO142"/>
          <cell r="AP142"/>
          <cell r="AQ142"/>
          <cell r="AR142">
            <v>0</v>
          </cell>
          <cell r="AS142">
            <v>0</v>
          </cell>
          <cell r="AT142">
            <v>2850000</v>
          </cell>
          <cell r="AU142">
            <v>0</v>
          </cell>
          <cell r="AV142"/>
          <cell r="AW142"/>
          <cell r="AX142">
            <v>0</v>
          </cell>
          <cell r="AY142"/>
          <cell r="AZ142"/>
          <cell r="BA142"/>
          <cell r="BB142"/>
          <cell r="BC142"/>
          <cell r="BD142"/>
          <cell r="BE142">
            <v>0</v>
          </cell>
          <cell r="BF142">
            <v>0</v>
          </cell>
          <cell r="BG142"/>
          <cell r="BH142">
            <v>0</v>
          </cell>
          <cell r="BI142"/>
          <cell r="BJ142">
            <v>0</v>
          </cell>
          <cell r="BK142"/>
          <cell r="BL142"/>
          <cell r="BM142"/>
          <cell r="BN142"/>
          <cell r="BO142"/>
          <cell r="BP142"/>
          <cell r="BQ142"/>
          <cell r="BR142" t="str">
            <v/>
          </cell>
          <cell r="BS142"/>
          <cell r="BT142"/>
          <cell r="BU142"/>
          <cell r="BV142">
            <v>0</v>
          </cell>
          <cell r="BW142"/>
          <cell r="BX142">
            <v>0</v>
          </cell>
          <cell r="BY142">
            <v>0</v>
          </cell>
          <cell r="BZ142"/>
          <cell r="CA142"/>
          <cell r="CB142"/>
          <cell r="CC142">
            <v>0</v>
          </cell>
          <cell r="CD142">
            <v>0</v>
          </cell>
          <cell r="CE142"/>
          <cell r="CF142"/>
          <cell r="CG142"/>
          <cell r="CH142"/>
          <cell r="CI142"/>
          <cell r="CJ142"/>
          <cell r="CK142"/>
          <cell r="CL142"/>
          <cell r="CM142"/>
          <cell r="CN142"/>
          <cell r="CO142">
            <v>0</v>
          </cell>
          <cell r="CP142"/>
          <cell r="CQ142"/>
          <cell r="CR142"/>
          <cell r="CS142"/>
          <cell r="CT142"/>
          <cell r="CU142"/>
          <cell r="CV142"/>
          <cell r="CW142">
            <v>0</v>
          </cell>
          <cell r="CX142"/>
          <cell r="CY142"/>
          <cell r="CZ142"/>
          <cell r="DA142"/>
          <cell r="DB142"/>
          <cell r="DC142"/>
          <cell r="DD142"/>
          <cell r="DE142"/>
          <cell r="DF142"/>
          <cell r="DG142"/>
          <cell r="DH142">
            <v>0</v>
          </cell>
          <cell r="DI142"/>
          <cell r="DJ142"/>
          <cell r="DK142"/>
          <cell r="DL142"/>
          <cell r="DM142"/>
          <cell r="DN142"/>
          <cell r="DO142" t="str">
            <v>Benjamin Carlson</v>
          </cell>
          <cell r="DP142" t="str">
            <v>Sabie</v>
          </cell>
          <cell r="DQ142" t="str">
            <v>Lafontaine</v>
          </cell>
          <cell r="DR142">
            <v>11</v>
          </cell>
        </row>
        <row r="143">
          <cell r="C143">
            <v>111</v>
          </cell>
          <cell r="D143">
            <v>58</v>
          </cell>
          <cell r="E143">
            <v>95</v>
          </cell>
          <cell r="F143">
            <v>58</v>
          </cell>
          <cell r="G143"/>
          <cell r="H143" t="str">
            <v/>
          </cell>
          <cell r="I143" t="str">
            <v/>
          </cell>
          <cell r="J143">
            <v>0</v>
          </cell>
          <cell r="K143" t="str">
            <v>Berrens</v>
          </cell>
          <cell r="L143" t="str">
            <v>Rehab collection and treatment</v>
          </cell>
          <cell r="M143">
            <v>280824</v>
          </cell>
          <cell r="N143" t="str">
            <v>280824-PS01</v>
          </cell>
          <cell r="O143"/>
          <cell r="P143">
            <v>824</v>
          </cell>
          <cell r="R143"/>
          <cell r="S143"/>
          <cell r="T143"/>
          <cell r="U143">
            <v>0</v>
          </cell>
          <cell r="V143">
            <v>0</v>
          </cell>
          <cell r="W143">
            <v>0</v>
          </cell>
          <cell r="X143">
            <v>0</v>
          </cell>
          <cell r="Y143"/>
          <cell r="Z143"/>
          <cell r="AA143"/>
          <cell r="AB143">
            <v>0</v>
          </cell>
          <cell r="AC143"/>
          <cell r="AD143"/>
          <cell r="AE143"/>
          <cell r="AF143"/>
          <cell r="AG143"/>
          <cell r="AJ143"/>
          <cell r="AK143">
            <v>11870000</v>
          </cell>
          <cell r="AN143"/>
          <cell r="AO143"/>
          <cell r="AP143"/>
          <cell r="AQ143"/>
          <cell r="AR143">
            <v>0</v>
          </cell>
          <cell r="AS143">
            <v>0</v>
          </cell>
          <cell r="AT143">
            <v>11870000</v>
          </cell>
          <cell r="AU143">
            <v>0</v>
          </cell>
          <cell r="AV143"/>
          <cell r="AW143"/>
          <cell r="AX143">
            <v>0</v>
          </cell>
          <cell r="BB143"/>
          <cell r="BE143">
            <v>0</v>
          </cell>
          <cell r="BF143">
            <v>0</v>
          </cell>
          <cell r="BG143"/>
          <cell r="BH143">
            <v>0</v>
          </cell>
          <cell r="BJ143">
            <v>0</v>
          </cell>
          <cell r="BL143"/>
          <cell r="BR143" t="str">
            <v/>
          </cell>
          <cell r="BV143">
            <v>0</v>
          </cell>
          <cell r="BX143">
            <v>0</v>
          </cell>
          <cell r="BY143">
            <v>0</v>
          </cell>
          <cell r="BZ143"/>
          <cell r="CA143"/>
          <cell r="CB143"/>
          <cell r="CC143">
            <v>0</v>
          </cell>
          <cell r="CD143">
            <v>0</v>
          </cell>
          <cell r="CH143"/>
          <cell r="CN143"/>
          <cell r="CO143">
            <v>0</v>
          </cell>
          <cell r="CP143"/>
          <cell r="CW143">
            <v>0</v>
          </cell>
          <cell r="DE143"/>
          <cell r="DF143"/>
          <cell r="DG143"/>
          <cell r="DH143">
            <v>0</v>
          </cell>
          <cell r="DI143"/>
          <cell r="DJ143"/>
          <cell r="DK143"/>
          <cell r="DL143"/>
          <cell r="DM143"/>
          <cell r="DN143"/>
          <cell r="DO143" t="str">
            <v>Abram Peterson</v>
          </cell>
          <cell r="DP143" t="str">
            <v>Berrens</v>
          </cell>
          <cell r="DQ143" t="str">
            <v>Lafontaine</v>
          </cell>
          <cell r="DR143">
            <v>8</v>
          </cell>
        </row>
        <row r="144">
          <cell r="C144">
            <v>84</v>
          </cell>
          <cell r="D144">
            <v>63</v>
          </cell>
          <cell r="E144">
            <v>71</v>
          </cell>
          <cell r="F144">
            <v>63</v>
          </cell>
          <cell r="G144">
            <v>2024</v>
          </cell>
          <cell r="H144" t="str">
            <v/>
          </cell>
          <cell r="I144" t="str">
            <v>Yes</v>
          </cell>
          <cell r="J144">
            <v>0</v>
          </cell>
          <cell r="K144" t="str">
            <v>Kanuit</v>
          </cell>
          <cell r="L144" t="str">
            <v>Rehab collection and treatment</v>
          </cell>
          <cell r="M144">
            <v>280856</v>
          </cell>
          <cell r="N144" t="str">
            <v>280856-PS01</v>
          </cell>
          <cell r="O144"/>
          <cell r="P144">
            <v>1533</v>
          </cell>
          <cell r="Q144"/>
          <cell r="R144"/>
          <cell r="S144"/>
          <cell r="T144" t="str">
            <v>Exempt</v>
          </cell>
          <cell r="U144">
            <v>44624</v>
          </cell>
          <cell r="V144">
            <v>44764</v>
          </cell>
          <cell r="W144">
            <v>45016</v>
          </cell>
          <cell r="X144">
            <v>0</v>
          </cell>
          <cell r="Y144">
            <v>45079</v>
          </cell>
          <cell r="Z144">
            <v>8500000</v>
          </cell>
          <cell r="AA144"/>
          <cell r="AB144">
            <v>8500000</v>
          </cell>
          <cell r="AC144" t="str">
            <v>Part B</v>
          </cell>
          <cell r="AD144"/>
          <cell r="AE144">
            <v>44714</v>
          </cell>
          <cell r="AF144">
            <v>8500000</v>
          </cell>
          <cell r="AG144"/>
          <cell r="AH144">
            <v>45383</v>
          </cell>
          <cell r="AI144">
            <v>46022</v>
          </cell>
          <cell r="AJ144"/>
          <cell r="AK144">
            <v>8500000</v>
          </cell>
          <cell r="AL144"/>
          <cell r="AM144"/>
          <cell r="AN144"/>
          <cell r="AO144"/>
          <cell r="AP144"/>
          <cell r="AQ144"/>
          <cell r="AR144">
            <v>0</v>
          </cell>
          <cell r="AS144">
            <v>0</v>
          </cell>
          <cell r="AT144">
            <v>8500000</v>
          </cell>
          <cell r="AU144">
            <v>8500000</v>
          </cell>
          <cell r="AV144"/>
          <cell r="AW144"/>
          <cell r="AX144">
            <v>8500000</v>
          </cell>
          <cell r="AY144"/>
          <cell r="AZ144"/>
          <cell r="BA144"/>
          <cell r="BB144"/>
          <cell r="BC144"/>
          <cell r="BD144"/>
          <cell r="BE144">
            <v>0</v>
          </cell>
          <cell r="BF144">
            <v>0</v>
          </cell>
          <cell r="BG144"/>
          <cell r="BH144">
            <v>5000000</v>
          </cell>
          <cell r="BI144"/>
          <cell r="BJ144">
            <v>0</v>
          </cell>
          <cell r="BK144"/>
          <cell r="BL144"/>
          <cell r="BM144"/>
          <cell r="BN144"/>
          <cell r="BO144"/>
          <cell r="BP144"/>
          <cell r="BQ144"/>
          <cell r="BR144" t="str">
            <v/>
          </cell>
          <cell r="BS144"/>
          <cell r="BT144"/>
          <cell r="BU144"/>
          <cell r="BV144">
            <v>0</v>
          </cell>
          <cell r="BW144"/>
          <cell r="BX144">
            <v>0</v>
          </cell>
          <cell r="BY144">
            <v>0</v>
          </cell>
          <cell r="BZ144"/>
          <cell r="CA144"/>
          <cell r="CB144"/>
          <cell r="CC144">
            <v>0</v>
          </cell>
          <cell r="CD144">
            <v>0</v>
          </cell>
          <cell r="CE144"/>
          <cell r="CF144"/>
          <cell r="CG144"/>
          <cell r="CH144"/>
          <cell r="CI144"/>
          <cell r="CJ144"/>
          <cell r="CK144"/>
          <cell r="CL144"/>
          <cell r="CM144"/>
          <cell r="CN144"/>
          <cell r="CO144">
            <v>0</v>
          </cell>
          <cell r="CP144"/>
          <cell r="CQ144"/>
          <cell r="CR144"/>
          <cell r="CS144"/>
          <cell r="CT144"/>
          <cell r="CU144"/>
          <cell r="CV144"/>
          <cell r="CW144">
            <v>0</v>
          </cell>
          <cell r="CX144"/>
          <cell r="CY144"/>
          <cell r="CZ144"/>
          <cell r="DA144"/>
          <cell r="DB144"/>
          <cell r="DC144"/>
          <cell r="DD144"/>
          <cell r="DE144"/>
          <cell r="DF144"/>
          <cell r="DG144"/>
          <cell r="DH144">
            <v>0</v>
          </cell>
          <cell r="DI144"/>
          <cell r="DJ144"/>
          <cell r="DK144"/>
          <cell r="DL144"/>
          <cell r="DM144"/>
          <cell r="DN144"/>
          <cell r="DO144" t="str">
            <v>Corey Hower</v>
          </cell>
          <cell r="DP144" t="str">
            <v>Kanuit</v>
          </cell>
          <cell r="DQ144" t="str">
            <v>Gallentine</v>
          </cell>
          <cell r="DR144">
            <v>10</v>
          </cell>
        </row>
        <row r="145">
          <cell r="C145">
            <v>117</v>
          </cell>
          <cell r="D145">
            <v>58</v>
          </cell>
          <cell r="E145">
            <v>98</v>
          </cell>
          <cell r="F145">
            <v>58</v>
          </cell>
          <cell r="G145"/>
          <cell r="H145" t="str">
            <v/>
          </cell>
          <cell r="I145" t="str">
            <v/>
          </cell>
          <cell r="J145">
            <v>0</v>
          </cell>
          <cell r="K145" t="str">
            <v>Kanuit</v>
          </cell>
          <cell r="L145" t="str">
            <v>Adv trmt – chloride, add RO to WTP</v>
          </cell>
          <cell r="M145">
            <v>280882</v>
          </cell>
          <cell r="N145" t="str">
            <v>280882-PS01</v>
          </cell>
          <cell r="O145"/>
          <cell r="P145">
            <v>1533</v>
          </cell>
          <cell r="Q145"/>
          <cell r="R145"/>
          <cell r="S145"/>
          <cell r="T145" t="str">
            <v>Exempt</v>
          </cell>
          <cell r="U145">
            <v>44624</v>
          </cell>
          <cell r="V145">
            <v>0</v>
          </cell>
          <cell r="W145">
            <v>0</v>
          </cell>
          <cell r="X145">
            <v>0</v>
          </cell>
          <cell r="Y145"/>
          <cell r="Z145"/>
          <cell r="AA145"/>
          <cell r="AB145">
            <v>0</v>
          </cell>
          <cell r="AC145"/>
          <cell r="AD145"/>
          <cell r="AE145">
            <v>44714</v>
          </cell>
          <cell r="AF145">
            <v>6715000</v>
          </cell>
          <cell r="AG145"/>
          <cell r="AH145">
            <v>45901</v>
          </cell>
          <cell r="AI145">
            <v>46568</v>
          </cell>
          <cell r="AJ145" t="str">
            <v>may receive variance - withdraw?</v>
          </cell>
          <cell r="AK145">
            <v>7375000</v>
          </cell>
          <cell r="AL145"/>
          <cell r="AM145"/>
          <cell r="AN145"/>
          <cell r="AO145"/>
          <cell r="AP145"/>
          <cell r="AQ145"/>
          <cell r="AR145">
            <v>0</v>
          </cell>
          <cell r="AS145">
            <v>0</v>
          </cell>
          <cell r="AT145">
            <v>7375000</v>
          </cell>
          <cell r="AU145">
            <v>0</v>
          </cell>
          <cell r="AV145"/>
          <cell r="AW145"/>
          <cell r="AX145">
            <v>0</v>
          </cell>
          <cell r="AY145"/>
          <cell r="AZ145"/>
          <cell r="BA145"/>
          <cell r="BB145"/>
          <cell r="BC145"/>
          <cell r="BD145"/>
          <cell r="BE145"/>
          <cell r="BF145"/>
          <cell r="BG145"/>
          <cell r="BH145"/>
          <cell r="BI145"/>
          <cell r="BJ145">
            <v>0</v>
          </cell>
          <cell r="BK145">
            <v>45138</v>
          </cell>
          <cell r="BL145">
            <v>7375000</v>
          </cell>
          <cell r="BM145">
            <v>1</v>
          </cell>
          <cell r="BN145" t="str">
            <v>withdrawn</v>
          </cell>
          <cell r="BO145"/>
          <cell r="BP145"/>
          <cell r="BQ145"/>
          <cell r="BR145" t="str">
            <v/>
          </cell>
          <cell r="BS145"/>
          <cell r="BT145"/>
          <cell r="BU145"/>
          <cell r="BV145">
            <v>7375000</v>
          </cell>
          <cell r="BW145"/>
          <cell r="BX145">
            <v>7375000</v>
          </cell>
          <cell r="BY145">
            <v>5900000</v>
          </cell>
          <cell r="BZ145"/>
          <cell r="CA145"/>
          <cell r="CB145"/>
          <cell r="CC145">
            <v>0</v>
          </cell>
          <cell r="CD145">
            <v>0</v>
          </cell>
          <cell r="CE145"/>
          <cell r="CF145"/>
          <cell r="CG145"/>
          <cell r="CH145"/>
          <cell r="CI145"/>
          <cell r="CJ145"/>
          <cell r="CK145"/>
          <cell r="CL145"/>
          <cell r="CM145"/>
          <cell r="CN145"/>
          <cell r="CO145">
            <v>0</v>
          </cell>
          <cell r="CP145"/>
          <cell r="CQ145"/>
          <cell r="CR145"/>
          <cell r="CS145"/>
          <cell r="CT145"/>
          <cell r="CU145"/>
          <cell r="CV145"/>
          <cell r="CW145">
            <v>0</v>
          </cell>
          <cell r="CX145"/>
          <cell r="CY145"/>
          <cell r="CZ145"/>
          <cell r="DA145"/>
          <cell r="DB145"/>
          <cell r="DC145"/>
          <cell r="DD145"/>
          <cell r="DE145"/>
          <cell r="DF145"/>
          <cell r="DG145"/>
          <cell r="DH145">
            <v>0</v>
          </cell>
          <cell r="DI145"/>
          <cell r="DJ145"/>
          <cell r="DK145"/>
          <cell r="DL145"/>
          <cell r="DM145"/>
          <cell r="DN145"/>
          <cell r="DO145" t="str">
            <v>Corey Hower</v>
          </cell>
          <cell r="DP145" t="str">
            <v>Kanuit</v>
          </cell>
          <cell r="DQ145" t="str">
            <v>Gallentine</v>
          </cell>
          <cell r="DR145">
            <v>10</v>
          </cell>
        </row>
        <row r="146">
          <cell r="C146">
            <v>65</v>
          </cell>
          <cell r="D146">
            <v>66</v>
          </cell>
          <cell r="E146">
            <v>57</v>
          </cell>
          <cell r="F146">
            <v>66</v>
          </cell>
          <cell r="G146"/>
          <cell r="H146" t="str">
            <v/>
          </cell>
          <cell r="I146" t="str">
            <v/>
          </cell>
          <cell r="J146">
            <v>0</v>
          </cell>
          <cell r="K146" t="str">
            <v>Kanuit</v>
          </cell>
          <cell r="L146" t="str">
            <v>Rehab collection</v>
          </cell>
          <cell r="M146">
            <v>280830</v>
          </cell>
          <cell r="N146" t="str">
            <v>280830-PS01</v>
          </cell>
          <cell r="O146"/>
          <cell r="P146">
            <v>204</v>
          </cell>
          <cell r="Q146"/>
          <cell r="R146"/>
          <cell r="S146"/>
          <cell r="T146" t="str">
            <v>Exempt</v>
          </cell>
          <cell r="U146">
            <v>44641</v>
          </cell>
          <cell r="V146">
            <v>44690</v>
          </cell>
          <cell r="W146">
            <v>0</v>
          </cell>
          <cell r="X146">
            <v>0</v>
          </cell>
          <cell r="Y146">
            <v>45077</v>
          </cell>
          <cell r="Z146">
            <v>3900000</v>
          </cell>
          <cell r="AA146"/>
          <cell r="AB146">
            <v>3900000</v>
          </cell>
          <cell r="AC146" t="str">
            <v>Refer to RD</v>
          </cell>
          <cell r="AD146"/>
          <cell r="AE146">
            <v>44707</v>
          </cell>
          <cell r="AF146">
            <v>2900000</v>
          </cell>
          <cell r="AG146"/>
          <cell r="AH146">
            <v>45413</v>
          </cell>
          <cell r="AI146">
            <v>45870</v>
          </cell>
          <cell r="AJ146"/>
          <cell r="AK146">
            <v>3900000</v>
          </cell>
          <cell r="AL146"/>
          <cell r="AM146"/>
          <cell r="AN146"/>
          <cell r="AO146"/>
          <cell r="AP146"/>
          <cell r="AQ146"/>
          <cell r="AR146">
            <v>0</v>
          </cell>
          <cell r="AS146">
            <v>0</v>
          </cell>
          <cell r="AT146">
            <v>3900000</v>
          </cell>
          <cell r="AU146">
            <v>0</v>
          </cell>
          <cell r="AV146"/>
          <cell r="AW146"/>
          <cell r="AX146">
            <v>0</v>
          </cell>
          <cell r="AY146"/>
          <cell r="AZ146"/>
          <cell r="BA146"/>
          <cell r="BB146"/>
          <cell r="BC146"/>
          <cell r="BD146"/>
          <cell r="BE146" t="str">
            <v>FY23 Survey</v>
          </cell>
          <cell r="BF146">
            <v>0</v>
          </cell>
          <cell r="BG146"/>
          <cell r="BH146">
            <v>2083632.4815850058</v>
          </cell>
          <cell r="BI146"/>
          <cell r="BJ146">
            <v>0</v>
          </cell>
          <cell r="BK146"/>
          <cell r="BL146"/>
          <cell r="BM146"/>
          <cell r="BN146"/>
          <cell r="BO146"/>
          <cell r="BP146"/>
          <cell r="BQ146"/>
          <cell r="BR146" t="str">
            <v/>
          </cell>
          <cell r="BS146"/>
          <cell r="BT146"/>
          <cell r="BU146"/>
          <cell r="BV146">
            <v>0</v>
          </cell>
          <cell r="BW146"/>
          <cell r="BX146">
            <v>0</v>
          </cell>
          <cell r="BY146">
            <v>0</v>
          </cell>
          <cell r="BZ146"/>
          <cell r="CA146"/>
          <cell r="CB146"/>
          <cell r="CC146">
            <v>0</v>
          </cell>
          <cell r="CD146">
            <v>0</v>
          </cell>
          <cell r="CE146"/>
          <cell r="CF146"/>
          <cell r="CG146"/>
          <cell r="CH146"/>
          <cell r="CI146"/>
          <cell r="CJ146"/>
          <cell r="CK146"/>
          <cell r="CL146"/>
          <cell r="CM146"/>
          <cell r="CN146"/>
          <cell r="CO146">
            <v>0</v>
          </cell>
          <cell r="CP146"/>
          <cell r="CQ146"/>
          <cell r="CR146"/>
          <cell r="CS146"/>
          <cell r="CT146"/>
          <cell r="CU146"/>
          <cell r="CV146"/>
          <cell r="CW146">
            <v>0</v>
          </cell>
          <cell r="CX146"/>
          <cell r="CY146"/>
          <cell r="CZ146"/>
          <cell r="DA146"/>
          <cell r="DB146"/>
          <cell r="DC146"/>
          <cell r="DD146"/>
          <cell r="DE146"/>
          <cell r="DF146"/>
          <cell r="DG146"/>
          <cell r="DH146">
            <v>0</v>
          </cell>
          <cell r="DI146"/>
          <cell r="DJ146"/>
          <cell r="DK146"/>
          <cell r="DL146"/>
          <cell r="DM146"/>
          <cell r="DN146"/>
          <cell r="DO146" t="str">
            <v>Abram Peterson</v>
          </cell>
          <cell r="DP146" t="str">
            <v>Kanuit</v>
          </cell>
          <cell r="DQ146" t="str">
            <v>Lafontaine</v>
          </cell>
          <cell r="DR146">
            <v>9</v>
          </cell>
        </row>
        <row r="147">
          <cell r="C147">
            <v>188</v>
          </cell>
          <cell r="D147">
            <v>48</v>
          </cell>
          <cell r="E147">
            <v>168</v>
          </cell>
          <cell r="F147">
            <v>48</v>
          </cell>
          <cell r="G147"/>
          <cell r="H147" t="str">
            <v/>
          </cell>
          <cell r="I147" t="str">
            <v/>
          </cell>
          <cell r="J147">
            <v>0</v>
          </cell>
          <cell r="K147" t="str">
            <v>Barrett</v>
          </cell>
          <cell r="L147" t="str">
            <v>Rehab treatment, expand bio capacity</v>
          </cell>
          <cell r="M147">
            <v>280842</v>
          </cell>
          <cell r="N147" t="str">
            <v>280842-PS01</v>
          </cell>
          <cell r="O147"/>
          <cell r="P147">
            <v>6624</v>
          </cell>
          <cell r="Q147"/>
          <cell r="R147"/>
          <cell r="S147"/>
          <cell r="T147" t="str">
            <v>Exempt</v>
          </cell>
          <cell r="U147">
            <v>44624</v>
          </cell>
          <cell r="V147">
            <v>0</v>
          </cell>
          <cell r="W147">
            <v>0</v>
          </cell>
          <cell r="X147">
            <v>0</v>
          </cell>
          <cell r="Y147">
            <v>45079</v>
          </cell>
          <cell r="Z147">
            <v>55000000</v>
          </cell>
          <cell r="AA147"/>
          <cell r="AB147">
            <v>18333333.333333332</v>
          </cell>
          <cell r="AC147" t="str">
            <v>FP not approved</v>
          </cell>
          <cell r="AD147"/>
          <cell r="AE147">
            <v>44715</v>
          </cell>
          <cell r="AF147">
            <v>18987050</v>
          </cell>
          <cell r="AG147"/>
          <cell r="AH147">
            <v>45505</v>
          </cell>
          <cell r="AI147">
            <v>46600</v>
          </cell>
          <cell r="AJ147" t="str">
            <v>prelim F.P. approved</v>
          </cell>
          <cell r="AK147">
            <v>55000000</v>
          </cell>
          <cell r="AL147"/>
          <cell r="AM147"/>
          <cell r="AN147"/>
          <cell r="AO147"/>
          <cell r="AP147"/>
          <cell r="AQ147"/>
          <cell r="AR147">
            <v>0</v>
          </cell>
          <cell r="AS147">
            <v>0</v>
          </cell>
          <cell r="AT147">
            <v>55000000</v>
          </cell>
          <cell r="AU147">
            <v>0</v>
          </cell>
          <cell r="AV147"/>
          <cell r="AW147"/>
          <cell r="AX147">
            <v>0</v>
          </cell>
          <cell r="AY147"/>
          <cell r="AZ147"/>
          <cell r="BA147"/>
          <cell r="BB147"/>
          <cell r="BC147"/>
          <cell r="BD147"/>
          <cell r="BE147">
            <v>0</v>
          </cell>
          <cell r="BF147">
            <v>0</v>
          </cell>
          <cell r="BG147"/>
          <cell r="BH147"/>
          <cell r="BI147"/>
          <cell r="BJ147">
            <v>0</v>
          </cell>
          <cell r="BK147">
            <v>45135</v>
          </cell>
          <cell r="BL147">
            <v>8768461</v>
          </cell>
          <cell r="BM147">
            <v>0.154</v>
          </cell>
          <cell r="BN147" t="str">
            <v>FY24 new</v>
          </cell>
          <cell r="BO147"/>
          <cell r="BP147"/>
          <cell r="BQ147"/>
          <cell r="BR147" t="str">
            <v/>
          </cell>
          <cell r="BS147"/>
          <cell r="BT147"/>
          <cell r="BU147"/>
          <cell r="BV147">
            <v>55000000</v>
          </cell>
          <cell r="BW147"/>
          <cell r="BX147">
            <v>8470000</v>
          </cell>
          <cell r="BY147">
            <v>6776000</v>
          </cell>
          <cell r="BZ147"/>
          <cell r="CA147"/>
          <cell r="CB147"/>
          <cell r="CC147">
            <v>0</v>
          </cell>
          <cell r="CD147">
            <v>0</v>
          </cell>
          <cell r="CE147"/>
          <cell r="CF147"/>
          <cell r="CG147"/>
          <cell r="CH147"/>
          <cell r="CI147"/>
          <cell r="CJ147"/>
          <cell r="CK147"/>
          <cell r="CL147"/>
          <cell r="CM147"/>
          <cell r="CN147"/>
          <cell r="CO147">
            <v>0</v>
          </cell>
          <cell r="CP147"/>
          <cell r="CQ147"/>
          <cell r="CR147"/>
          <cell r="CS147"/>
          <cell r="CT147"/>
          <cell r="CU147"/>
          <cell r="CV147"/>
          <cell r="CW147">
            <v>0</v>
          </cell>
          <cell r="CX147"/>
          <cell r="CY147"/>
          <cell r="CZ147"/>
          <cell r="DA147"/>
          <cell r="DB147"/>
          <cell r="DC147"/>
          <cell r="DD147"/>
          <cell r="DE147"/>
          <cell r="DF147"/>
          <cell r="DG147"/>
          <cell r="DH147">
            <v>0</v>
          </cell>
          <cell r="DI147"/>
          <cell r="DJ147"/>
          <cell r="DK147"/>
          <cell r="DL147"/>
          <cell r="DM147"/>
          <cell r="DN147"/>
          <cell r="DO147" t="str">
            <v>Abram Peterson</v>
          </cell>
          <cell r="DP147" t="str">
            <v>Barrett</v>
          </cell>
          <cell r="DQ147" t="str">
            <v>Lafontaine</v>
          </cell>
          <cell r="DR147" t="str">
            <v>6E</v>
          </cell>
        </row>
        <row r="148">
          <cell r="C148">
            <v>60</v>
          </cell>
          <cell r="D148">
            <v>66</v>
          </cell>
          <cell r="E148">
            <v>50</v>
          </cell>
          <cell r="F148">
            <v>66</v>
          </cell>
          <cell r="G148">
            <v>2024</v>
          </cell>
          <cell r="H148" t="str">
            <v/>
          </cell>
          <cell r="I148" t="str">
            <v>Yes</v>
          </cell>
          <cell r="J148">
            <v>0</v>
          </cell>
          <cell r="K148" t="str">
            <v>Schultz</v>
          </cell>
          <cell r="L148" t="str">
            <v>Rehab trmt, ph 2</v>
          </cell>
          <cell r="M148">
            <v>280533</v>
          </cell>
          <cell r="N148" t="str">
            <v>280533-PS02</v>
          </cell>
          <cell r="O148" t="str">
            <v>existing</v>
          </cell>
          <cell r="P148">
            <v>8232</v>
          </cell>
          <cell r="Q148"/>
          <cell r="R148"/>
          <cell r="S148"/>
          <cell r="T148" t="str">
            <v>Exempt</v>
          </cell>
          <cell r="U148">
            <v>42797</v>
          </cell>
          <cell r="V148">
            <v>42979</v>
          </cell>
          <cell r="W148">
            <v>43518</v>
          </cell>
          <cell r="X148">
            <v>43553</v>
          </cell>
          <cell r="Y148">
            <v>45077</v>
          </cell>
          <cell r="Z148">
            <v>3500000</v>
          </cell>
          <cell r="AA148"/>
          <cell r="AB148">
            <v>3500000</v>
          </cell>
          <cell r="AC148" t="str">
            <v>Part B</v>
          </cell>
          <cell r="AD148"/>
          <cell r="AE148" t="str">
            <v>certified</v>
          </cell>
          <cell r="AF148"/>
          <cell r="AG148"/>
          <cell r="AH148">
            <v>45474</v>
          </cell>
          <cell r="AI148">
            <v>45962</v>
          </cell>
          <cell r="AJ148" t="str">
            <v>loan for ph2 site cond no longer needed</v>
          </cell>
          <cell r="AK148">
            <v>3500000</v>
          </cell>
          <cell r="AL148"/>
          <cell r="AM148"/>
          <cell r="AN148"/>
          <cell r="AO148"/>
          <cell r="AP148">
            <v>1900</v>
          </cell>
          <cell r="AQ148"/>
          <cell r="AR148">
            <v>0</v>
          </cell>
          <cell r="AS148">
            <v>0</v>
          </cell>
          <cell r="AT148">
            <v>3500000</v>
          </cell>
          <cell r="AU148">
            <v>3500000</v>
          </cell>
          <cell r="AV148"/>
          <cell r="AW148"/>
          <cell r="AX148">
            <v>3500000</v>
          </cell>
          <cell r="AY148"/>
          <cell r="AZ148"/>
          <cell r="BA148"/>
          <cell r="BB148"/>
          <cell r="BC148"/>
          <cell r="BD148"/>
          <cell r="BE148" t="str">
            <v>2018 survey</v>
          </cell>
          <cell r="BF148">
            <v>0</v>
          </cell>
          <cell r="BG148"/>
          <cell r="BH148">
            <v>0</v>
          </cell>
          <cell r="BI148"/>
          <cell r="BJ148">
            <v>0</v>
          </cell>
          <cell r="BK148"/>
          <cell r="BL148"/>
          <cell r="BM148"/>
          <cell r="BN148"/>
          <cell r="BO148"/>
          <cell r="BP148"/>
          <cell r="BQ148"/>
          <cell r="BR148" t="str">
            <v/>
          </cell>
          <cell r="BS148"/>
          <cell r="BT148" t="str">
            <v/>
          </cell>
          <cell r="BU148"/>
          <cell r="BV148">
            <v>0</v>
          </cell>
          <cell r="BW148"/>
          <cell r="BX148">
            <v>0</v>
          </cell>
          <cell r="BY148">
            <v>0</v>
          </cell>
          <cell r="BZ148"/>
          <cell r="CA148"/>
          <cell r="CB148"/>
          <cell r="CC148">
            <v>0</v>
          </cell>
          <cell r="CD148">
            <v>0</v>
          </cell>
          <cell r="CE148"/>
          <cell r="CF148"/>
          <cell r="CG148"/>
          <cell r="CH148"/>
          <cell r="CI148"/>
          <cell r="CJ148"/>
          <cell r="CK148"/>
          <cell r="CL148"/>
          <cell r="CM148"/>
          <cell r="CN148"/>
          <cell r="CO148">
            <v>0</v>
          </cell>
          <cell r="CP148"/>
          <cell r="CQ148"/>
          <cell r="CR148"/>
          <cell r="CS148"/>
          <cell r="CT148"/>
          <cell r="CU148"/>
          <cell r="CV148"/>
          <cell r="CW148">
            <v>0</v>
          </cell>
          <cell r="CX148"/>
          <cell r="CY148"/>
          <cell r="CZ148"/>
          <cell r="DA148"/>
          <cell r="DB148"/>
          <cell r="DC148"/>
          <cell r="DD148"/>
          <cell r="DE148"/>
          <cell r="DF148"/>
          <cell r="DG148"/>
          <cell r="DH148">
            <v>0</v>
          </cell>
          <cell r="DI148"/>
          <cell r="DJ148"/>
          <cell r="DK148"/>
          <cell r="DL148"/>
          <cell r="DM148"/>
          <cell r="DN148"/>
          <cell r="DO148" t="str">
            <v>Brian Fitzpatrick</v>
          </cell>
          <cell r="DP148" t="str">
            <v>Schultz</v>
          </cell>
          <cell r="DQ148" t="str">
            <v>Lafontaine</v>
          </cell>
          <cell r="DR148">
            <v>5</v>
          </cell>
        </row>
        <row r="149">
          <cell r="C149">
            <v>231</v>
          </cell>
          <cell r="D149">
            <v>44</v>
          </cell>
          <cell r="E149">
            <v>276</v>
          </cell>
          <cell r="F149">
            <v>1</v>
          </cell>
          <cell r="G149">
            <v>2024</v>
          </cell>
          <cell r="H149" t="str">
            <v/>
          </cell>
          <cell r="I149" t="str">
            <v>Yes</v>
          </cell>
          <cell r="J149">
            <v>0</v>
          </cell>
          <cell r="K149" t="str">
            <v>Schultz</v>
          </cell>
          <cell r="L149" t="str">
            <v>Unsewered, connect to East Itasca WWTP</v>
          </cell>
          <cell r="M149">
            <v>280507</v>
          </cell>
          <cell r="N149" t="str">
            <v>280507-PS01</v>
          </cell>
          <cell r="O149"/>
          <cell r="P149">
            <v>1678</v>
          </cell>
          <cell r="Q149"/>
          <cell r="R149"/>
          <cell r="S149"/>
          <cell r="T149" t="str">
            <v>Exempt</v>
          </cell>
          <cell r="U149">
            <v>42467</v>
          </cell>
          <cell r="V149">
            <v>45091</v>
          </cell>
          <cell r="W149">
            <v>0</v>
          </cell>
          <cell r="X149">
            <v>0</v>
          </cell>
          <cell r="Y149">
            <v>45079</v>
          </cell>
          <cell r="Z149">
            <v>9272600</v>
          </cell>
          <cell r="AA149"/>
          <cell r="AB149">
            <v>2272600</v>
          </cell>
          <cell r="AC149" t="str">
            <v>Part B</v>
          </cell>
          <cell r="AD149"/>
          <cell r="AE149"/>
          <cell r="AF149"/>
          <cell r="AG149"/>
          <cell r="AH149">
            <v>45413</v>
          </cell>
          <cell r="AI149">
            <v>45931</v>
          </cell>
          <cell r="AJ149"/>
          <cell r="AK149">
            <v>9272600</v>
          </cell>
          <cell r="AL149"/>
          <cell r="AM149"/>
          <cell r="AN149"/>
          <cell r="AO149"/>
          <cell r="AP149"/>
          <cell r="AQ149"/>
          <cell r="AR149">
            <v>0</v>
          </cell>
          <cell r="AS149">
            <v>0</v>
          </cell>
          <cell r="AT149">
            <v>9272600</v>
          </cell>
          <cell r="AU149">
            <v>9272600</v>
          </cell>
          <cell r="AV149"/>
          <cell r="AW149"/>
          <cell r="AX149">
            <v>9272600</v>
          </cell>
          <cell r="AY149"/>
          <cell r="AZ149"/>
          <cell r="BA149"/>
          <cell r="BB149"/>
          <cell r="BC149"/>
          <cell r="BD149"/>
          <cell r="BE149">
            <v>0</v>
          </cell>
          <cell r="BF149">
            <v>0</v>
          </cell>
          <cell r="BG149"/>
          <cell r="BH149">
            <v>0</v>
          </cell>
          <cell r="BI149"/>
          <cell r="BJ149">
            <v>0</v>
          </cell>
          <cell r="BK149">
            <v>45134</v>
          </cell>
          <cell r="BL149">
            <v>9272526</v>
          </cell>
          <cell r="BM149">
            <v>1</v>
          </cell>
          <cell r="BN149" t="str">
            <v>FY24 new</v>
          </cell>
          <cell r="BO149"/>
          <cell r="BP149"/>
          <cell r="BQ149"/>
          <cell r="BR149"/>
          <cell r="BS149"/>
          <cell r="BT149"/>
          <cell r="BU149"/>
          <cell r="BV149">
            <v>9272600</v>
          </cell>
          <cell r="BW149"/>
          <cell r="BX149">
            <v>9272600</v>
          </cell>
          <cell r="BY149">
            <v>7000000</v>
          </cell>
          <cell r="BZ149"/>
          <cell r="CA149"/>
          <cell r="CB149"/>
          <cell r="CC149">
            <v>418080</v>
          </cell>
          <cell r="CD149">
            <v>418080</v>
          </cell>
          <cell r="CE149"/>
          <cell r="CF149"/>
          <cell r="CG149"/>
          <cell r="CH149"/>
          <cell r="CI149"/>
          <cell r="CJ149"/>
          <cell r="CK149"/>
          <cell r="CL149"/>
          <cell r="CM149"/>
          <cell r="CN149"/>
          <cell r="CO149">
            <v>0</v>
          </cell>
          <cell r="CP149"/>
          <cell r="CQ149"/>
          <cell r="CR149"/>
          <cell r="CS149"/>
          <cell r="CT149"/>
          <cell r="CU149"/>
          <cell r="CV149"/>
          <cell r="CW149">
            <v>0</v>
          </cell>
          <cell r="CX149"/>
          <cell r="CY149"/>
          <cell r="CZ149"/>
          <cell r="DA149"/>
          <cell r="DB149"/>
          <cell r="DC149"/>
          <cell r="DD149"/>
          <cell r="DE149"/>
          <cell r="DF149"/>
          <cell r="DG149"/>
          <cell r="DH149">
            <v>0</v>
          </cell>
          <cell r="DI149"/>
          <cell r="DJ149"/>
          <cell r="DK149"/>
          <cell r="DL149"/>
          <cell r="DM149"/>
          <cell r="DN149"/>
          <cell r="DO149" t="str">
            <v>Wesley Leksell</v>
          </cell>
          <cell r="DP149" t="str">
            <v>Schultz</v>
          </cell>
          <cell r="DQ149"/>
          <cell r="DR149" t="str">
            <v>3a</v>
          </cell>
        </row>
        <row r="150">
          <cell r="C150">
            <v>92</v>
          </cell>
          <cell r="D150">
            <v>61</v>
          </cell>
          <cell r="E150">
            <v>80</v>
          </cell>
          <cell r="F150">
            <v>61</v>
          </cell>
          <cell r="G150"/>
          <cell r="H150" t="str">
            <v/>
          </cell>
          <cell r="I150" t="str">
            <v/>
          </cell>
          <cell r="J150">
            <v>0</v>
          </cell>
          <cell r="K150" t="str">
            <v>Sabie</v>
          </cell>
          <cell r="L150" t="str">
            <v>Rehab collection, Grand Ave</v>
          </cell>
          <cell r="M150">
            <v>280766</v>
          </cell>
          <cell r="N150" t="str">
            <v>280766-PS01</v>
          </cell>
          <cell r="O150"/>
          <cell r="P150">
            <v>18</v>
          </cell>
          <cell r="Q150"/>
          <cell r="R150"/>
          <cell r="S150"/>
          <cell r="T150"/>
          <cell r="U150">
            <v>0</v>
          </cell>
          <cell r="V150">
            <v>0</v>
          </cell>
          <cell r="W150">
            <v>0</v>
          </cell>
          <cell r="X150">
            <v>0</v>
          </cell>
          <cell r="Y150"/>
          <cell r="Z150"/>
          <cell r="AA150"/>
          <cell r="AB150">
            <v>0</v>
          </cell>
          <cell r="AC150"/>
          <cell r="AD150"/>
          <cell r="AE150"/>
          <cell r="AF150"/>
          <cell r="AG150"/>
          <cell r="AH150"/>
          <cell r="AI150"/>
          <cell r="AJ150"/>
          <cell r="AK150">
            <v>175000</v>
          </cell>
          <cell r="AL150"/>
          <cell r="AM150"/>
          <cell r="AN150"/>
          <cell r="AO150"/>
          <cell r="AP150"/>
          <cell r="AQ150"/>
          <cell r="AR150">
            <v>0</v>
          </cell>
          <cell r="AS150">
            <v>0</v>
          </cell>
          <cell r="AT150">
            <v>175000</v>
          </cell>
          <cell r="AU150">
            <v>0</v>
          </cell>
          <cell r="AV150"/>
          <cell r="AW150"/>
          <cell r="AX150">
            <v>0</v>
          </cell>
          <cell r="AY150"/>
          <cell r="AZ150"/>
          <cell r="BA150"/>
          <cell r="BB150"/>
          <cell r="BC150"/>
          <cell r="BD150"/>
          <cell r="BE150">
            <v>0</v>
          </cell>
          <cell r="BF150">
            <v>0</v>
          </cell>
          <cell r="BG150"/>
          <cell r="BH150">
            <v>0</v>
          </cell>
          <cell r="BI150"/>
          <cell r="BJ150">
            <v>0</v>
          </cell>
          <cell r="BK150"/>
          <cell r="BL150"/>
          <cell r="BM150"/>
          <cell r="BN150"/>
          <cell r="BO150"/>
          <cell r="BP150"/>
          <cell r="BQ150"/>
          <cell r="BR150"/>
          <cell r="BS150"/>
          <cell r="BT150"/>
          <cell r="BU150"/>
          <cell r="BV150">
            <v>0</v>
          </cell>
          <cell r="BW150"/>
          <cell r="BX150">
            <v>0</v>
          </cell>
          <cell r="BY150">
            <v>0</v>
          </cell>
          <cell r="BZ150"/>
          <cell r="CA150"/>
          <cell r="CB150"/>
          <cell r="CC150">
            <v>0</v>
          </cell>
          <cell r="CD150">
            <v>0</v>
          </cell>
          <cell r="CE150"/>
          <cell r="CF150"/>
          <cell r="CG150"/>
          <cell r="CH150"/>
          <cell r="CI150"/>
          <cell r="CJ150"/>
          <cell r="CK150"/>
          <cell r="CL150"/>
          <cell r="CM150"/>
          <cell r="CN150"/>
          <cell r="CO150">
            <v>0</v>
          </cell>
          <cell r="CP150"/>
          <cell r="CQ150"/>
          <cell r="CR150"/>
          <cell r="CS150"/>
          <cell r="CT150"/>
          <cell r="CU150"/>
          <cell r="CV150"/>
          <cell r="CW150">
            <v>0</v>
          </cell>
          <cell r="CX150"/>
          <cell r="CY150"/>
          <cell r="CZ150"/>
          <cell r="DA150"/>
          <cell r="DB150"/>
          <cell r="DC150"/>
          <cell r="DD150"/>
          <cell r="DE150"/>
          <cell r="DF150"/>
          <cell r="DG150"/>
          <cell r="DH150">
            <v>0</v>
          </cell>
          <cell r="DI150"/>
          <cell r="DJ150"/>
          <cell r="DK150"/>
          <cell r="DL150"/>
          <cell r="DM150"/>
          <cell r="DN150"/>
          <cell r="DO150" t="str">
            <v>Pam Rodewald</v>
          </cell>
          <cell r="DP150" t="str">
            <v>Sabie</v>
          </cell>
          <cell r="DQ150"/>
          <cell r="DR150">
            <v>11</v>
          </cell>
        </row>
        <row r="151">
          <cell r="C151">
            <v>247.1</v>
          </cell>
          <cell r="D151">
            <v>41</v>
          </cell>
          <cell r="E151">
            <v>227</v>
          </cell>
          <cell r="F151">
            <v>41</v>
          </cell>
          <cell r="G151">
            <v>2023</v>
          </cell>
          <cell r="H151" t="str">
            <v>Yes</v>
          </cell>
          <cell r="I151" t="str">
            <v/>
          </cell>
          <cell r="J151">
            <v>0</v>
          </cell>
          <cell r="K151" t="str">
            <v>Schultz</v>
          </cell>
          <cell r="L151" t="str">
            <v>Rehab and trmt Ph 1, main LS</v>
          </cell>
          <cell r="M151">
            <v>280852</v>
          </cell>
          <cell r="N151" t="str">
            <v>280852-PS01a</v>
          </cell>
          <cell r="O151"/>
          <cell r="P151">
            <v>3421</v>
          </cell>
          <cell r="R151"/>
          <cell r="S151"/>
          <cell r="T151" t="str">
            <v>Exempt</v>
          </cell>
          <cell r="U151">
            <v>44624</v>
          </cell>
          <cell r="V151">
            <v>44795</v>
          </cell>
          <cell r="W151">
            <v>45019</v>
          </cell>
          <cell r="X151">
            <v>45099</v>
          </cell>
          <cell r="Y151" t="str">
            <v>certified</v>
          </cell>
          <cell r="Z151">
            <v>2623500</v>
          </cell>
          <cell r="AA151"/>
          <cell r="AB151">
            <v>524700</v>
          </cell>
          <cell r="AC151" t="str">
            <v>23 Carryover</v>
          </cell>
          <cell r="AD151"/>
          <cell r="AE151">
            <v>45080</v>
          </cell>
          <cell r="AF151">
            <v>1173000</v>
          </cell>
          <cell r="AG151"/>
          <cell r="AH151">
            <v>45444</v>
          </cell>
          <cell r="AI151">
            <v>46021</v>
          </cell>
          <cell r="AJ151"/>
          <cell r="AK151">
            <v>2623500</v>
          </cell>
          <cell r="AL151">
            <v>45016</v>
          </cell>
          <cell r="AM151">
            <v>45106</v>
          </cell>
          <cell r="AN151">
            <v>1</v>
          </cell>
          <cell r="AO151">
            <v>1179700</v>
          </cell>
          <cell r="AP151">
            <v>2023</v>
          </cell>
          <cell r="AQ151"/>
          <cell r="AR151">
            <v>0</v>
          </cell>
          <cell r="AS151">
            <v>0</v>
          </cell>
          <cell r="AT151">
            <v>2623500</v>
          </cell>
          <cell r="AU151">
            <v>2623500</v>
          </cell>
          <cell r="AV151">
            <v>2098800</v>
          </cell>
          <cell r="AW151"/>
          <cell r="AX151">
            <v>524700</v>
          </cell>
          <cell r="BB151"/>
          <cell r="BC151"/>
          <cell r="BD151">
            <v>45216</v>
          </cell>
          <cell r="BE151" t="str">
            <v>FY23 Survey</v>
          </cell>
          <cell r="BF151">
            <v>943760</v>
          </cell>
          <cell r="BG151"/>
          <cell r="BH151">
            <v>2098800</v>
          </cell>
          <cell r="BJ151">
            <v>0</v>
          </cell>
          <cell r="BL151"/>
          <cell r="BR151" t="str">
            <v/>
          </cell>
          <cell r="BV151">
            <v>0</v>
          </cell>
          <cell r="BX151">
            <v>0</v>
          </cell>
          <cell r="BY151">
            <v>0</v>
          </cell>
          <cell r="BZ151"/>
          <cell r="CA151"/>
          <cell r="CB151"/>
          <cell r="CC151">
            <v>0</v>
          </cell>
          <cell r="CD151">
            <v>0</v>
          </cell>
          <cell r="CE151"/>
          <cell r="CH151"/>
          <cell r="CM151"/>
          <cell r="CN151"/>
          <cell r="CO151">
            <v>0</v>
          </cell>
          <cell r="CP151"/>
          <cell r="CW151">
            <v>0</v>
          </cell>
          <cell r="DE151"/>
          <cell r="DF151"/>
          <cell r="DG151"/>
          <cell r="DH151">
            <v>0</v>
          </cell>
          <cell r="DI151"/>
          <cell r="DJ151"/>
          <cell r="DK151"/>
          <cell r="DL151"/>
          <cell r="DM151"/>
          <cell r="DN151"/>
          <cell r="DO151" t="str">
            <v>Brian Fitzpatrick</v>
          </cell>
          <cell r="DP151" t="str">
            <v>Schultz</v>
          </cell>
          <cell r="DQ151" t="str">
            <v>Lafontaine</v>
          </cell>
          <cell r="DR151">
            <v>5</v>
          </cell>
        </row>
        <row r="152">
          <cell r="C152">
            <v>247.2</v>
          </cell>
          <cell r="D152">
            <v>41</v>
          </cell>
          <cell r="E152">
            <v>227</v>
          </cell>
          <cell r="F152">
            <v>41</v>
          </cell>
          <cell r="G152"/>
          <cell r="H152" t="str">
            <v/>
          </cell>
          <cell r="I152" t="str">
            <v/>
          </cell>
          <cell r="J152">
            <v>0</v>
          </cell>
          <cell r="K152" t="str">
            <v>Schultz</v>
          </cell>
          <cell r="L152" t="str">
            <v>Rehab and trmt Ph 2, biosolids</v>
          </cell>
          <cell r="M152">
            <v>280852</v>
          </cell>
          <cell r="N152" t="str">
            <v>280852-PS01b</v>
          </cell>
          <cell r="O152"/>
          <cell r="P152">
            <v>3421</v>
          </cell>
          <cell r="R152"/>
          <cell r="S152"/>
          <cell r="T152" t="str">
            <v>Exempt</v>
          </cell>
          <cell r="U152">
            <v>44624</v>
          </cell>
          <cell r="V152">
            <v>44795</v>
          </cell>
          <cell r="Y152"/>
          <cell r="Z152"/>
          <cell r="AA152"/>
          <cell r="AB152"/>
          <cell r="AC152"/>
          <cell r="AD152"/>
          <cell r="AE152"/>
          <cell r="AF152"/>
          <cell r="AG152"/>
          <cell r="AJ152"/>
          <cell r="AK152">
            <v>4000000</v>
          </cell>
          <cell r="AN152"/>
          <cell r="AO152"/>
          <cell r="AP152"/>
          <cell r="AQ152"/>
          <cell r="AR152">
            <v>0</v>
          </cell>
          <cell r="AS152">
            <v>0</v>
          </cell>
          <cell r="AT152">
            <v>4000000</v>
          </cell>
          <cell r="AU152">
            <v>0</v>
          </cell>
          <cell r="AV152"/>
          <cell r="AW152"/>
          <cell r="AX152"/>
          <cell r="BB152"/>
          <cell r="BE152" t="str">
            <v>FY23 Survey</v>
          </cell>
          <cell r="BF152">
            <v>0</v>
          </cell>
          <cell r="BG152"/>
          <cell r="BH152">
            <v>3200000</v>
          </cell>
          <cell r="BJ152">
            <v>0</v>
          </cell>
          <cell r="BL152"/>
          <cell r="BR152" t="str">
            <v/>
          </cell>
          <cell r="BV152">
            <v>0</v>
          </cell>
          <cell r="BX152">
            <v>0</v>
          </cell>
          <cell r="BY152">
            <v>0</v>
          </cell>
          <cell r="BZ152"/>
          <cell r="CA152"/>
          <cell r="CB152"/>
          <cell r="CC152">
            <v>0</v>
          </cell>
          <cell r="CD152">
            <v>0</v>
          </cell>
          <cell r="CE152"/>
          <cell r="CH152"/>
          <cell r="CM152"/>
          <cell r="CN152"/>
          <cell r="CO152">
            <v>0</v>
          </cell>
          <cell r="CP152"/>
          <cell r="CW152">
            <v>0</v>
          </cell>
          <cell r="DE152"/>
          <cell r="DF152"/>
          <cell r="DG152"/>
          <cell r="DH152">
            <v>0</v>
          </cell>
          <cell r="DI152"/>
          <cell r="DJ152"/>
          <cell r="DK152"/>
          <cell r="DL152"/>
          <cell r="DM152"/>
          <cell r="DN152"/>
          <cell r="DO152" t="str">
            <v>Brian Fitzpatrick</v>
          </cell>
          <cell r="DP152" t="str">
            <v>Schultz</v>
          </cell>
          <cell r="DQ152" t="str">
            <v>Lafontaine</v>
          </cell>
          <cell r="DR152">
            <v>5</v>
          </cell>
        </row>
        <row r="153">
          <cell r="C153">
            <v>288</v>
          </cell>
          <cell r="D153">
            <v>25</v>
          </cell>
          <cell r="E153">
            <v>264</v>
          </cell>
          <cell r="F153">
            <v>25</v>
          </cell>
          <cell r="G153" t="str">
            <v/>
          </cell>
          <cell r="H153" t="str">
            <v/>
          </cell>
          <cell r="I153" t="str">
            <v/>
          </cell>
          <cell r="J153">
            <v>0</v>
          </cell>
          <cell r="K153" t="str">
            <v>Schultz</v>
          </cell>
          <cell r="L153" t="str">
            <v>Rehab/expand treatment</v>
          </cell>
          <cell r="M153">
            <v>280521</v>
          </cell>
          <cell r="N153" t="str">
            <v>280521-PS01</v>
          </cell>
          <cell r="O153" t="str">
            <v>existing</v>
          </cell>
          <cell r="P153">
            <v>3432</v>
          </cell>
          <cell r="Q153">
            <v>0</v>
          </cell>
          <cell r="R153"/>
          <cell r="S153">
            <v>0</v>
          </cell>
          <cell r="T153" t="str">
            <v>Exempt</v>
          </cell>
          <cell r="U153">
            <v>42437</v>
          </cell>
          <cell r="V153">
            <v>43236</v>
          </cell>
          <cell r="W153">
            <v>42783</v>
          </cell>
          <cell r="X153">
            <v>43236</v>
          </cell>
          <cell r="Y153"/>
          <cell r="Z153"/>
          <cell r="AA153"/>
          <cell r="AB153">
            <v>0</v>
          </cell>
          <cell r="AC153"/>
          <cell r="AD153"/>
          <cell r="AE153"/>
          <cell r="AF153"/>
          <cell r="AG153"/>
          <cell r="AH153"/>
          <cell r="AI153"/>
          <cell r="AJ153"/>
          <cell r="AK153">
            <v>1496000</v>
          </cell>
          <cell r="AL153"/>
          <cell r="AM153"/>
          <cell r="AN153"/>
          <cell r="AO153"/>
          <cell r="AP153"/>
          <cell r="AQ153"/>
          <cell r="AR153">
            <v>0</v>
          </cell>
          <cell r="AS153">
            <v>0</v>
          </cell>
          <cell r="AT153">
            <v>1496000</v>
          </cell>
          <cell r="AU153">
            <v>0</v>
          </cell>
          <cell r="AV153"/>
          <cell r="AW153"/>
          <cell r="AX153">
            <v>0</v>
          </cell>
          <cell r="AY153"/>
          <cell r="AZ153"/>
          <cell r="BA153"/>
          <cell r="BB153"/>
          <cell r="BC153"/>
          <cell r="BD153"/>
          <cell r="BE153" t="str">
            <v>2018 survey</v>
          </cell>
          <cell r="BF153">
            <v>0</v>
          </cell>
          <cell r="BG153"/>
          <cell r="BH153">
            <v>0</v>
          </cell>
          <cell r="BI153"/>
          <cell r="BJ153">
            <v>0</v>
          </cell>
          <cell r="BK153"/>
          <cell r="BL153"/>
          <cell r="BM153"/>
          <cell r="BN153"/>
          <cell r="BO153"/>
          <cell r="BP153"/>
          <cell r="BQ153"/>
          <cell r="BR153" t="str">
            <v/>
          </cell>
          <cell r="BS153"/>
          <cell r="BT153" t="str">
            <v/>
          </cell>
          <cell r="BU153"/>
          <cell r="BV153">
            <v>0</v>
          </cell>
          <cell r="BW153"/>
          <cell r="BX153">
            <v>0</v>
          </cell>
          <cell r="BY153">
            <v>0</v>
          </cell>
          <cell r="BZ153"/>
          <cell r="CA153"/>
          <cell r="CB153"/>
          <cell r="CC153">
            <v>0</v>
          </cell>
          <cell r="CD153">
            <v>0</v>
          </cell>
          <cell r="CE153"/>
          <cell r="CF153"/>
          <cell r="CG153"/>
          <cell r="CH153"/>
          <cell r="CI153"/>
          <cell r="CJ153"/>
          <cell r="CK153"/>
          <cell r="CL153"/>
          <cell r="CM153"/>
          <cell r="CN153"/>
          <cell r="CO153">
            <v>0</v>
          </cell>
          <cell r="CP153"/>
          <cell r="CQ153"/>
          <cell r="CR153"/>
          <cell r="CS153"/>
          <cell r="CT153"/>
          <cell r="CU153"/>
          <cell r="CV153"/>
          <cell r="CW153">
            <v>0</v>
          </cell>
          <cell r="CX153"/>
          <cell r="CY153"/>
          <cell r="CZ153"/>
          <cell r="DA153"/>
          <cell r="DB153"/>
          <cell r="DC153"/>
          <cell r="DD153"/>
          <cell r="DE153"/>
          <cell r="DF153"/>
          <cell r="DG153"/>
          <cell r="DH153"/>
          <cell r="DI153"/>
          <cell r="DJ153" t="str">
            <v>2017 should apply</v>
          </cell>
          <cell r="DK153"/>
          <cell r="DL153"/>
          <cell r="DM153"/>
          <cell r="DN153"/>
          <cell r="DO153" t="str">
            <v>Brian Fitzpatrick</v>
          </cell>
          <cell r="DP153" t="str">
            <v>Schultz</v>
          </cell>
          <cell r="DQ153" t="str">
            <v>Lafontaine</v>
          </cell>
          <cell r="DR153">
            <v>5</v>
          </cell>
        </row>
        <row r="154">
          <cell r="C154">
            <v>172</v>
          </cell>
          <cell r="D154">
            <v>51</v>
          </cell>
          <cell r="E154">
            <v>151</v>
          </cell>
          <cell r="F154">
            <v>51</v>
          </cell>
          <cell r="G154">
            <v>2023</v>
          </cell>
          <cell r="H154" t="str">
            <v>Yes</v>
          </cell>
          <cell r="I154" t="str">
            <v/>
          </cell>
          <cell r="J154">
            <v>0</v>
          </cell>
          <cell r="K154" t="str">
            <v>Barrett</v>
          </cell>
          <cell r="L154" t="str">
            <v>Rehab collection, TH75 &amp; TH40</v>
          </cell>
          <cell r="M154">
            <v>280834</v>
          </cell>
          <cell r="N154" t="str">
            <v>280834-PS01</v>
          </cell>
          <cell r="O154"/>
          <cell r="P154">
            <v>1376</v>
          </cell>
          <cell r="Q154"/>
          <cell r="R154"/>
          <cell r="S154"/>
          <cell r="T154" t="str">
            <v>Exempt</v>
          </cell>
          <cell r="U154">
            <v>44623</v>
          </cell>
          <cell r="V154">
            <v>44714</v>
          </cell>
          <cell r="W154">
            <v>45016</v>
          </cell>
          <cell r="X154">
            <v>45099</v>
          </cell>
          <cell r="Y154" t="str">
            <v>certified</v>
          </cell>
          <cell r="Z154">
            <v>2899998</v>
          </cell>
          <cell r="AA154"/>
          <cell r="AB154">
            <v>579999.60000000009</v>
          </cell>
          <cell r="AC154" t="str">
            <v>23 Carryover</v>
          </cell>
          <cell r="AD154"/>
          <cell r="AE154">
            <v>44715</v>
          </cell>
          <cell r="AF154">
            <v>2843600</v>
          </cell>
          <cell r="AG154"/>
          <cell r="AH154">
            <v>45139</v>
          </cell>
          <cell r="AI154">
            <v>45413</v>
          </cell>
          <cell r="AJ154" t="str">
            <v>incl Nwarea and san sewer rehab</v>
          </cell>
          <cell r="AK154">
            <v>2899998</v>
          </cell>
          <cell r="AL154">
            <v>44965</v>
          </cell>
          <cell r="AM154">
            <v>45100</v>
          </cell>
          <cell r="AN154">
            <v>1</v>
          </cell>
          <cell r="AO154">
            <v>2937324</v>
          </cell>
          <cell r="AP154">
            <v>2023</v>
          </cell>
          <cell r="AQ154"/>
          <cell r="AR154">
            <v>0</v>
          </cell>
          <cell r="AS154">
            <v>0</v>
          </cell>
          <cell r="AT154">
            <v>2899998</v>
          </cell>
          <cell r="AU154">
            <v>579999.60000000009</v>
          </cell>
          <cell r="AV154"/>
          <cell r="AW154"/>
          <cell r="AX154">
            <v>579999.60000000009</v>
          </cell>
          <cell r="AY154">
            <v>45266</v>
          </cell>
          <cell r="AZ154">
            <v>45297</v>
          </cell>
          <cell r="BA154">
            <v>2024</v>
          </cell>
          <cell r="BB154" t="str">
            <v>CWRF/WIF</v>
          </cell>
          <cell r="BC154">
            <v>2319998.4</v>
          </cell>
          <cell r="BD154">
            <v>45110</v>
          </cell>
          <cell r="BE154" t="str">
            <v>FY23 Survey</v>
          </cell>
          <cell r="BF154">
            <v>2349859.2000000002</v>
          </cell>
          <cell r="BG154"/>
          <cell r="BH154">
            <v>2319998.4</v>
          </cell>
          <cell r="BI154"/>
          <cell r="BJ154">
            <v>0</v>
          </cell>
          <cell r="BK154"/>
          <cell r="BL154"/>
          <cell r="BM154"/>
          <cell r="BN154"/>
          <cell r="BO154"/>
          <cell r="BP154"/>
          <cell r="BQ154"/>
          <cell r="BR154" t="str">
            <v/>
          </cell>
          <cell r="BS154"/>
          <cell r="BT154"/>
          <cell r="BU154"/>
          <cell r="BV154">
            <v>0</v>
          </cell>
          <cell r="BW154"/>
          <cell r="BX154">
            <v>0</v>
          </cell>
          <cell r="BY154">
            <v>0</v>
          </cell>
          <cell r="BZ154"/>
          <cell r="CA154"/>
          <cell r="CB154"/>
          <cell r="CC154">
            <v>0</v>
          </cell>
          <cell r="CD154">
            <v>0</v>
          </cell>
          <cell r="CE154"/>
          <cell r="CF154"/>
          <cell r="CG154"/>
          <cell r="CH154"/>
          <cell r="CI154"/>
          <cell r="CJ154"/>
          <cell r="CK154"/>
          <cell r="CL154"/>
          <cell r="CM154"/>
          <cell r="CN154"/>
          <cell r="CO154">
            <v>0</v>
          </cell>
          <cell r="CP154"/>
          <cell r="CQ154"/>
          <cell r="CR154"/>
          <cell r="CS154"/>
          <cell r="CT154"/>
          <cell r="CU154"/>
          <cell r="CV154"/>
          <cell r="CW154">
            <v>0</v>
          </cell>
          <cell r="CX154"/>
          <cell r="CY154"/>
          <cell r="CZ154"/>
          <cell r="DA154"/>
          <cell r="DB154"/>
          <cell r="DC154"/>
          <cell r="DD154"/>
          <cell r="DE154"/>
          <cell r="DF154"/>
          <cell r="DG154"/>
          <cell r="DH154">
            <v>0</v>
          </cell>
          <cell r="DI154"/>
          <cell r="DJ154"/>
          <cell r="DK154"/>
          <cell r="DL154"/>
          <cell r="DM154"/>
          <cell r="DN154"/>
          <cell r="DO154" t="str">
            <v>Pam Rodewald</v>
          </cell>
          <cell r="DP154" t="str">
            <v>Barrett</v>
          </cell>
          <cell r="DQ154" t="str">
            <v>Lafontaine</v>
          </cell>
          <cell r="DR154" t="str">
            <v>6W</v>
          </cell>
        </row>
        <row r="155">
          <cell r="C155">
            <v>98</v>
          </cell>
          <cell r="D155">
            <v>60</v>
          </cell>
          <cell r="E155">
            <v>84</v>
          </cell>
          <cell r="F155">
            <v>60</v>
          </cell>
          <cell r="G155">
            <v>2024</v>
          </cell>
          <cell r="H155" t="str">
            <v/>
          </cell>
          <cell r="I155" t="str">
            <v>Yes</v>
          </cell>
          <cell r="J155">
            <v>0</v>
          </cell>
          <cell r="K155" t="str">
            <v>Kanuit</v>
          </cell>
          <cell r="L155" t="str">
            <v>Rehab collection, 7th, Main and Maple</v>
          </cell>
          <cell r="M155">
            <v>280611</v>
          </cell>
          <cell r="N155" t="str">
            <v>280611-PS01</v>
          </cell>
          <cell r="O155" t="str">
            <v>existing</v>
          </cell>
          <cell r="P155">
            <v>1141</v>
          </cell>
          <cell r="Q155">
            <v>0</v>
          </cell>
          <cell r="R155"/>
          <cell r="S155">
            <v>0</v>
          </cell>
          <cell r="T155" t="str">
            <v>Exempt</v>
          </cell>
          <cell r="U155">
            <v>44624</v>
          </cell>
          <cell r="V155">
            <v>44728</v>
          </cell>
          <cell r="W155">
            <v>0</v>
          </cell>
          <cell r="X155">
            <v>0</v>
          </cell>
          <cell r="Y155">
            <v>45079</v>
          </cell>
          <cell r="Z155">
            <v>1626740</v>
          </cell>
          <cell r="AA155"/>
          <cell r="AB155">
            <v>1626740</v>
          </cell>
          <cell r="AC155" t="str">
            <v>Part B</v>
          </cell>
          <cell r="AD155"/>
          <cell r="AE155">
            <v>44846</v>
          </cell>
          <cell r="AF155">
            <v>1441260</v>
          </cell>
          <cell r="AG155"/>
          <cell r="AH155">
            <v>45413</v>
          </cell>
          <cell r="AI155">
            <v>45809</v>
          </cell>
          <cell r="AJ155" t="str">
            <v>Combined with DW</v>
          </cell>
          <cell r="AK155">
            <v>1626740</v>
          </cell>
          <cell r="AL155"/>
          <cell r="AM155"/>
          <cell r="AN155"/>
          <cell r="AO155"/>
          <cell r="AP155"/>
          <cell r="AQ155"/>
          <cell r="AR155">
            <v>0</v>
          </cell>
          <cell r="AS155">
            <v>0</v>
          </cell>
          <cell r="AT155">
            <v>1626740</v>
          </cell>
          <cell r="AU155">
            <v>1626740</v>
          </cell>
          <cell r="AV155"/>
          <cell r="AW155"/>
          <cell r="AX155">
            <v>1626740</v>
          </cell>
          <cell r="AY155"/>
          <cell r="AZ155"/>
          <cell r="BA155"/>
          <cell r="BB155"/>
          <cell r="BC155"/>
          <cell r="BD155"/>
          <cell r="BE155" t="str">
            <v>2019 Survey</v>
          </cell>
          <cell r="BF155">
            <v>0</v>
          </cell>
          <cell r="BG155"/>
          <cell r="BH155">
            <v>0</v>
          </cell>
          <cell r="BI155"/>
          <cell r="BJ155">
            <v>0</v>
          </cell>
          <cell r="BK155"/>
          <cell r="BL155"/>
          <cell r="BM155"/>
          <cell r="BN155"/>
          <cell r="BO155"/>
          <cell r="BP155"/>
          <cell r="BQ155"/>
          <cell r="BR155" t="str">
            <v/>
          </cell>
          <cell r="BS155"/>
          <cell r="BT155" t="str">
            <v/>
          </cell>
          <cell r="BU155"/>
          <cell r="BV155">
            <v>0</v>
          </cell>
          <cell r="BW155"/>
          <cell r="BX155">
            <v>0</v>
          </cell>
          <cell r="BY155">
            <v>0</v>
          </cell>
          <cell r="BZ155"/>
          <cell r="CA155"/>
          <cell r="CB155"/>
          <cell r="CC155">
            <v>0</v>
          </cell>
          <cell r="CD155">
            <v>0</v>
          </cell>
          <cell r="CE155"/>
          <cell r="CF155"/>
          <cell r="CG155"/>
          <cell r="CH155"/>
          <cell r="CI155"/>
          <cell r="CJ155"/>
          <cell r="CK155"/>
          <cell r="CL155"/>
          <cell r="CM155"/>
          <cell r="CN155"/>
          <cell r="CO155">
            <v>0</v>
          </cell>
          <cell r="CP155"/>
          <cell r="CQ155"/>
          <cell r="CR155"/>
          <cell r="CS155"/>
          <cell r="CT155"/>
          <cell r="CU155"/>
          <cell r="CV155"/>
          <cell r="CW155">
            <v>0</v>
          </cell>
          <cell r="CX155"/>
          <cell r="CY155"/>
          <cell r="CZ155"/>
          <cell r="DA155"/>
          <cell r="DB155"/>
          <cell r="DC155"/>
          <cell r="DD155"/>
          <cell r="DE155"/>
          <cell r="DF155"/>
          <cell r="DG155"/>
          <cell r="DH155">
            <v>0</v>
          </cell>
          <cell r="DI155"/>
          <cell r="DJ155"/>
          <cell r="DK155"/>
          <cell r="DL155"/>
          <cell r="DM155"/>
          <cell r="DN155"/>
          <cell r="DO155" t="str">
            <v>Pam Rodewald</v>
          </cell>
          <cell r="DP155" t="str">
            <v>Kanuit</v>
          </cell>
          <cell r="DQ155" t="str">
            <v>Gallentine</v>
          </cell>
          <cell r="DR155">
            <v>9</v>
          </cell>
        </row>
        <row r="156">
          <cell r="C156">
            <v>249</v>
          </cell>
          <cell r="D156">
            <v>40</v>
          </cell>
          <cell r="E156">
            <v>230</v>
          </cell>
          <cell r="F156">
            <v>40</v>
          </cell>
          <cell r="G156" t="str">
            <v/>
          </cell>
          <cell r="H156" t="str">
            <v/>
          </cell>
          <cell r="I156" t="str">
            <v/>
          </cell>
          <cell r="J156">
            <v>0</v>
          </cell>
          <cell r="K156" t="str">
            <v>Kanuit</v>
          </cell>
          <cell r="L156" t="str">
            <v>Ball park area and Lake Ave improvements</v>
          </cell>
          <cell r="M156">
            <v>280602</v>
          </cell>
          <cell r="N156" t="str">
            <v>280602-PS01</v>
          </cell>
          <cell r="O156" t="str">
            <v>stormwater</v>
          </cell>
          <cell r="P156">
            <v>1141</v>
          </cell>
          <cell r="Q156">
            <v>0</v>
          </cell>
          <cell r="R156"/>
          <cell r="S156">
            <v>0</v>
          </cell>
          <cell r="T156"/>
          <cell r="U156">
            <v>0</v>
          </cell>
          <cell r="V156">
            <v>0</v>
          </cell>
          <cell r="W156">
            <v>0</v>
          </cell>
          <cell r="X156">
            <v>0</v>
          </cell>
          <cell r="Y156"/>
          <cell r="Z156"/>
          <cell r="AA156"/>
          <cell r="AB156">
            <v>0</v>
          </cell>
          <cell r="AC156"/>
          <cell r="AD156"/>
          <cell r="AE156"/>
          <cell r="AF156"/>
          <cell r="AG156"/>
          <cell r="AH156"/>
          <cell r="AI156"/>
          <cell r="AJ156"/>
          <cell r="AK156">
            <v>1087469</v>
          </cell>
          <cell r="AL156"/>
          <cell r="AM156"/>
          <cell r="AN156"/>
          <cell r="AO156"/>
          <cell r="AP156"/>
          <cell r="AQ156"/>
          <cell r="AR156">
            <v>0</v>
          </cell>
          <cell r="AS156">
            <v>0</v>
          </cell>
          <cell r="AT156">
            <v>1087469</v>
          </cell>
          <cell r="AU156">
            <v>0</v>
          </cell>
          <cell r="AV156"/>
          <cell r="AW156"/>
          <cell r="AX156">
            <v>0</v>
          </cell>
          <cell r="AY156"/>
          <cell r="AZ156"/>
          <cell r="BA156"/>
          <cell r="BB156"/>
          <cell r="BC156"/>
          <cell r="BD156"/>
          <cell r="BE156">
            <v>0</v>
          </cell>
          <cell r="BF156"/>
          <cell r="BG156"/>
          <cell r="BH156"/>
          <cell r="BI156"/>
          <cell r="BJ156">
            <v>0</v>
          </cell>
          <cell r="BK156"/>
          <cell r="BL156"/>
          <cell r="BM156"/>
          <cell r="BN156"/>
          <cell r="BO156"/>
          <cell r="BP156"/>
          <cell r="BQ156"/>
          <cell r="BR156" t="str">
            <v/>
          </cell>
          <cell r="BS156"/>
          <cell r="BT156" t="str">
            <v/>
          </cell>
          <cell r="BU156"/>
          <cell r="BV156">
            <v>0</v>
          </cell>
          <cell r="BW156"/>
          <cell r="BX156">
            <v>0</v>
          </cell>
          <cell r="BY156">
            <v>0</v>
          </cell>
          <cell r="BZ156"/>
          <cell r="CA156"/>
          <cell r="CB156"/>
          <cell r="CC156">
            <v>0</v>
          </cell>
          <cell r="CD156">
            <v>0</v>
          </cell>
          <cell r="CE156"/>
          <cell r="CF156"/>
          <cell r="CG156"/>
          <cell r="CH156"/>
          <cell r="CI156"/>
          <cell r="CJ156"/>
          <cell r="CK156"/>
          <cell r="CL156"/>
          <cell r="CM156"/>
          <cell r="CN156"/>
          <cell r="CO156">
            <v>0</v>
          </cell>
          <cell r="CP156"/>
          <cell r="CQ156"/>
          <cell r="CR156"/>
          <cell r="CS156"/>
          <cell r="CT156"/>
          <cell r="CU156"/>
          <cell r="CV156"/>
          <cell r="CW156">
            <v>0</v>
          </cell>
          <cell r="CX156"/>
          <cell r="CY156"/>
          <cell r="CZ156"/>
          <cell r="DA156"/>
          <cell r="DB156"/>
          <cell r="DC156"/>
          <cell r="DD156"/>
          <cell r="DE156"/>
          <cell r="DF156"/>
          <cell r="DG156"/>
          <cell r="DH156">
            <v>0</v>
          </cell>
          <cell r="DI156"/>
          <cell r="DJ156"/>
          <cell r="DK156"/>
          <cell r="DL156"/>
          <cell r="DM156"/>
          <cell r="DN156"/>
          <cell r="DO156">
            <v>0</v>
          </cell>
          <cell r="DP156" t="str">
            <v>Kanuit</v>
          </cell>
          <cell r="DQ156" t="str">
            <v>Gallentine</v>
          </cell>
          <cell r="DR156">
            <v>9</v>
          </cell>
        </row>
        <row r="157">
          <cell r="C157">
            <v>229</v>
          </cell>
          <cell r="D157">
            <v>45</v>
          </cell>
          <cell r="E157">
            <v>208</v>
          </cell>
          <cell r="F157">
            <v>45</v>
          </cell>
          <cell r="G157" t="str">
            <v/>
          </cell>
          <cell r="H157" t="str">
            <v/>
          </cell>
          <cell r="I157" t="str">
            <v/>
          </cell>
          <cell r="J157">
            <v>0</v>
          </cell>
          <cell r="K157" t="str">
            <v>Schultz</v>
          </cell>
          <cell r="L157" t="str">
            <v>Unsewered, connect to Mahnomen WWTP</v>
          </cell>
          <cell r="M157">
            <v>280510</v>
          </cell>
          <cell r="N157" t="str">
            <v>280510-PS01</v>
          </cell>
          <cell r="O157" t="str">
            <v>unsewered</v>
          </cell>
          <cell r="P157">
            <v>1242</v>
          </cell>
          <cell r="Q157">
            <v>0</v>
          </cell>
          <cell r="R157"/>
          <cell r="S157">
            <v>0</v>
          </cell>
          <cell r="T157" t="str">
            <v>Exempt</v>
          </cell>
          <cell r="U157">
            <v>42416</v>
          </cell>
          <cell r="V157">
            <v>42549</v>
          </cell>
          <cell r="W157">
            <v>0</v>
          </cell>
          <cell r="X157">
            <v>0</v>
          </cell>
          <cell r="Y157"/>
          <cell r="Z157"/>
          <cell r="AA157"/>
          <cell r="AB157">
            <v>0</v>
          </cell>
          <cell r="AC157"/>
          <cell r="AD157"/>
          <cell r="AE157"/>
          <cell r="AF157"/>
          <cell r="AG157"/>
          <cell r="AH157"/>
          <cell r="AI157"/>
          <cell r="AJ157"/>
          <cell r="AK157">
            <v>872719</v>
          </cell>
          <cell r="AL157"/>
          <cell r="AM157"/>
          <cell r="AN157"/>
          <cell r="AO157"/>
          <cell r="AP157"/>
          <cell r="AQ157"/>
          <cell r="AR157">
            <v>0</v>
          </cell>
          <cell r="AS157">
            <v>0</v>
          </cell>
          <cell r="AT157">
            <v>872719</v>
          </cell>
          <cell r="AU157">
            <v>0</v>
          </cell>
          <cell r="AV157"/>
          <cell r="AW157"/>
          <cell r="AX157">
            <v>0</v>
          </cell>
          <cell r="AY157"/>
          <cell r="AZ157"/>
          <cell r="BA157"/>
          <cell r="BB157"/>
          <cell r="BC157"/>
          <cell r="BD157"/>
          <cell r="BE157">
            <v>0</v>
          </cell>
          <cell r="BF157">
            <v>0</v>
          </cell>
          <cell r="BG157"/>
          <cell r="BH157">
            <v>0</v>
          </cell>
          <cell r="BI157"/>
          <cell r="BJ157">
            <v>0</v>
          </cell>
          <cell r="BK157"/>
          <cell r="BL157"/>
          <cell r="BM157"/>
          <cell r="BN157"/>
          <cell r="BO157"/>
          <cell r="BP157"/>
          <cell r="BQ157"/>
          <cell r="BR157" t="str">
            <v/>
          </cell>
          <cell r="BS157"/>
          <cell r="BT157" t="str">
            <v/>
          </cell>
          <cell r="BU157"/>
          <cell r="BV157">
            <v>0</v>
          </cell>
          <cell r="BW157"/>
          <cell r="BX157">
            <v>0</v>
          </cell>
          <cell r="BY157">
            <v>0</v>
          </cell>
          <cell r="BZ157"/>
          <cell r="CA157"/>
          <cell r="CB157"/>
          <cell r="CC157">
            <v>0</v>
          </cell>
          <cell r="CD157">
            <v>0</v>
          </cell>
          <cell r="CE157"/>
          <cell r="CF157"/>
          <cell r="CG157"/>
          <cell r="CH157"/>
          <cell r="CI157"/>
          <cell r="CJ157"/>
          <cell r="CK157"/>
          <cell r="CL157"/>
          <cell r="CM157"/>
          <cell r="CN157"/>
          <cell r="CO157">
            <v>0</v>
          </cell>
          <cell r="CP157"/>
          <cell r="CQ157"/>
          <cell r="CR157"/>
          <cell r="CS157"/>
          <cell r="CT157"/>
          <cell r="CU157"/>
          <cell r="CV157"/>
          <cell r="CW157">
            <v>0</v>
          </cell>
          <cell r="CX157"/>
          <cell r="CY157"/>
          <cell r="CZ157"/>
          <cell r="DA157"/>
          <cell r="DB157"/>
          <cell r="DC157"/>
          <cell r="DD157"/>
          <cell r="DE157"/>
          <cell r="DF157"/>
          <cell r="DG157"/>
          <cell r="DH157"/>
          <cell r="DI157"/>
          <cell r="DJ157"/>
          <cell r="DK157"/>
          <cell r="DL157"/>
          <cell r="DM157"/>
          <cell r="DN157"/>
          <cell r="DO157" t="str">
            <v>Vinod Sathyaseelan</v>
          </cell>
          <cell r="DP157" t="str">
            <v>Schultz</v>
          </cell>
          <cell r="DQ157" t="str">
            <v>Schultz</v>
          </cell>
          <cell r="DR157">
            <v>2</v>
          </cell>
        </row>
        <row r="158">
          <cell r="C158">
            <v>271</v>
          </cell>
          <cell r="D158">
            <v>36</v>
          </cell>
          <cell r="E158"/>
          <cell r="F158"/>
          <cell r="G158"/>
          <cell r="H158" t="str">
            <v/>
          </cell>
          <cell r="I158" t="str">
            <v/>
          </cell>
          <cell r="J158">
            <v>0</v>
          </cell>
          <cell r="K158" t="str">
            <v>Schultz</v>
          </cell>
          <cell r="L158" t="str">
            <v>Unsewered, Marsh Ck &amp; Pembina Twp</v>
          </cell>
          <cell r="M158">
            <v>280924</v>
          </cell>
          <cell r="N158" t="str">
            <v>280924-PS01</v>
          </cell>
          <cell r="O158"/>
          <cell r="P158">
            <v>1241</v>
          </cell>
          <cell r="Q158"/>
          <cell r="R158"/>
          <cell r="S158"/>
          <cell r="T158"/>
          <cell r="U158">
            <v>44988</v>
          </cell>
          <cell r="V158">
            <v>0</v>
          </cell>
          <cell r="W158">
            <v>0</v>
          </cell>
          <cell r="X158">
            <v>0</v>
          </cell>
          <cell r="Y158">
            <v>45089</v>
          </cell>
          <cell r="Z158">
            <v>1568906</v>
          </cell>
          <cell r="AA158"/>
          <cell r="AB158">
            <v>1568906</v>
          </cell>
          <cell r="AC158" t="str">
            <v>Below fundable range</v>
          </cell>
          <cell r="AD158" t="str">
            <v>No FP</v>
          </cell>
          <cell r="AE158"/>
          <cell r="AF158"/>
          <cell r="AG158"/>
          <cell r="AH158">
            <v>45413</v>
          </cell>
          <cell r="AI158">
            <v>45809</v>
          </cell>
          <cell r="AJ158"/>
          <cell r="AK158">
            <v>1568906</v>
          </cell>
          <cell r="AN158"/>
          <cell r="AO158"/>
          <cell r="AP158"/>
          <cell r="AQ158"/>
          <cell r="AR158">
            <v>0</v>
          </cell>
          <cell r="AS158">
            <v>0</v>
          </cell>
          <cell r="AT158">
            <v>1568906</v>
          </cell>
          <cell r="AU158">
            <v>0</v>
          </cell>
          <cell r="AV158"/>
          <cell r="AW158"/>
          <cell r="AX158">
            <v>0</v>
          </cell>
          <cell r="BE158">
            <v>0</v>
          </cell>
          <cell r="BF158">
            <v>0</v>
          </cell>
          <cell r="BG158"/>
          <cell r="BH158">
            <v>0</v>
          </cell>
          <cell r="BJ158">
            <v>0</v>
          </cell>
          <cell r="BL158"/>
          <cell r="BO158"/>
          <cell r="BR158"/>
          <cell r="BT158"/>
          <cell r="BU158"/>
          <cell r="BV158">
            <v>0</v>
          </cell>
          <cell r="BX158">
            <v>0</v>
          </cell>
          <cell r="BY158">
            <v>0</v>
          </cell>
          <cell r="BZ158"/>
          <cell r="CA158"/>
          <cell r="CB158"/>
          <cell r="CC158">
            <v>0</v>
          </cell>
          <cell r="CD158">
            <v>0</v>
          </cell>
          <cell r="CE158"/>
          <cell r="CH158"/>
          <cell r="CM158"/>
          <cell r="CN158"/>
          <cell r="CO158">
            <v>0</v>
          </cell>
          <cell r="CP158"/>
          <cell r="CW158">
            <v>0</v>
          </cell>
          <cell r="DE158"/>
          <cell r="DF158"/>
          <cell r="DG158"/>
          <cell r="DH158"/>
          <cell r="DI158"/>
          <cell r="DJ158"/>
          <cell r="DK158"/>
          <cell r="DL158"/>
          <cell r="DM158"/>
          <cell r="DN158"/>
          <cell r="DO158" t="str">
            <v>Vinod Sathyaseelan</v>
          </cell>
          <cell r="DP158" t="str">
            <v>Schultz</v>
          </cell>
          <cell r="DQ158" t="str">
            <v>Lafontaine</v>
          </cell>
          <cell r="DR158">
            <v>2</v>
          </cell>
        </row>
        <row r="159">
          <cell r="C159">
            <v>298</v>
          </cell>
          <cell r="D159">
            <v>6</v>
          </cell>
          <cell r="E159">
            <v>273</v>
          </cell>
          <cell r="F159">
            <v>6</v>
          </cell>
          <cell r="G159"/>
          <cell r="H159" t="str">
            <v/>
          </cell>
          <cell r="I159" t="str">
            <v/>
          </cell>
          <cell r="J159">
            <v>0</v>
          </cell>
          <cell r="K159" t="str">
            <v>Schultz</v>
          </cell>
          <cell r="L159" t="str">
            <v>Unsewered, connect to Mahnomen</v>
          </cell>
          <cell r="M159">
            <v>280880</v>
          </cell>
          <cell r="N159" t="str">
            <v>280880-PS01</v>
          </cell>
          <cell r="O159"/>
          <cell r="P159">
            <v>1241</v>
          </cell>
          <cell r="Q159"/>
          <cell r="R159"/>
          <cell r="S159"/>
          <cell r="T159" t="str">
            <v>Exempt</v>
          </cell>
          <cell r="U159">
            <v>44624</v>
          </cell>
          <cell r="V159">
            <v>44774</v>
          </cell>
          <cell r="W159">
            <v>0</v>
          </cell>
          <cell r="X159">
            <v>0</v>
          </cell>
          <cell r="Y159"/>
          <cell r="Z159"/>
          <cell r="AA159"/>
          <cell r="AB159">
            <v>0</v>
          </cell>
          <cell r="AC159"/>
          <cell r="AD159"/>
          <cell r="AE159"/>
          <cell r="AF159"/>
          <cell r="AG159"/>
          <cell r="AH159"/>
          <cell r="AI159"/>
          <cell r="AJ159"/>
          <cell r="AK159">
            <v>3648542</v>
          </cell>
          <cell r="AL159"/>
          <cell r="AM159"/>
          <cell r="AN159"/>
          <cell r="AO159"/>
          <cell r="AP159"/>
          <cell r="AQ159"/>
          <cell r="AR159">
            <v>0</v>
          </cell>
          <cell r="AS159">
            <v>0</v>
          </cell>
          <cell r="AT159">
            <v>3648542</v>
          </cell>
          <cell r="AU159">
            <v>0</v>
          </cell>
          <cell r="AV159"/>
          <cell r="AW159"/>
          <cell r="AX159">
            <v>0</v>
          </cell>
          <cell r="AY159"/>
          <cell r="AZ159"/>
          <cell r="BA159"/>
          <cell r="BB159"/>
          <cell r="BC159"/>
          <cell r="BD159"/>
          <cell r="BE159">
            <v>0</v>
          </cell>
          <cell r="BF159">
            <v>0</v>
          </cell>
          <cell r="BG159"/>
          <cell r="BH159">
            <v>0</v>
          </cell>
          <cell r="BI159"/>
          <cell r="BJ159">
            <v>0</v>
          </cell>
          <cell r="BK159"/>
          <cell r="BL159"/>
          <cell r="BM159"/>
          <cell r="BN159"/>
          <cell r="BO159"/>
          <cell r="BP159"/>
          <cell r="BQ159"/>
          <cell r="BR159" t="str">
            <v/>
          </cell>
          <cell r="BS159"/>
          <cell r="BT159"/>
          <cell r="BU159"/>
          <cell r="BV159">
            <v>0</v>
          </cell>
          <cell r="BW159"/>
          <cell r="BX159">
            <v>0</v>
          </cell>
          <cell r="BY159">
            <v>0</v>
          </cell>
          <cell r="BZ159"/>
          <cell r="CA159"/>
          <cell r="CB159"/>
          <cell r="CC159">
            <v>0</v>
          </cell>
          <cell r="CD159">
            <v>0</v>
          </cell>
          <cell r="CE159"/>
          <cell r="CF159"/>
          <cell r="CG159"/>
          <cell r="CH159"/>
          <cell r="CI159"/>
          <cell r="CJ159"/>
          <cell r="CK159"/>
          <cell r="CL159"/>
          <cell r="CM159"/>
          <cell r="CN159"/>
          <cell r="CO159">
            <v>0</v>
          </cell>
          <cell r="CP159"/>
          <cell r="CQ159"/>
          <cell r="CR159"/>
          <cell r="CS159"/>
          <cell r="CT159"/>
          <cell r="CU159"/>
          <cell r="CV159"/>
          <cell r="CW159">
            <v>0</v>
          </cell>
          <cell r="CX159"/>
          <cell r="CY159"/>
          <cell r="CZ159"/>
          <cell r="DA159"/>
          <cell r="DB159"/>
          <cell r="DC159"/>
          <cell r="DD159"/>
          <cell r="DE159"/>
          <cell r="DF159"/>
          <cell r="DG159"/>
          <cell r="DH159">
            <v>0</v>
          </cell>
          <cell r="DI159"/>
          <cell r="DJ159"/>
          <cell r="DK159"/>
          <cell r="DL159"/>
          <cell r="DM159"/>
          <cell r="DN159"/>
          <cell r="DO159" t="str">
            <v>Vinod Sathyaseelan</v>
          </cell>
          <cell r="DP159" t="str">
            <v>Schultz</v>
          </cell>
          <cell r="DQ159" t="str">
            <v>Lafontaine</v>
          </cell>
          <cell r="DR159">
            <v>2</v>
          </cell>
        </row>
        <row r="160">
          <cell r="C160">
            <v>224</v>
          </cell>
          <cell r="D160">
            <v>45</v>
          </cell>
          <cell r="E160">
            <v>203</v>
          </cell>
          <cell r="F160">
            <v>45</v>
          </cell>
          <cell r="G160">
            <v>2021</v>
          </cell>
          <cell r="H160" t="str">
            <v>Yes</v>
          </cell>
          <cell r="I160" t="str">
            <v/>
          </cell>
          <cell r="J160">
            <v>0</v>
          </cell>
          <cell r="K160" t="str">
            <v>Kanuit</v>
          </cell>
          <cell r="L160" t="str">
            <v>Rehab trmt, digester and disinfection improvements</v>
          </cell>
          <cell r="M160">
            <v>280580</v>
          </cell>
          <cell r="N160" t="str">
            <v>280580-PS01</v>
          </cell>
          <cell r="O160" t="str">
            <v>existing</v>
          </cell>
          <cell r="P160">
            <v>65000</v>
          </cell>
          <cell r="Q160" t="str">
            <v>Y</v>
          </cell>
          <cell r="R160"/>
          <cell r="S160">
            <v>0</v>
          </cell>
          <cell r="T160" t="str">
            <v>Exempt</v>
          </cell>
          <cell r="U160">
            <v>43152</v>
          </cell>
          <cell r="V160">
            <v>43721</v>
          </cell>
          <cell r="W160">
            <v>44286</v>
          </cell>
          <cell r="X160">
            <v>44368</v>
          </cell>
          <cell r="Y160" t="str">
            <v>certified</v>
          </cell>
          <cell r="Z160">
            <v>89000000</v>
          </cell>
          <cell r="AA160"/>
          <cell r="AB160">
            <v>47000000</v>
          </cell>
          <cell r="AC160" t="str">
            <v>21 Carryover</v>
          </cell>
          <cell r="AD160"/>
          <cell r="AE160" t="str">
            <v>certified</v>
          </cell>
          <cell r="AF160">
            <v>5000000</v>
          </cell>
          <cell r="AG160"/>
          <cell r="AH160">
            <v>45383</v>
          </cell>
          <cell r="AI160">
            <v>47027</v>
          </cell>
          <cell r="AJ160" t="str">
            <v>Ph 1 in 2023 ($5m)</v>
          </cell>
          <cell r="AK160">
            <v>89000000</v>
          </cell>
          <cell r="AL160">
            <v>44286</v>
          </cell>
          <cell r="AM160">
            <v>44370</v>
          </cell>
          <cell r="AN160">
            <v>1</v>
          </cell>
          <cell r="AO160">
            <v>45397500</v>
          </cell>
          <cell r="AP160">
            <v>2021</v>
          </cell>
          <cell r="AQ160"/>
          <cell r="AR160">
            <v>0</v>
          </cell>
          <cell r="AS160">
            <v>0</v>
          </cell>
          <cell r="AT160">
            <v>89000000</v>
          </cell>
          <cell r="AU160">
            <v>47000000</v>
          </cell>
          <cell r="AV160"/>
          <cell r="AW160"/>
          <cell r="AX160">
            <v>47000000</v>
          </cell>
          <cell r="AY160"/>
          <cell r="AZ160"/>
          <cell r="BA160"/>
          <cell r="BB160"/>
          <cell r="BC160"/>
          <cell r="BD160"/>
          <cell r="BE160" t="str">
            <v>2020 Survey</v>
          </cell>
          <cell r="BF160">
            <v>0</v>
          </cell>
          <cell r="BG160"/>
          <cell r="BH160">
            <v>0</v>
          </cell>
          <cell r="BI160"/>
          <cell r="BJ160">
            <v>0</v>
          </cell>
          <cell r="BK160">
            <v>44375</v>
          </cell>
          <cell r="BL160">
            <v>6842690</v>
          </cell>
          <cell r="BM160">
            <v>0.151</v>
          </cell>
          <cell r="BN160" t="str">
            <v>21 Carryover</v>
          </cell>
          <cell r="BO160">
            <v>44377</v>
          </cell>
          <cell r="BP160">
            <v>30178000</v>
          </cell>
          <cell r="BQ160">
            <v>4663802</v>
          </cell>
          <cell r="BR160">
            <v>0.15454311087547221</v>
          </cell>
          <cell r="BS160">
            <v>45397500</v>
          </cell>
          <cell r="BT160" t="e">
            <v>#REF!</v>
          </cell>
          <cell r="BU160"/>
          <cell r="BV160">
            <v>89000000</v>
          </cell>
          <cell r="BW160">
            <v>1</v>
          </cell>
          <cell r="BX160">
            <v>13754336.867917025</v>
          </cell>
          <cell r="BY160">
            <v>7000000</v>
          </cell>
          <cell r="BZ160">
            <v>7000000</v>
          </cell>
          <cell r="CA160"/>
          <cell r="CB160"/>
          <cell r="CC160">
            <v>4003469.4943336211</v>
          </cell>
          <cell r="CD160">
            <v>4003469.4943336211</v>
          </cell>
          <cell r="CE160"/>
          <cell r="CF160"/>
          <cell r="CG160"/>
          <cell r="CH160"/>
          <cell r="CI160"/>
          <cell r="CJ160"/>
          <cell r="CK160"/>
          <cell r="CL160"/>
          <cell r="CM160"/>
          <cell r="CN160"/>
          <cell r="CO160">
            <v>0</v>
          </cell>
          <cell r="CP160"/>
          <cell r="CQ160"/>
          <cell r="CR160"/>
          <cell r="CS160"/>
          <cell r="CT160"/>
          <cell r="CU160"/>
          <cell r="CV160"/>
          <cell r="CW160">
            <v>13754336.867917025</v>
          </cell>
          <cell r="CX160"/>
          <cell r="CY160"/>
          <cell r="CZ160"/>
          <cell r="DA160"/>
          <cell r="DB160"/>
          <cell r="DC160"/>
          <cell r="DD160"/>
          <cell r="DE160"/>
          <cell r="DF160"/>
          <cell r="DG160"/>
          <cell r="DH160">
            <v>0</v>
          </cell>
          <cell r="DI160"/>
          <cell r="DJ160"/>
          <cell r="DK160">
            <v>35000000</v>
          </cell>
          <cell r="DL160" t="str">
            <v>23 SPAP</v>
          </cell>
          <cell r="DM160"/>
          <cell r="DN160"/>
          <cell r="DO160" t="str">
            <v>Pam Rodewald</v>
          </cell>
          <cell r="DP160" t="str">
            <v>Kanuit</v>
          </cell>
          <cell r="DQ160" t="str">
            <v>Gallentine</v>
          </cell>
          <cell r="DR160">
            <v>9</v>
          </cell>
        </row>
        <row r="161">
          <cell r="C161">
            <v>175</v>
          </cell>
          <cell r="D161">
            <v>50</v>
          </cell>
          <cell r="E161">
            <v>156</v>
          </cell>
          <cell r="F161">
            <v>50</v>
          </cell>
          <cell r="G161" t="str">
            <v/>
          </cell>
          <cell r="H161" t="str">
            <v/>
          </cell>
          <cell r="I161" t="str">
            <v/>
          </cell>
          <cell r="J161">
            <v>0</v>
          </cell>
          <cell r="K161" t="str">
            <v>Kanuit</v>
          </cell>
          <cell r="L161" t="str">
            <v>Warren Street pond improvements</v>
          </cell>
          <cell r="M161">
            <v>280537</v>
          </cell>
          <cell r="N161" t="str">
            <v>280537-PS01</v>
          </cell>
          <cell r="O161" t="str">
            <v>stormwater</v>
          </cell>
          <cell r="P161">
            <v>41723</v>
          </cell>
          <cell r="Q161">
            <v>0</v>
          </cell>
          <cell r="R161"/>
          <cell r="S161" t="str">
            <v>Y</v>
          </cell>
          <cell r="T161"/>
          <cell r="U161">
            <v>0</v>
          </cell>
          <cell r="V161">
            <v>0</v>
          </cell>
          <cell r="W161">
            <v>43923</v>
          </cell>
          <cell r="X161">
            <v>44263</v>
          </cell>
          <cell r="Y161"/>
          <cell r="Z161"/>
          <cell r="AA161"/>
          <cell r="AB161">
            <v>0</v>
          </cell>
          <cell r="AC161"/>
          <cell r="AD161"/>
          <cell r="AE161"/>
          <cell r="AF161"/>
          <cell r="AG161"/>
          <cell r="AH161">
            <v>44105</v>
          </cell>
          <cell r="AI161">
            <v>44196</v>
          </cell>
          <cell r="AJ161"/>
          <cell r="AK161">
            <v>1450000</v>
          </cell>
          <cell r="AN161"/>
          <cell r="AO161"/>
          <cell r="AP161"/>
          <cell r="AQ161"/>
          <cell r="AR161">
            <v>0</v>
          </cell>
          <cell r="AS161">
            <v>0</v>
          </cell>
          <cell r="AT161">
            <v>1450000</v>
          </cell>
          <cell r="AU161">
            <v>0</v>
          </cell>
          <cell r="AV161"/>
          <cell r="AW161"/>
          <cell r="AX161">
            <v>0</v>
          </cell>
          <cell r="AY161"/>
          <cell r="AZ161"/>
          <cell r="BC161"/>
          <cell r="BE161">
            <v>0</v>
          </cell>
          <cell r="BF161"/>
          <cell r="BG161"/>
          <cell r="BH161"/>
          <cell r="BJ161">
            <v>0</v>
          </cell>
          <cell r="BK161">
            <v>44000</v>
          </cell>
          <cell r="BL161">
            <v>1722820</v>
          </cell>
          <cell r="BM161">
            <v>0.77300000000000002</v>
          </cell>
          <cell r="BN161" t="str">
            <v>21 Carryover</v>
          </cell>
          <cell r="BO161">
            <v>44263</v>
          </cell>
          <cell r="BP161">
            <v>1423546</v>
          </cell>
          <cell r="BQ161">
            <v>1132357</v>
          </cell>
          <cell r="BR161">
            <v>0.79544812742264737</v>
          </cell>
          <cell r="BS161">
            <v>2294461</v>
          </cell>
          <cell r="BT161" t="e">
            <v>#REF!</v>
          </cell>
          <cell r="BV161">
            <v>1450000</v>
          </cell>
          <cell r="BX161">
            <v>1153399.7847628386</v>
          </cell>
          <cell r="BY161">
            <v>922719.82781027094</v>
          </cell>
          <cell r="BZ161">
            <v>922720</v>
          </cell>
          <cell r="CA161"/>
          <cell r="CB161"/>
          <cell r="CC161">
            <v>0</v>
          </cell>
          <cell r="CD161">
            <v>0</v>
          </cell>
          <cell r="CE161"/>
          <cell r="CH161"/>
          <cell r="CM161"/>
          <cell r="CN161"/>
          <cell r="CO161">
            <v>0</v>
          </cell>
          <cell r="CP161"/>
          <cell r="CW161">
            <v>1153399.7847628386</v>
          </cell>
          <cell r="CX161"/>
          <cell r="CY161"/>
          <cell r="DE161"/>
          <cell r="DF161"/>
          <cell r="DG161"/>
          <cell r="DH161">
            <v>0</v>
          </cell>
          <cell r="DI161"/>
          <cell r="DJ161"/>
          <cell r="DK161"/>
          <cell r="DL161"/>
          <cell r="DM161"/>
          <cell r="DN161"/>
          <cell r="DO161">
            <v>0</v>
          </cell>
          <cell r="DP161" t="str">
            <v>Kanuit</v>
          </cell>
          <cell r="DQ161" t="str">
            <v>Gallentine</v>
          </cell>
          <cell r="DR161">
            <v>9</v>
          </cell>
        </row>
        <row r="162">
          <cell r="C162">
            <v>241</v>
          </cell>
          <cell r="D162">
            <v>43</v>
          </cell>
          <cell r="E162">
            <v>220</v>
          </cell>
          <cell r="F162">
            <v>43</v>
          </cell>
          <cell r="G162" t="str">
            <v/>
          </cell>
          <cell r="H162" t="str">
            <v/>
          </cell>
          <cell r="I162" t="str">
            <v/>
          </cell>
          <cell r="J162">
            <v>0</v>
          </cell>
          <cell r="K162" t="str">
            <v>Kanuit</v>
          </cell>
          <cell r="L162" t="str">
            <v>Upper Indian Creek</v>
          </cell>
          <cell r="M162">
            <v>280596</v>
          </cell>
          <cell r="N162" t="str">
            <v>280596-PS01</v>
          </cell>
          <cell r="O162" t="str">
            <v>stormwater</v>
          </cell>
          <cell r="P162">
            <v>41720</v>
          </cell>
          <cell r="Q162" t="str">
            <v>Y</v>
          </cell>
          <cell r="R162"/>
          <cell r="S162" t="str">
            <v>Y</v>
          </cell>
          <cell r="T162"/>
          <cell r="U162">
            <v>0</v>
          </cell>
          <cell r="V162">
            <v>0</v>
          </cell>
          <cell r="W162">
            <v>0</v>
          </cell>
          <cell r="X162">
            <v>0</v>
          </cell>
          <cell r="Y162"/>
          <cell r="Z162"/>
          <cell r="AA162"/>
          <cell r="AB162">
            <v>0</v>
          </cell>
          <cell r="AC162"/>
          <cell r="AD162"/>
          <cell r="AE162"/>
          <cell r="AF162"/>
          <cell r="AG162"/>
          <cell r="AH162"/>
          <cell r="AI162"/>
          <cell r="AJ162"/>
          <cell r="AK162">
            <v>8000000</v>
          </cell>
          <cell r="AL162"/>
          <cell r="AM162"/>
          <cell r="AN162"/>
          <cell r="AO162"/>
          <cell r="AP162"/>
          <cell r="AQ162"/>
          <cell r="AR162">
            <v>0</v>
          </cell>
          <cell r="AS162">
            <v>0</v>
          </cell>
          <cell r="AT162">
            <v>8000000</v>
          </cell>
          <cell r="AU162">
            <v>0</v>
          </cell>
          <cell r="AV162"/>
          <cell r="AW162"/>
          <cell r="AX162">
            <v>0</v>
          </cell>
          <cell r="AY162"/>
          <cell r="AZ162"/>
          <cell r="BA162"/>
          <cell r="BB162"/>
          <cell r="BC162"/>
          <cell r="BD162"/>
          <cell r="BE162">
            <v>0</v>
          </cell>
          <cell r="BF162"/>
          <cell r="BG162"/>
          <cell r="BH162"/>
          <cell r="BI162"/>
          <cell r="BJ162">
            <v>0</v>
          </cell>
          <cell r="BK162"/>
          <cell r="BL162"/>
          <cell r="BM162"/>
          <cell r="BN162"/>
          <cell r="BO162"/>
          <cell r="BP162"/>
          <cell r="BQ162"/>
          <cell r="BR162" t="str">
            <v/>
          </cell>
          <cell r="BS162"/>
          <cell r="BT162" t="str">
            <v/>
          </cell>
          <cell r="BU162"/>
          <cell r="BV162">
            <v>0</v>
          </cell>
          <cell r="BW162"/>
          <cell r="BX162">
            <v>0</v>
          </cell>
          <cell r="BY162">
            <v>0</v>
          </cell>
          <cell r="BZ162"/>
          <cell r="CA162"/>
          <cell r="CB162"/>
          <cell r="CC162">
            <v>0</v>
          </cell>
          <cell r="CD162">
            <v>0</v>
          </cell>
          <cell r="CE162"/>
          <cell r="CF162"/>
          <cell r="CG162"/>
          <cell r="CH162"/>
          <cell r="CI162"/>
          <cell r="CJ162"/>
          <cell r="CK162"/>
          <cell r="CL162"/>
          <cell r="CM162"/>
          <cell r="CN162"/>
          <cell r="CO162">
            <v>0</v>
          </cell>
          <cell r="CP162"/>
          <cell r="CQ162"/>
          <cell r="CR162"/>
          <cell r="CS162"/>
          <cell r="CT162"/>
          <cell r="CU162"/>
          <cell r="CV162"/>
          <cell r="CW162">
            <v>0</v>
          </cell>
          <cell r="CX162"/>
          <cell r="CY162"/>
          <cell r="CZ162"/>
          <cell r="DA162"/>
          <cell r="DB162"/>
          <cell r="DC162"/>
          <cell r="DD162"/>
          <cell r="DE162"/>
          <cell r="DF162"/>
          <cell r="DG162"/>
          <cell r="DH162">
            <v>0</v>
          </cell>
          <cell r="DI162"/>
          <cell r="DJ162"/>
          <cell r="DK162"/>
          <cell r="DL162"/>
          <cell r="DM162"/>
          <cell r="DN162"/>
          <cell r="DO162">
            <v>0</v>
          </cell>
          <cell r="DP162" t="str">
            <v>Kanuit</v>
          </cell>
          <cell r="DQ162" t="str">
            <v>Gallentine</v>
          </cell>
          <cell r="DR162">
            <v>9</v>
          </cell>
        </row>
        <row r="163">
          <cell r="C163">
            <v>193</v>
          </cell>
          <cell r="D163">
            <v>48</v>
          </cell>
          <cell r="E163">
            <v>172</v>
          </cell>
          <cell r="F163">
            <v>48</v>
          </cell>
          <cell r="G163"/>
          <cell r="H163" t="str">
            <v/>
          </cell>
          <cell r="I163" t="str">
            <v/>
          </cell>
          <cell r="J163">
            <v>0</v>
          </cell>
          <cell r="K163" t="str">
            <v>Schultz</v>
          </cell>
          <cell r="L163" t="str">
            <v>Rehab collection</v>
          </cell>
          <cell r="M163">
            <v>280870</v>
          </cell>
          <cell r="N163" t="str">
            <v>280870-PS01</v>
          </cell>
          <cell r="P163">
            <v>701</v>
          </cell>
          <cell r="R163"/>
          <cell r="S163"/>
          <cell r="T163"/>
          <cell r="U163">
            <v>0</v>
          </cell>
          <cell r="V163">
            <v>0</v>
          </cell>
          <cell r="W163">
            <v>0</v>
          </cell>
          <cell r="X163">
            <v>0</v>
          </cell>
          <cell r="Y163"/>
          <cell r="Z163"/>
          <cell r="AA163"/>
          <cell r="AB163">
            <v>0</v>
          </cell>
          <cell r="AC163"/>
          <cell r="AD163"/>
          <cell r="AE163"/>
          <cell r="AF163"/>
          <cell r="AG163"/>
          <cell r="AJ163"/>
          <cell r="AK163">
            <v>2200000</v>
          </cell>
          <cell r="AL163"/>
          <cell r="AN163"/>
          <cell r="AO163"/>
          <cell r="AP163"/>
          <cell r="AQ163"/>
          <cell r="AR163">
            <v>0</v>
          </cell>
          <cell r="AS163">
            <v>0</v>
          </cell>
          <cell r="AT163">
            <v>2200000</v>
          </cell>
          <cell r="AU163">
            <v>0</v>
          </cell>
          <cell r="AV163"/>
          <cell r="AW163"/>
          <cell r="AX163">
            <v>0</v>
          </cell>
          <cell r="BE163">
            <v>0</v>
          </cell>
          <cell r="BF163">
            <v>0</v>
          </cell>
          <cell r="BG163"/>
          <cell r="BH163">
            <v>0</v>
          </cell>
          <cell r="BJ163">
            <v>0</v>
          </cell>
          <cell r="BL163"/>
          <cell r="BR163" t="str">
            <v/>
          </cell>
          <cell r="BV163">
            <v>0</v>
          </cell>
          <cell r="BX163">
            <v>0</v>
          </cell>
          <cell r="BY163">
            <v>0</v>
          </cell>
          <cell r="BZ163"/>
          <cell r="CA163"/>
          <cell r="CB163"/>
          <cell r="CC163">
            <v>0</v>
          </cell>
          <cell r="CD163">
            <v>0</v>
          </cell>
          <cell r="CE163"/>
          <cell r="CH163"/>
          <cell r="CM163"/>
          <cell r="CN163"/>
          <cell r="CO163">
            <v>0</v>
          </cell>
          <cell r="CP163"/>
          <cell r="CW163">
            <v>0</v>
          </cell>
          <cell r="DE163"/>
          <cell r="DF163"/>
          <cell r="DG163"/>
          <cell r="DH163">
            <v>0</v>
          </cell>
          <cell r="DI163"/>
          <cell r="DJ163"/>
          <cell r="DK163"/>
          <cell r="DL163"/>
          <cell r="DM163"/>
          <cell r="DN163"/>
          <cell r="DO163" t="str">
            <v>Pam Rodewald</v>
          </cell>
          <cell r="DP163" t="str">
            <v>Schultz</v>
          </cell>
          <cell r="DQ163" t="str">
            <v>Lafontaine</v>
          </cell>
          <cell r="DR163" t="str">
            <v>3a</v>
          </cell>
        </row>
        <row r="164">
          <cell r="C164">
            <v>149</v>
          </cell>
          <cell r="D164">
            <v>53</v>
          </cell>
          <cell r="E164">
            <v>130</v>
          </cell>
          <cell r="F164">
            <v>53</v>
          </cell>
          <cell r="G164" t="str">
            <v/>
          </cell>
          <cell r="H164" t="str">
            <v/>
          </cell>
          <cell r="I164" t="str">
            <v/>
          </cell>
          <cell r="J164">
            <v>0</v>
          </cell>
          <cell r="K164" t="str">
            <v>Berrens</v>
          </cell>
          <cell r="L164" t="str">
            <v>Adv trmt - phos, trmt Ph 2</v>
          </cell>
          <cell r="M164">
            <v>280547</v>
          </cell>
          <cell r="N164" t="str">
            <v>280547-PS02</v>
          </cell>
          <cell r="O164" t="str">
            <v>existing</v>
          </cell>
          <cell r="P164">
            <v>13719</v>
          </cell>
          <cell r="Q164"/>
          <cell r="R164"/>
          <cell r="S164"/>
          <cell r="T164" t="str">
            <v>Exempt</v>
          </cell>
          <cell r="U164">
            <v>42796</v>
          </cell>
          <cell r="V164">
            <v>43003</v>
          </cell>
          <cell r="W164">
            <v>43187</v>
          </cell>
          <cell r="X164">
            <v>43630</v>
          </cell>
          <cell r="Y164"/>
          <cell r="Z164"/>
          <cell r="AA164"/>
          <cell r="AB164">
            <v>0</v>
          </cell>
          <cell r="AC164"/>
          <cell r="AD164"/>
          <cell r="AE164"/>
          <cell r="AF164"/>
          <cell r="AG164"/>
          <cell r="AH164">
            <v>43419</v>
          </cell>
          <cell r="AI164">
            <v>43997</v>
          </cell>
          <cell r="AJ164"/>
          <cell r="AK164">
            <v>11585492</v>
          </cell>
          <cell r="AL164"/>
          <cell r="AM164"/>
          <cell r="AN164"/>
          <cell r="AO164"/>
          <cell r="AP164"/>
          <cell r="AQ164"/>
          <cell r="AR164">
            <v>0</v>
          </cell>
          <cell r="AS164">
            <v>0</v>
          </cell>
          <cell r="AT164">
            <v>11585492</v>
          </cell>
          <cell r="AU164">
            <v>0</v>
          </cell>
          <cell r="AV164"/>
          <cell r="AW164"/>
          <cell r="AX164">
            <v>0</v>
          </cell>
          <cell r="AY164"/>
          <cell r="AZ164"/>
          <cell r="BA164"/>
          <cell r="BB164"/>
          <cell r="BC164"/>
          <cell r="BD164"/>
          <cell r="BE164" t="str">
            <v>2019 Survey</v>
          </cell>
          <cell r="BF164">
            <v>0</v>
          </cell>
          <cell r="BG164"/>
          <cell r="BH164">
            <v>0</v>
          </cell>
          <cell r="BI164"/>
          <cell r="BJ164">
            <v>0</v>
          </cell>
          <cell r="BK164"/>
          <cell r="BL164"/>
          <cell r="BM164"/>
          <cell r="BN164"/>
          <cell r="BO164"/>
          <cell r="BP164"/>
          <cell r="BQ164"/>
          <cell r="BR164" t="str">
            <v/>
          </cell>
          <cell r="BS164"/>
          <cell r="BT164" t="str">
            <v/>
          </cell>
          <cell r="BU164"/>
          <cell r="BV164">
            <v>0</v>
          </cell>
          <cell r="BW164"/>
          <cell r="BX164">
            <v>0</v>
          </cell>
          <cell r="BY164">
            <v>0</v>
          </cell>
          <cell r="BZ164"/>
          <cell r="CA164"/>
          <cell r="CB164"/>
          <cell r="CC164">
            <v>0</v>
          </cell>
          <cell r="CD164">
            <v>0</v>
          </cell>
          <cell r="CE164"/>
          <cell r="CF164"/>
          <cell r="CG164"/>
          <cell r="CH164"/>
          <cell r="CI164"/>
          <cell r="CJ164"/>
          <cell r="CK164"/>
          <cell r="CL164"/>
          <cell r="CM164"/>
          <cell r="CN164"/>
          <cell r="CO164">
            <v>0</v>
          </cell>
          <cell r="CP164"/>
          <cell r="CQ164"/>
          <cell r="CR164"/>
          <cell r="CS164"/>
          <cell r="CT164"/>
          <cell r="CU164"/>
          <cell r="CV164"/>
          <cell r="CW164">
            <v>0</v>
          </cell>
          <cell r="CX164"/>
          <cell r="CY164"/>
          <cell r="CZ164"/>
          <cell r="DA164"/>
          <cell r="DB164"/>
          <cell r="DC164"/>
          <cell r="DD164"/>
          <cell r="DE164"/>
          <cell r="DF164"/>
          <cell r="DG164"/>
          <cell r="DH164">
            <v>0</v>
          </cell>
          <cell r="DI164"/>
          <cell r="DJ164"/>
          <cell r="DK164"/>
          <cell r="DL164"/>
          <cell r="DM164"/>
          <cell r="DN164"/>
          <cell r="DO164" t="str">
            <v>Abram Peterson</v>
          </cell>
          <cell r="DP164" t="str">
            <v>Berrens</v>
          </cell>
          <cell r="DQ164" t="str">
            <v>Gallentine</v>
          </cell>
          <cell r="DR164">
            <v>8</v>
          </cell>
        </row>
        <row r="165">
          <cell r="C165">
            <v>178</v>
          </cell>
          <cell r="D165">
            <v>50</v>
          </cell>
          <cell r="E165">
            <v>160</v>
          </cell>
          <cell r="F165">
            <v>50</v>
          </cell>
          <cell r="G165"/>
          <cell r="H165" t="str">
            <v/>
          </cell>
          <cell r="I165" t="str">
            <v/>
          </cell>
          <cell r="J165">
            <v>0</v>
          </cell>
          <cell r="K165" t="str">
            <v>Sabie</v>
          </cell>
          <cell r="L165" t="str">
            <v>Adv trmt - nitrogen, recirculating media filter</v>
          </cell>
          <cell r="M165">
            <v>280687</v>
          </cell>
          <cell r="N165" t="str">
            <v>280687-PS01</v>
          </cell>
          <cell r="O165"/>
          <cell r="P165">
            <v>120</v>
          </cell>
          <cell r="Q165"/>
          <cell r="R165"/>
          <cell r="S165"/>
          <cell r="T165"/>
          <cell r="U165">
            <v>0</v>
          </cell>
          <cell r="V165">
            <v>0</v>
          </cell>
          <cell r="W165">
            <v>0</v>
          </cell>
          <cell r="X165">
            <v>0</v>
          </cell>
          <cell r="Y165"/>
          <cell r="Z165"/>
          <cell r="AA165"/>
          <cell r="AB165">
            <v>0</v>
          </cell>
          <cell r="AC165"/>
          <cell r="AD165"/>
          <cell r="AE165">
            <v>44704</v>
          </cell>
          <cell r="AF165">
            <v>1000000</v>
          </cell>
          <cell r="AG165">
            <v>0</v>
          </cell>
          <cell r="AH165">
            <v>11474</v>
          </cell>
          <cell r="AI165">
            <v>11596</v>
          </cell>
          <cell r="AJ165" t="str">
            <v>sent email outside of 2023 IUP</v>
          </cell>
          <cell r="AK165">
            <v>1000000</v>
          </cell>
          <cell r="AL165"/>
          <cell r="AM165"/>
          <cell r="AN165"/>
          <cell r="AO165"/>
          <cell r="AP165"/>
          <cell r="AQ165"/>
          <cell r="AR165">
            <v>0</v>
          </cell>
          <cell r="AS165">
            <v>0</v>
          </cell>
          <cell r="AT165">
            <v>1000000</v>
          </cell>
          <cell r="AU165">
            <v>0</v>
          </cell>
          <cell r="AV165"/>
          <cell r="AW165"/>
          <cell r="AX165">
            <v>0</v>
          </cell>
          <cell r="AY165"/>
          <cell r="AZ165"/>
          <cell r="BA165"/>
          <cell r="BB165"/>
          <cell r="BC165"/>
          <cell r="BD165"/>
          <cell r="BE165">
            <v>0</v>
          </cell>
          <cell r="BF165">
            <v>0</v>
          </cell>
          <cell r="BG165"/>
          <cell r="BH165">
            <v>0</v>
          </cell>
          <cell r="BI165"/>
          <cell r="BJ165">
            <v>0</v>
          </cell>
          <cell r="BK165"/>
          <cell r="BL165"/>
          <cell r="BM165"/>
          <cell r="BN165"/>
          <cell r="BO165"/>
          <cell r="BP165"/>
          <cell r="BQ165"/>
          <cell r="BR165" t="str">
            <v/>
          </cell>
          <cell r="BS165"/>
          <cell r="BT165"/>
          <cell r="BU165"/>
          <cell r="BV165">
            <v>0</v>
          </cell>
          <cell r="BW165"/>
          <cell r="BX165">
            <v>0</v>
          </cell>
          <cell r="BY165">
            <v>0</v>
          </cell>
          <cell r="BZ165"/>
          <cell r="CA165"/>
          <cell r="CB165"/>
          <cell r="CC165">
            <v>0</v>
          </cell>
          <cell r="CD165">
            <v>0</v>
          </cell>
          <cell r="CE165"/>
          <cell r="CF165"/>
          <cell r="CG165"/>
          <cell r="CH165"/>
          <cell r="CI165"/>
          <cell r="CJ165"/>
          <cell r="CK165"/>
          <cell r="CL165"/>
          <cell r="CM165"/>
          <cell r="CN165"/>
          <cell r="CO165">
            <v>0</v>
          </cell>
          <cell r="CP165"/>
          <cell r="CQ165"/>
          <cell r="CR165"/>
          <cell r="CS165"/>
          <cell r="CT165"/>
          <cell r="CU165"/>
          <cell r="CV165"/>
          <cell r="CW165">
            <v>0</v>
          </cell>
          <cell r="CX165"/>
          <cell r="CY165"/>
          <cell r="CZ165"/>
          <cell r="DA165"/>
          <cell r="DB165"/>
          <cell r="DC165"/>
          <cell r="DD165"/>
          <cell r="DE165"/>
          <cell r="DF165"/>
          <cell r="DG165"/>
          <cell r="DH165">
            <v>0</v>
          </cell>
          <cell r="DI165"/>
          <cell r="DJ165"/>
          <cell r="DK165"/>
          <cell r="DL165"/>
          <cell r="DM165"/>
          <cell r="DN165"/>
          <cell r="DO165" t="str">
            <v>Benjamin Carlson</v>
          </cell>
          <cell r="DP165" t="str">
            <v>Sabie</v>
          </cell>
          <cell r="DQ165"/>
          <cell r="DR165">
            <v>11</v>
          </cell>
        </row>
        <row r="166">
          <cell r="C166">
            <v>74</v>
          </cell>
          <cell r="D166">
            <v>63</v>
          </cell>
          <cell r="E166"/>
          <cell r="F166"/>
          <cell r="G166">
            <v>2024</v>
          </cell>
          <cell r="H166" t="str">
            <v/>
          </cell>
          <cell r="I166" t="str">
            <v>Yes</v>
          </cell>
          <cell r="J166">
            <v>0</v>
          </cell>
          <cell r="K166" t="str">
            <v>Sabie</v>
          </cell>
          <cell r="L166" t="str">
            <v>Rehab treatment, biosolids</v>
          </cell>
          <cell r="M166">
            <v>280908</v>
          </cell>
          <cell r="N166" t="str">
            <v>280908-PS01</v>
          </cell>
          <cell r="O166"/>
          <cell r="P166">
            <v>2663</v>
          </cell>
          <cell r="Q166"/>
          <cell r="R166"/>
          <cell r="S166"/>
          <cell r="T166"/>
          <cell r="U166">
            <v>44986</v>
          </cell>
          <cell r="V166">
            <v>45169</v>
          </cell>
          <cell r="W166">
            <v>0</v>
          </cell>
          <cell r="X166">
            <v>0</v>
          </cell>
          <cell r="Y166">
            <v>44986</v>
          </cell>
          <cell r="Z166">
            <v>9111750</v>
          </cell>
          <cell r="AA166"/>
          <cell r="AB166">
            <v>3010522.1999999993</v>
          </cell>
          <cell r="AC166" t="str">
            <v>Part B</v>
          </cell>
          <cell r="AD166"/>
          <cell r="AE166"/>
          <cell r="AF166"/>
          <cell r="AG166"/>
          <cell r="AH166">
            <v>45505</v>
          </cell>
          <cell r="AI166">
            <v>46235</v>
          </cell>
          <cell r="AJ166" t="str">
            <v>updated w/'24 psig est</v>
          </cell>
          <cell r="AK166">
            <v>9111750</v>
          </cell>
          <cell r="AL166"/>
          <cell r="AM166"/>
          <cell r="AN166"/>
          <cell r="AO166"/>
          <cell r="AP166"/>
          <cell r="AQ166"/>
          <cell r="AR166">
            <v>0</v>
          </cell>
          <cell r="AS166">
            <v>0</v>
          </cell>
          <cell r="AT166">
            <v>9111750</v>
          </cell>
          <cell r="AU166">
            <v>9111750</v>
          </cell>
          <cell r="AV166"/>
          <cell r="AW166"/>
          <cell r="AX166">
            <v>9111750</v>
          </cell>
          <cell r="AY166"/>
          <cell r="AZ166"/>
          <cell r="BA166"/>
          <cell r="BB166"/>
          <cell r="BC166"/>
          <cell r="BD166"/>
          <cell r="BE166">
            <v>0</v>
          </cell>
          <cell r="BF166">
            <v>0</v>
          </cell>
          <cell r="BG166"/>
          <cell r="BH166">
            <v>0</v>
          </cell>
          <cell r="BI166"/>
          <cell r="BJ166">
            <v>0</v>
          </cell>
          <cell r="BK166">
            <v>45134</v>
          </cell>
          <cell r="BL166">
            <v>7626084</v>
          </cell>
          <cell r="BM166">
            <v>0.83699999999999997</v>
          </cell>
          <cell r="BN166" t="str">
            <v>FY24 new</v>
          </cell>
          <cell r="BO166"/>
          <cell r="BP166"/>
          <cell r="BQ166"/>
          <cell r="BR166"/>
          <cell r="BS166"/>
          <cell r="BT166"/>
          <cell r="BU166"/>
          <cell r="BV166">
            <v>9111750</v>
          </cell>
          <cell r="BW166"/>
          <cell r="BX166">
            <v>7626534.75</v>
          </cell>
          <cell r="BY166">
            <v>6101227.8000000007</v>
          </cell>
          <cell r="BZ166"/>
          <cell r="CA166"/>
          <cell r="CB166"/>
          <cell r="CC166">
            <v>0</v>
          </cell>
          <cell r="CD166">
            <v>0</v>
          </cell>
          <cell r="CE166"/>
          <cell r="CF166"/>
          <cell r="CG166"/>
          <cell r="CH166"/>
          <cell r="CI166"/>
          <cell r="CJ166"/>
          <cell r="CK166"/>
          <cell r="CL166"/>
          <cell r="CM166"/>
          <cell r="CN166"/>
          <cell r="CO166">
            <v>0</v>
          </cell>
          <cell r="CP166"/>
          <cell r="CQ166"/>
          <cell r="CR166"/>
          <cell r="CS166"/>
          <cell r="CT166"/>
          <cell r="CU166"/>
          <cell r="CV166"/>
          <cell r="CW166">
            <v>0</v>
          </cell>
          <cell r="CX166"/>
          <cell r="CY166"/>
          <cell r="CZ166"/>
          <cell r="DA166"/>
          <cell r="DB166"/>
          <cell r="DC166"/>
          <cell r="DD166"/>
          <cell r="DE166"/>
          <cell r="DF166"/>
          <cell r="DG166"/>
          <cell r="DH166"/>
          <cell r="DI166"/>
          <cell r="DJ166"/>
          <cell r="DK166"/>
          <cell r="DL166"/>
          <cell r="DM166"/>
          <cell r="DN166"/>
          <cell r="DO166" t="str">
            <v>Benjamin Carlson</v>
          </cell>
          <cell r="DP166" t="str">
            <v>Sabie</v>
          </cell>
          <cell r="DQ166" t="str">
            <v>Lafontaine</v>
          </cell>
          <cell r="DR166">
            <v>11</v>
          </cell>
        </row>
        <row r="167">
          <cell r="C167">
            <v>232</v>
          </cell>
          <cell r="D167">
            <v>44</v>
          </cell>
          <cell r="E167">
            <v>215</v>
          </cell>
          <cell r="F167">
            <v>44</v>
          </cell>
          <cell r="G167"/>
          <cell r="H167" t="str">
            <v/>
          </cell>
          <cell r="I167" t="str">
            <v/>
          </cell>
          <cell r="J167" t="str">
            <v>RD Commit</v>
          </cell>
          <cell r="K167" t="str">
            <v>Kanuit</v>
          </cell>
          <cell r="L167" t="str">
            <v>Rehab collection and treatment</v>
          </cell>
          <cell r="M167">
            <v>280728</v>
          </cell>
          <cell r="N167" t="str">
            <v>280728-PS01</v>
          </cell>
          <cell r="O167"/>
          <cell r="P167">
            <v>840</v>
          </cell>
          <cell r="Q167"/>
          <cell r="R167"/>
          <cell r="S167"/>
          <cell r="T167" t="str">
            <v>Exempt</v>
          </cell>
          <cell r="U167">
            <v>44260</v>
          </cell>
          <cell r="V167">
            <v>45016</v>
          </cell>
          <cell r="W167">
            <v>45016</v>
          </cell>
          <cell r="X167">
            <v>45105</v>
          </cell>
          <cell r="Y167"/>
          <cell r="Z167"/>
          <cell r="AA167"/>
          <cell r="AB167">
            <v>0</v>
          </cell>
          <cell r="AC167"/>
          <cell r="AD167"/>
          <cell r="AE167"/>
          <cell r="AF167"/>
          <cell r="AG167"/>
          <cell r="AH167"/>
          <cell r="AI167"/>
          <cell r="AJ167"/>
          <cell r="AK167">
            <v>15404300</v>
          </cell>
          <cell r="AL167"/>
          <cell r="AM167"/>
          <cell r="AN167"/>
          <cell r="AO167"/>
          <cell r="AP167"/>
          <cell r="AQ167"/>
          <cell r="AR167">
            <v>0</v>
          </cell>
          <cell r="AS167">
            <v>0</v>
          </cell>
          <cell r="AT167">
            <v>15404300</v>
          </cell>
          <cell r="AU167">
            <v>0</v>
          </cell>
          <cell r="AV167"/>
          <cell r="AW167"/>
          <cell r="AX167">
            <v>0</v>
          </cell>
          <cell r="AY167"/>
          <cell r="AZ167"/>
          <cell r="BA167"/>
          <cell r="BB167"/>
          <cell r="BC167"/>
          <cell r="BD167"/>
          <cell r="BE167">
            <v>0</v>
          </cell>
          <cell r="BF167">
            <v>2513423</v>
          </cell>
          <cell r="BG167">
            <v>45118</v>
          </cell>
          <cell r="BH167">
            <v>5000000</v>
          </cell>
          <cell r="BI167">
            <v>2513423</v>
          </cell>
          <cell r="BJ167">
            <v>5000000</v>
          </cell>
          <cell r="BK167">
            <v>44753</v>
          </cell>
          <cell r="BL167">
            <v>7688128</v>
          </cell>
          <cell r="BM167">
            <v>0.497</v>
          </cell>
          <cell r="BN167" t="str">
            <v>23 Carryover</v>
          </cell>
          <cell r="BO167">
            <v>45106</v>
          </cell>
          <cell r="BP167">
            <v>12626000</v>
          </cell>
          <cell r="BQ167">
            <v>2547626</v>
          </cell>
          <cell r="BR167">
            <v>0.2017761761444638</v>
          </cell>
          <cell r="BS167">
            <v>15404300</v>
          </cell>
          <cell r="BT167"/>
          <cell r="BU167"/>
          <cell r="BV167">
            <v>15404300</v>
          </cell>
          <cell r="BW167"/>
          <cell r="BX167">
            <v>3108220.7501821639</v>
          </cell>
          <cell r="BY167">
            <v>2486576.6001457311</v>
          </cell>
          <cell r="BZ167">
            <v>2486577</v>
          </cell>
          <cell r="CA167"/>
          <cell r="CB167"/>
          <cell r="CC167">
            <v>0</v>
          </cell>
          <cell r="CD167">
            <v>0</v>
          </cell>
          <cell r="CE167"/>
          <cell r="CF167"/>
          <cell r="CG167"/>
          <cell r="CH167"/>
          <cell r="CI167"/>
          <cell r="CJ167"/>
          <cell r="CK167"/>
          <cell r="CL167"/>
          <cell r="CM167"/>
          <cell r="CN167"/>
          <cell r="CO167">
            <v>0</v>
          </cell>
          <cell r="CP167"/>
          <cell r="CQ167"/>
          <cell r="CR167"/>
          <cell r="CS167"/>
          <cell r="CT167"/>
          <cell r="CU167"/>
          <cell r="CV167"/>
          <cell r="CW167">
            <v>3108220.7501821639</v>
          </cell>
          <cell r="CX167" t="str">
            <v>RD Commit</v>
          </cell>
          <cell r="CY167">
            <v>2023</v>
          </cell>
          <cell r="CZ167">
            <v>44918</v>
          </cell>
          <cell r="DA167"/>
          <cell r="DB167"/>
          <cell r="DC167">
            <v>311</v>
          </cell>
          <cell r="DD167">
            <v>16</v>
          </cell>
          <cell r="DE167">
            <v>11036000</v>
          </cell>
          <cell r="DF167">
            <v>6036000</v>
          </cell>
          <cell r="DG167">
            <v>4368300</v>
          </cell>
          <cell r="DH167">
            <v>10404300</v>
          </cell>
          <cell r="DI167"/>
          <cell r="DJ167"/>
          <cell r="DK167"/>
          <cell r="DL167"/>
          <cell r="DM167"/>
          <cell r="DN167"/>
          <cell r="DO167" t="str">
            <v>Corey Hower</v>
          </cell>
          <cell r="DP167" t="str">
            <v>Kanuit</v>
          </cell>
          <cell r="DQ167" t="str">
            <v>Gallentine</v>
          </cell>
          <cell r="DR167">
            <v>10</v>
          </cell>
        </row>
        <row r="168">
          <cell r="C168">
            <v>202</v>
          </cell>
          <cell r="D168">
            <v>46</v>
          </cell>
          <cell r="E168">
            <v>184</v>
          </cell>
          <cell r="F168">
            <v>46</v>
          </cell>
          <cell r="G168">
            <v>2018</v>
          </cell>
          <cell r="H168" t="str">
            <v>Yes</v>
          </cell>
          <cell r="I168" t="str">
            <v/>
          </cell>
          <cell r="J168">
            <v>0</v>
          </cell>
          <cell r="K168" t="str">
            <v>Schultz</v>
          </cell>
          <cell r="L168" t="str">
            <v>Interceptor improvements</v>
          </cell>
          <cell r="M168">
            <v>279356</v>
          </cell>
          <cell r="N168" t="str">
            <v>279356-PD00</v>
          </cell>
          <cell r="O168" t="str">
            <v>MC mother</v>
          </cell>
          <cell r="P168">
            <v>210435</v>
          </cell>
          <cell r="Q168">
            <v>0</v>
          </cell>
          <cell r="R168"/>
          <cell r="S168">
            <v>0</v>
          </cell>
          <cell r="T168"/>
          <cell r="U168">
            <v>0</v>
          </cell>
          <cell r="V168">
            <v>0</v>
          </cell>
          <cell r="W168">
            <v>41043</v>
          </cell>
          <cell r="X168">
            <v>0</v>
          </cell>
          <cell r="Y168">
            <v>45079</v>
          </cell>
          <cell r="Z168">
            <v>25000</v>
          </cell>
          <cell r="AA168"/>
          <cell r="AB168">
            <v>25000</v>
          </cell>
          <cell r="AC168" t="str">
            <v>18 Carryover</v>
          </cell>
          <cell r="AD168" t="str">
            <v>p/d certified</v>
          </cell>
          <cell r="AE168" t="str">
            <v>p/d certified</v>
          </cell>
          <cell r="AF168">
            <v>25000</v>
          </cell>
          <cell r="AG168">
            <v>0</v>
          </cell>
          <cell r="AH168" t="str">
            <v>N/A</v>
          </cell>
          <cell r="AI168"/>
          <cell r="AJ168" t="str">
            <v>MCES# 802800</v>
          </cell>
          <cell r="AK168">
            <v>5972245</v>
          </cell>
          <cell r="AL168">
            <v>43168</v>
          </cell>
          <cell r="AM168" t="str">
            <v>p/d certified</v>
          </cell>
          <cell r="AN168"/>
          <cell r="AO168"/>
          <cell r="AP168"/>
          <cell r="AQ168"/>
          <cell r="AR168">
            <v>0</v>
          </cell>
          <cell r="AS168">
            <v>0</v>
          </cell>
          <cell r="AT168">
            <v>5972245</v>
          </cell>
          <cell r="AU168">
            <v>25000</v>
          </cell>
          <cell r="AV168"/>
          <cell r="AW168"/>
          <cell r="AX168">
            <v>25000</v>
          </cell>
          <cell r="AY168"/>
          <cell r="AZ168"/>
          <cell r="BA168"/>
          <cell r="BB168"/>
          <cell r="BC168"/>
          <cell r="BD168"/>
          <cell r="BE168"/>
          <cell r="BF168"/>
          <cell r="BG168"/>
          <cell r="BH168"/>
          <cell r="BI168"/>
          <cell r="BJ168"/>
          <cell r="BK168"/>
          <cell r="BL168"/>
          <cell r="BM168"/>
          <cell r="BN168"/>
          <cell r="BO168"/>
          <cell r="BP168"/>
          <cell r="BQ168"/>
          <cell r="BR168"/>
          <cell r="BS168">
            <v>0</v>
          </cell>
          <cell r="BT168"/>
          <cell r="BU168"/>
          <cell r="BV168">
            <v>0</v>
          </cell>
          <cell r="BW168"/>
          <cell r="BX168">
            <v>0</v>
          </cell>
          <cell r="BY168">
            <v>0</v>
          </cell>
          <cell r="BZ168"/>
          <cell r="CA168"/>
          <cell r="CB168"/>
          <cell r="CC168">
            <v>0</v>
          </cell>
          <cell r="CD168">
            <v>0</v>
          </cell>
          <cell r="CE168"/>
          <cell r="CF168"/>
          <cell r="CG168"/>
          <cell r="CH168"/>
          <cell r="CI168"/>
          <cell r="CJ168"/>
          <cell r="CK168"/>
          <cell r="CL168"/>
          <cell r="CM168"/>
          <cell r="CN168"/>
          <cell r="CO168">
            <v>0</v>
          </cell>
          <cell r="CP168"/>
          <cell r="CQ168"/>
          <cell r="CR168"/>
          <cell r="CS168"/>
          <cell r="CT168"/>
          <cell r="CU168"/>
          <cell r="CV168"/>
          <cell r="CW168">
            <v>0</v>
          </cell>
          <cell r="CX168"/>
          <cell r="CY168"/>
          <cell r="CZ168"/>
          <cell r="DA168"/>
          <cell r="DB168"/>
          <cell r="DC168"/>
          <cell r="DD168"/>
          <cell r="DE168"/>
          <cell r="DF168"/>
          <cell r="DG168"/>
          <cell r="DH168">
            <v>0</v>
          </cell>
          <cell r="DI168"/>
          <cell r="DJ168"/>
          <cell r="DK168"/>
          <cell r="DL168"/>
          <cell r="DM168"/>
          <cell r="DN168"/>
          <cell r="DO168" t="str">
            <v>Benjamin Carlson</v>
          </cell>
          <cell r="DP168" t="str">
            <v>Schultz</v>
          </cell>
          <cell r="DQ168" t="str">
            <v>Sabie</v>
          </cell>
          <cell r="DR168">
            <v>11</v>
          </cell>
        </row>
        <row r="169">
          <cell r="C169">
            <v>202.1</v>
          </cell>
          <cell r="D169">
            <v>46</v>
          </cell>
          <cell r="E169">
            <v>184.1</v>
          </cell>
          <cell r="F169">
            <v>46</v>
          </cell>
          <cell r="G169">
            <v>2019</v>
          </cell>
          <cell r="H169" t="str">
            <v>Yes</v>
          </cell>
          <cell r="I169" t="str">
            <v/>
          </cell>
          <cell r="J169">
            <v>0</v>
          </cell>
          <cell r="K169" t="str">
            <v>Schultz</v>
          </cell>
          <cell r="L169" t="str">
            <v>Waconia FM 7508 Ph 2 Replacement</v>
          </cell>
          <cell r="M169">
            <v>279356</v>
          </cell>
          <cell r="N169" t="str">
            <v>279356-PS19</v>
          </cell>
          <cell r="O169" t="str">
            <v>MC subproject</v>
          </cell>
          <cell r="P169">
            <v>210435</v>
          </cell>
          <cell r="Q169">
            <v>0</v>
          </cell>
          <cell r="R169"/>
          <cell r="S169">
            <v>0</v>
          </cell>
          <cell r="T169"/>
          <cell r="U169">
            <v>0</v>
          </cell>
          <cell r="V169">
            <v>0</v>
          </cell>
          <cell r="W169">
            <v>41043</v>
          </cell>
          <cell r="X169">
            <v>0</v>
          </cell>
          <cell r="Y169">
            <v>45079</v>
          </cell>
          <cell r="Z169">
            <v>90000</v>
          </cell>
          <cell r="AA169"/>
          <cell r="AB169">
            <v>90000</v>
          </cell>
          <cell r="AC169" t="str">
            <v>19 Carryover</v>
          </cell>
          <cell r="AD169" t="str">
            <v>updated costs per cmt</v>
          </cell>
          <cell r="AE169"/>
          <cell r="AF169"/>
          <cell r="AG169"/>
          <cell r="AH169">
            <v>44621</v>
          </cell>
          <cell r="AI169"/>
          <cell r="AJ169" t="str">
            <v>MCES 808320, 8083330</v>
          </cell>
          <cell r="AK169">
            <v>2700000</v>
          </cell>
          <cell r="AL169">
            <v>43168</v>
          </cell>
          <cell r="AM169">
            <v>43629</v>
          </cell>
          <cell r="AN169"/>
          <cell r="AO169"/>
          <cell r="AP169">
            <v>2019</v>
          </cell>
          <cell r="AQ169"/>
          <cell r="AR169">
            <v>0</v>
          </cell>
          <cell r="AS169">
            <v>0</v>
          </cell>
          <cell r="AT169">
            <v>2700000</v>
          </cell>
          <cell r="AU169">
            <v>90000</v>
          </cell>
          <cell r="AV169"/>
          <cell r="AW169"/>
          <cell r="AX169">
            <v>90000</v>
          </cell>
          <cell r="AY169"/>
          <cell r="AZ169"/>
          <cell r="BA169"/>
          <cell r="BB169"/>
          <cell r="BC169"/>
          <cell r="BD169"/>
          <cell r="BE169"/>
          <cell r="BF169"/>
          <cell r="BG169"/>
          <cell r="BH169"/>
          <cell r="BI169"/>
          <cell r="BJ169"/>
          <cell r="BK169"/>
          <cell r="BL169"/>
          <cell r="BM169"/>
          <cell r="BN169"/>
          <cell r="BO169"/>
          <cell r="BP169"/>
          <cell r="BQ169"/>
          <cell r="BR169"/>
          <cell r="BS169">
            <v>0</v>
          </cell>
          <cell r="BT169"/>
          <cell r="BU169"/>
          <cell r="BV169">
            <v>0</v>
          </cell>
          <cell r="BW169"/>
          <cell r="BX169">
            <v>0</v>
          </cell>
          <cell r="BY169">
            <v>0</v>
          </cell>
          <cell r="BZ169"/>
          <cell r="CA169"/>
          <cell r="CB169"/>
          <cell r="CC169">
            <v>0</v>
          </cell>
          <cell r="CD169">
            <v>0</v>
          </cell>
          <cell r="CE169"/>
          <cell r="CF169"/>
          <cell r="CG169"/>
          <cell r="CH169"/>
          <cell r="CI169"/>
          <cell r="CJ169"/>
          <cell r="CK169"/>
          <cell r="CL169"/>
          <cell r="CM169"/>
          <cell r="CN169"/>
          <cell r="CO169">
            <v>0</v>
          </cell>
          <cell r="CP169"/>
          <cell r="CQ169"/>
          <cell r="CR169"/>
          <cell r="CS169"/>
          <cell r="CT169"/>
          <cell r="CU169"/>
          <cell r="CV169"/>
          <cell r="CW169">
            <v>0</v>
          </cell>
          <cell r="CX169"/>
          <cell r="CY169"/>
          <cell r="CZ169"/>
          <cell r="DA169"/>
          <cell r="DB169"/>
          <cell r="DC169"/>
          <cell r="DD169"/>
          <cell r="DE169"/>
          <cell r="DF169"/>
          <cell r="DG169"/>
          <cell r="DH169">
            <v>0</v>
          </cell>
          <cell r="DI169"/>
          <cell r="DJ169"/>
          <cell r="DK169"/>
          <cell r="DL169"/>
          <cell r="DM169"/>
          <cell r="DN169"/>
          <cell r="DO169" t="str">
            <v>Benjamin Carlson</v>
          </cell>
          <cell r="DP169" t="str">
            <v>Schultz</v>
          </cell>
          <cell r="DQ169" t="str">
            <v>Sabie</v>
          </cell>
          <cell r="DR169">
            <v>11</v>
          </cell>
        </row>
        <row r="170">
          <cell r="C170">
            <v>202.2</v>
          </cell>
          <cell r="D170">
            <v>46</v>
          </cell>
          <cell r="E170">
            <v>187.2</v>
          </cell>
          <cell r="F170">
            <v>46</v>
          </cell>
          <cell r="G170">
            <v>2024</v>
          </cell>
          <cell r="H170" t="str">
            <v/>
          </cell>
          <cell r="I170" t="str">
            <v>Yes</v>
          </cell>
          <cell r="J170">
            <v>0</v>
          </cell>
          <cell r="K170" t="str">
            <v>Schultz</v>
          </cell>
          <cell r="L170" t="str">
            <v>Orono Lift Stations L46 and L49 Imp</v>
          </cell>
          <cell r="M170">
            <v>279356</v>
          </cell>
          <cell r="N170" t="str">
            <v>289356-PS02</v>
          </cell>
          <cell r="O170"/>
          <cell r="P170">
            <v>210435</v>
          </cell>
          <cell r="Q170"/>
          <cell r="R170"/>
          <cell r="S170"/>
          <cell r="T170"/>
          <cell r="U170">
            <v>0</v>
          </cell>
          <cell r="V170">
            <v>0</v>
          </cell>
          <cell r="W170">
            <v>41043</v>
          </cell>
          <cell r="X170">
            <v>0</v>
          </cell>
          <cell r="Y170">
            <v>45079</v>
          </cell>
          <cell r="Z170">
            <v>500000</v>
          </cell>
          <cell r="AA170"/>
          <cell r="AB170">
            <v>500000</v>
          </cell>
          <cell r="AC170" t="str">
            <v>Part B</v>
          </cell>
          <cell r="AD170" t="str">
            <v>MC#802831</v>
          </cell>
          <cell r="AE170"/>
          <cell r="AF170"/>
          <cell r="AG170"/>
          <cell r="AH170">
            <v>45231</v>
          </cell>
          <cell r="AI170"/>
          <cell r="AJ170" t="str">
            <v>802831</v>
          </cell>
          <cell r="AK170">
            <v>5500000</v>
          </cell>
          <cell r="AL170"/>
          <cell r="AM170"/>
          <cell r="AN170"/>
          <cell r="AO170"/>
          <cell r="AP170"/>
          <cell r="AQ170"/>
          <cell r="AR170">
            <v>0</v>
          </cell>
          <cell r="AS170">
            <v>0</v>
          </cell>
          <cell r="AT170">
            <v>5500000</v>
          </cell>
          <cell r="AU170">
            <v>500000</v>
          </cell>
          <cell r="AV170"/>
          <cell r="AW170"/>
          <cell r="AX170">
            <v>500000</v>
          </cell>
          <cell r="AY170"/>
          <cell r="AZ170"/>
          <cell r="BA170"/>
          <cell r="BB170"/>
          <cell r="BC170"/>
          <cell r="BD170"/>
          <cell r="BE170"/>
          <cell r="BF170"/>
          <cell r="BG170"/>
          <cell r="BH170"/>
          <cell r="BI170"/>
          <cell r="BJ170">
            <v>0</v>
          </cell>
          <cell r="BK170"/>
          <cell r="BL170"/>
          <cell r="BM170"/>
          <cell r="BN170"/>
          <cell r="BO170"/>
          <cell r="BP170"/>
          <cell r="BQ170"/>
          <cell r="BR170" t="str">
            <v/>
          </cell>
          <cell r="BS170"/>
          <cell r="BT170"/>
          <cell r="BU170"/>
          <cell r="BV170">
            <v>0</v>
          </cell>
          <cell r="BW170"/>
          <cell r="BX170">
            <v>0</v>
          </cell>
          <cell r="BY170">
            <v>0</v>
          </cell>
          <cell r="BZ170"/>
          <cell r="CA170"/>
          <cell r="CB170"/>
          <cell r="CC170">
            <v>0</v>
          </cell>
          <cell r="CD170">
            <v>0</v>
          </cell>
          <cell r="CE170"/>
          <cell r="CF170"/>
          <cell r="CG170"/>
          <cell r="CH170"/>
          <cell r="CI170"/>
          <cell r="CJ170"/>
          <cell r="CK170"/>
          <cell r="CL170"/>
          <cell r="CM170"/>
          <cell r="CN170"/>
          <cell r="CO170">
            <v>0</v>
          </cell>
          <cell r="CP170"/>
          <cell r="CQ170"/>
          <cell r="CR170"/>
          <cell r="CS170"/>
          <cell r="CT170"/>
          <cell r="CU170"/>
          <cell r="CV170"/>
          <cell r="CW170">
            <v>0</v>
          </cell>
          <cell r="CX170"/>
          <cell r="CY170"/>
          <cell r="CZ170"/>
          <cell r="DA170"/>
          <cell r="DB170"/>
          <cell r="DC170"/>
          <cell r="DD170"/>
          <cell r="DE170"/>
          <cell r="DF170"/>
          <cell r="DG170"/>
          <cell r="DH170">
            <v>0</v>
          </cell>
          <cell r="DI170"/>
          <cell r="DJ170"/>
          <cell r="DK170"/>
          <cell r="DL170"/>
          <cell r="DM170"/>
          <cell r="DN170"/>
          <cell r="DO170" t="str">
            <v>Benjamin Carlson</v>
          </cell>
          <cell r="DP170" t="str">
            <v>Schultz</v>
          </cell>
          <cell r="DQ170" t="str">
            <v>Lafontaine</v>
          </cell>
          <cell r="DR170">
            <v>11</v>
          </cell>
        </row>
        <row r="171">
          <cell r="C171">
            <v>202.3</v>
          </cell>
          <cell r="D171">
            <v>46</v>
          </cell>
          <cell r="E171">
            <v>187.3</v>
          </cell>
          <cell r="F171">
            <v>46</v>
          </cell>
          <cell r="G171">
            <v>2024</v>
          </cell>
          <cell r="H171" t="str">
            <v/>
          </cell>
          <cell r="I171" t="str">
            <v>Yes</v>
          </cell>
          <cell r="J171">
            <v>0</v>
          </cell>
          <cell r="K171" t="str">
            <v>Schultz</v>
          </cell>
          <cell r="L171" t="str">
            <v>L48 Rehab and 6-DH-645 FM Replacement</v>
          </cell>
          <cell r="M171">
            <v>279356</v>
          </cell>
          <cell r="N171" t="str">
            <v>289356-PS03</v>
          </cell>
          <cell r="O171"/>
          <cell r="P171">
            <v>210435</v>
          </cell>
          <cell r="Q171"/>
          <cell r="R171"/>
          <cell r="S171"/>
          <cell r="T171"/>
          <cell r="U171">
            <v>0</v>
          </cell>
          <cell r="V171">
            <v>0</v>
          </cell>
          <cell r="W171">
            <v>41043</v>
          </cell>
          <cell r="X171">
            <v>0</v>
          </cell>
          <cell r="Y171">
            <v>45079</v>
          </cell>
          <cell r="Z171">
            <v>1000000</v>
          </cell>
          <cell r="AA171"/>
          <cell r="AB171">
            <v>1000000</v>
          </cell>
          <cell r="AC171" t="str">
            <v>Part B</v>
          </cell>
          <cell r="AD171" t="str">
            <v>MC#802834</v>
          </cell>
          <cell r="AE171"/>
          <cell r="AF171"/>
          <cell r="AG171"/>
          <cell r="AH171">
            <v>45231</v>
          </cell>
          <cell r="AI171"/>
          <cell r="AJ171" t="str">
            <v>802834</v>
          </cell>
          <cell r="AK171">
            <v>6500000</v>
          </cell>
          <cell r="AL171"/>
          <cell r="AM171"/>
          <cell r="AN171"/>
          <cell r="AO171"/>
          <cell r="AP171"/>
          <cell r="AQ171"/>
          <cell r="AR171">
            <v>0</v>
          </cell>
          <cell r="AS171">
            <v>0</v>
          </cell>
          <cell r="AT171">
            <v>6500000</v>
          </cell>
          <cell r="AU171">
            <v>1000000</v>
          </cell>
          <cell r="AV171"/>
          <cell r="AW171"/>
          <cell r="AX171">
            <v>1000000</v>
          </cell>
          <cell r="AY171"/>
          <cell r="AZ171"/>
          <cell r="BA171"/>
          <cell r="BB171"/>
          <cell r="BC171"/>
          <cell r="BD171"/>
          <cell r="BE171"/>
          <cell r="BF171"/>
          <cell r="BG171"/>
          <cell r="BH171"/>
          <cell r="BI171"/>
          <cell r="BJ171">
            <v>0</v>
          </cell>
          <cell r="BK171"/>
          <cell r="BL171"/>
          <cell r="BM171"/>
          <cell r="BN171"/>
          <cell r="BO171"/>
          <cell r="BP171"/>
          <cell r="BQ171"/>
          <cell r="BR171" t="str">
            <v/>
          </cell>
          <cell r="BS171"/>
          <cell r="BT171"/>
          <cell r="BU171"/>
          <cell r="BV171">
            <v>0</v>
          </cell>
          <cell r="BW171"/>
          <cell r="BX171">
            <v>0</v>
          </cell>
          <cell r="BY171">
            <v>0</v>
          </cell>
          <cell r="BZ171"/>
          <cell r="CA171"/>
          <cell r="CB171"/>
          <cell r="CC171">
            <v>0</v>
          </cell>
          <cell r="CD171">
            <v>0</v>
          </cell>
          <cell r="CE171"/>
          <cell r="CF171"/>
          <cell r="CG171"/>
          <cell r="CH171"/>
          <cell r="CI171"/>
          <cell r="CJ171"/>
          <cell r="CK171"/>
          <cell r="CL171"/>
          <cell r="CM171"/>
          <cell r="CN171"/>
          <cell r="CO171">
            <v>0</v>
          </cell>
          <cell r="CP171"/>
          <cell r="CQ171"/>
          <cell r="CR171"/>
          <cell r="CS171"/>
          <cell r="CT171"/>
          <cell r="CU171"/>
          <cell r="CV171"/>
          <cell r="CW171">
            <v>0</v>
          </cell>
          <cell r="CX171"/>
          <cell r="CY171"/>
          <cell r="CZ171"/>
          <cell r="DA171"/>
          <cell r="DB171"/>
          <cell r="DC171"/>
          <cell r="DD171"/>
          <cell r="DE171"/>
          <cell r="DF171"/>
          <cell r="DG171"/>
          <cell r="DH171">
            <v>0</v>
          </cell>
          <cell r="DI171"/>
          <cell r="DJ171"/>
          <cell r="DK171"/>
          <cell r="DL171"/>
          <cell r="DM171"/>
          <cell r="DN171"/>
          <cell r="DO171" t="str">
            <v>Benjamin Carlson</v>
          </cell>
          <cell r="DP171" t="str">
            <v>Schultz</v>
          </cell>
          <cell r="DQ171" t="str">
            <v>Lafontaine</v>
          </cell>
          <cell r="DR171">
            <v>11</v>
          </cell>
        </row>
        <row r="172">
          <cell r="C172">
            <v>61</v>
          </cell>
          <cell r="D172">
            <v>66</v>
          </cell>
          <cell r="E172">
            <v>49</v>
          </cell>
          <cell r="F172">
            <v>66</v>
          </cell>
          <cell r="G172"/>
          <cell r="H172" t="str">
            <v/>
          </cell>
          <cell r="I172" t="str">
            <v/>
          </cell>
          <cell r="J172">
            <v>0</v>
          </cell>
          <cell r="K172" t="str">
            <v>Schultz</v>
          </cell>
          <cell r="L172" t="str">
            <v>Final stabilization</v>
          </cell>
          <cell r="M172">
            <v>280763</v>
          </cell>
          <cell r="N172" t="str">
            <v>280763-PS01</v>
          </cell>
          <cell r="O172"/>
          <cell r="P172">
            <v>327726</v>
          </cell>
          <cell r="Q172"/>
          <cell r="R172"/>
          <cell r="S172"/>
          <cell r="T172" t="str">
            <v>Exempt</v>
          </cell>
          <cell r="U172">
            <v>44588</v>
          </cell>
          <cell r="V172">
            <v>44743</v>
          </cell>
          <cell r="W172">
            <v>0</v>
          </cell>
          <cell r="X172">
            <v>0</v>
          </cell>
          <cell r="Y172">
            <v>45079</v>
          </cell>
          <cell r="Z172"/>
          <cell r="AA172"/>
          <cell r="AB172">
            <v>0</v>
          </cell>
          <cell r="AC172"/>
          <cell r="AD172" t="str">
            <v xml:space="preserve">Withdrawn - Cmt to remove from 2024 IUPMC# 8097 </v>
          </cell>
          <cell r="AE172"/>
          <cell r="AF172"/>
          <cell r="AG172"/>
          <cell r="AH172">
            <v>45444</v>
          </cell>
          <cell r="AI172"/>
          <cell r="AJ172" t="str">
            <v>8097XX</v>
          </cell>
          <cell r="AK172">
            <v>50000000</v>
          </cell>
          <cell r="AL172"/>
          <cell r="AM172"/>
          <cell r="AN172"/>
          <cell r="AO172"/>
          <cell r="AP172"/>
          <cell r="AQ172"/>
          <cell r="AR172">
            <v>0</v>
          </cell>
          <cell r="AS172">
            <v>0</v>
          </cell>
          <cell r="AT172">
            <v>50000000</v>
          </cell>
          <cell r="AU172"/>
          <cell r="AV172"/>
          <cell r="AW172"/>
          <cell r="AX172">
            <v>0</v>
          </cell>
          <cell r="AY172"/>
          <cell r="AZ172"/>
          <cell r="BA172"/>
          <cell r="BB172"/>
          <cell r="BC172"/>
          <cell r="BD172"/>
          <cell r="BE172"/>
          <cell r="BF172"/>
          <cell r="BG172"/>
          <cell r="BH172"/>
          <cell r="BI172"/>
          <cell r="BJ172">
            <v>0</v>
          </cell>
          <cell r="BK172"/>
          <cell r="BL172"/>
          <cell r="BM172"/>
          <cell r="BN172"/>
          <cell r="BO172"/>
          <cell r="BP172"/>
          <cell r="BQ172"/>
          <cell r="BR172" t="str">
            <v/>
          </cell>
          <cell r="BS172"/>
          <cell r="BT172"/>
          <cell r="BU172"/>
          <cell r="BV172">
            <v>0</v>
          </cell>
          <cell r="BW172"/>
          <cell r="BX172">
            <v>0</v>
          </cell>
          <cell r="BY172">
            <v>0</v>
          </cell>
          <cell r="BZ172"/>
          <cell r="CA172"/>
          <cell r="CB172"/>
          <cell r="CC172">
            <v>0</v>
          </cell>
          <cell r="CD172">
            <v>0</v>
          </cell>
          <cell r="CE172"/>
          <cell r="CF172"/>
          <cell r="CG172"/>
          <cell r="CH172"/>
          <cell r="CI172"/>
          <cell r="CJ172"/>
          <cell r="CK172"/>
          <cell r="CL172"/>
          <cell r="CM172"/>
          <cell r="CN172"/>
          <cell r="CO172">
            <v>0</v>
          </cell>
          <cell r="CP172"/>
          <cell r="CQ172"/>
          <cell r="CR172"/>
          <cell r="CS172"/>
          <cell r="CT172"/>
          <cell r="CU172"/>
          <cell r="CV172"/>
          <cell r="CW172">
            <v>0</v>
          </cell>
          <cell r="CX172"/>
          <cell r="CY172"/>
          <cell r="CZ172"/>
          <cell r="DA172"/>
          <cell r="DB172"/>
          <cell r="DC172"/>
          <cell r="DD172"/>
          <cell r="DE172"/>
          <cell r="DF172"/>
          <cell r="DG172"/>
          <cell r="DH172">
            <v>0</v>
          </cell>
          <cell r="DI172"/>
          <cell r="DJ172"/>
          <cell r="DK172"/>
          <cell r="DL172"/>
          <cell r="DM172"/>
          <cell r="DN172"/>
          <cell r="DO172" t="str">
            <v>Benjamin Carlson</v>
          </cell>
          <cell r="DP172" t="str">
            <v>Schultz</v>
          </cell>
          <cell r="DQ172" t="str">
            <v>Lafontaine</v>
          </cell>
          <cell r="DR172">
            <v>11</v>
          </cell>
        </row>
        <row r="173">
          <cell r="C173">
            <v>203</v>
          </cell>
          <cell r="D173">
            <v>46</v>
          </cell>
          <cell r="E173">
            <v>186</v>
          </cell>
          <cell r="F173">
            <v>46</v>
          </cell>
          <cell r="G173">
            <v>2018</v>
          </cell>
          <cell r="H173" t="str">
            <v>Yes</v>
          </cell>
          <cell r="I173" t="str">
            <v/>
          </cell>
          <cell r="J173">
            <v>0</v>
          </cell>
          <cell r="K173" t="str">
            <v>Schultz</v>
          </cell>
          <cell r="L173" t="str">
            <v>Interceptor improvements</v>
          </cell>
          <cell r="M173">
            <v>280545</v>
          </cell>
          <cell r="N173" t="str">
            <v>280545-PD00</v>
          </cell>
          <cell r="O173" t="str">
            <v>MC mother</v>
          </cell>
          <cell r="P173">
            <v>112333</v>
          </cell>
          <cell r="Q173">
            <v>0</v>
          </cell>
          <cell r="R173"/>
          <cell r="S173">
            <v>0</v>
          </cell>
          <cell r="T173" t="str">
            <v>Exempt</v>
          </cell>
          <cell r="U173">
            <v>42795</v>
          </cell>
          <cell r="V173">
            <v>42915</v>
          </cell>
          <cell r="W173">
            <v>0</v>
          </cell>
          <cell r="X173">
            <v>43441</v>
          </cell>
          <cell r="Y173">
            <v>45079</v>
          </cell>
          <cell r="Z173">
            <v>25000</v>
          </cell>
          <cell r="AA173"/>
          <cell r="AB173">
            <v>25000</v>
          </cell>
          <cell r="AC173" t="str">
            <v>18 Carryover</v>
          </cell>
          <cell r="AD173" t="str">
            <v>p/d certified</v>
          </cell>
          <cell r="AE173" t="str">
            <v>p/d certified</v>
          </cell>
          <cell r="AF173">
            <v>25000</v>
          </cell>
          <cell r="AG173">
            <v>0</v>
          </cell>
          <cell r="AH173" t="str">
            <v>NA</v>
          </cell>
          <cell r="AI173"/>
          <cell r="AJ173" t="str">
            <v>809300</v>
          </cell>
          <cell r="AK173">
            <v>1030000</v>
          </cell>
          <cell r="AL173">
            <v>43168</v>
          </cell>
          <cell r="AM173" t="str">
            <v>p/d certified</v>
          </cell>
          <cell r="AN173"/>
          <cell r="AO173"/>
          <cell r="AP173"/>
          <cell r="AQ173"/>
          <cell r="AR173">
            <v>0</v>
          </cell>
          <cell r="AS173">
            <v>0</v>
          </cell>
          <cell r="AT173">
            <v>1030000</v>
          </cell>
          <cell r="AU173">
            <v>25000</v>
          </cell>
          <cell r="AV173"/>
          <cell r="AW173"/>
          <cell r="AX173">
            <v>25000</v>
          </cell>
          <cell r="AY173"/>
          <cell r="AZ173"/>
          <cell r="BA173"/>
          <cell r="BB173"/>
          <cell r="BC173"/>
          <cell r="BD173"/>
          <cell r="BE173"/>
          <cell r="BF173"/>
          <cell r="BG173"/>
          <cell r="BH173"/>
          <cell r="BI173"/>
          <cell r="BJ173"/>
          <cell r="BK173"/>
          <cell r="BL173"/>
          <cell r="BM173"/>
          <cell r="BN173"/>
          <cell r="BO173"/>
          <cell r="BP173"/>
          <cell r="BQ173"/>
          <cell r="BR173"/>
          <cell r="BS173">
            <v>0</v>
          </cell>
          <cell r="BT173"/>
          <cell r="BU173"/>
          <cell r="BV173">
            <v>0</v>
          </cell>
          <cell r="BW173"/>
          <cell r="BX173">
            <v>0</v>
          </cell>
          <cell r="BY173">
            <v>0</v>
          </cell>
          <cell r="BZ173"/>
          <cell r="CA173"/>
          <cell r="CB173"/>
          <cell r="CC173">
            <v>0</v>
          </cell>
          <cell r="CD173">
            <v>0</v>
          </cell>
          <cell r="CE173"/>
          <cell r="CF173"/>
          <cell r="CG173"/>
          <cell r="CH173"/>
          <cell r="CI173"/>
          <cell r="CJ173"/>
          <cell r="CK173"/>
          <cell r="CL173"/>
          <cell r="CM173"/>
          <cell r="CN173"/>
          <cell r="CO173">
            <v>0</v>
          </cell>
          <cell r="CP173"/>
          <cell r="CQ173"/>
          <cell r="CR173"/>
          <cell r="CS173"/>
          <cell r="CT173"/>
          <cell r="CU173"/>
          <cell r="CV173"/>
          <cell r="CW173">
            <v>0</v>
          </cell>
          <cell r="CX173"/>
          <cell r="CY173"/>
          <cell r="CZ173"/>
          <cell r="DA173"/>
          <cell r="DB173"/>
          <cell r="DC173"/>
          <cell r="DD173"/>
          <cell r="DE173"/>
          <cell r="DF173"/>
          <cell r="DG173"/>
          <cell r="DH173">
            <v>0</v>
          </cell>
          <cell r="DI173"/>
          <cell r="DJ173"/>
          <cell r="DK173"/>
          <cell r="DL173"/>
          <cell r="DM173"/>
          <cell r="DN173"/>
          <cell r="DO173" t="str">
            <v>Abram Peterson</v>
          </cell>
          <cell r="DP173" t="str">
            <v>Schultz</v>
          </cell>
          <cell r="DQ173" t="str">
            <v>Sabie</v>
          </cell>
          <cell r="DR173">
            <v>11</v>
          </cell>
        </row>
        <row r="174">
          <cell r="C174">
            <v>203.1</v>
          </cell>
          <cell r="D174">
            <v>46</v>
          </cell>
          <cell r="E174">
            <v>186.1</v>
          </cell>
          <cell r="F174">
            <v>46</v>
          </cell>
          <cell r="G174"/>
          <cell r="H174" t="str">
            <v/>
          </cell>
          <cell r="I174" t="str">
            <v/>
          </cell>
          <cell r="J174">
            <v>0</v>
          </cell>
          <cell r="K174" t="str">
            <v>Schultz</v>
          </cell>
          <cell r="L174" t="str">
            <v>Interceptor renewal, Phase 1b</v>
          </cell>
          <cell r="M174">
            <v>280545</v>
          </cell>
          <cell r="N174" t="str">
            <v>280545-PS01b</v>
          </cell>
          <cell r="O174" t="str">
            <v>MC subproject</v>
          </cell>
          <cell r="P174">
            <v>112333</v>
          </cell>
          <cell r="Q174">
            <v>0</v>
          </cell>
          <cell r="R174"/>
          <cell r="S174">
            <v>0</v>
          </cell>
          <cell r="T174" t="str">
            <v>Exempt</v>
          </cell>
          <cell r="U174">
            <v>42795</v>
          </cell>
          <cell r="V174">
            <v>42915</v>
          </cell>
          <cell r="W174">
            <v>0</v>
          </cell>
          <cell r="X174">
            <v>43441</v>
          </cell>
          <cell r="Y174" t="str">
            <v>not requested</v>
          </cell>
          <cell r="Z174">
            <v>0</v>
          </cell>
          <cell r="AA174"/>
          <cell r="AB174">
            <v>0</v>
          </cell>
          <cell r="AC174"/>
          <cell r="AD174"/>
          <cell r="AE174"/>
          <cell r="AF174"/>
          <cell r="AG174"/>
          <cell r="AH174"/>
          <cell r="AI174"/>
          <cell r="AJ174" t="str">
            <v>809311</v>
          </cell>
          <cell r="AK174">
            <v>2281214</v>
          </cell>
          <cell r="AL174">
            <v>43776</v>
          </cell>
          <cell r="AM174">
            <v>43768</v>
          </cell>
          <cell r="AN174"/>
          <cell r="AO174"/>
          <cell r="AP174">
            <v>2020</v>
          </cell>
          <cell r="AQ174"/>
          <cell r="AR174">
            <v>0</v>
          </cell>
          <cell r="AS174">
            <v>0</v>
          </cell>
          <cell r="AT174">
            <v>2281214</v>
          </cell>
          <cell r="AU174">
            <v>0</v>
          </cell>
          <cell r="AV174"/>
          <cell r="AW174"/>
          <cell r="AX174">
            <v>0</v>
          </cell>
          <cell r="AY174"/>
          <cell r="AZ174"/>
          <cell r="BA174"/>
          <cell r="BB174"/>
          <cell r="BC174"/>
          <cell r="BD174"/>
          <cell r="BE174"/>
          <cell r="BF174"/>
          <cell r="BG174"/>
          <cell r="BH174"/>
          <cell r="BI174"/>
          <cell r="BJ174"/>
          <cell r="BK174"/>
          <cell r="BL174"/>
          <cell r="BM174"/>
          <cell r="BN174"/>
          <cell r="BO174"/>
          <cell r="BP174"/>
          <cell r="BQ174"/>
          <cell r="BR174"/>
          <cell r="BS174">
            <v>0</v>
          </cell>
          <cell r="BT174"/>
          <cell r="BU174"/>
          <cell r="BV174">
            <v>0</v>
          </cell>
          <cell r="BW174"/>
          <cell r="BX174">
            <v>0</v>
          </cell>
          <cell r="BY174">
            <v>0</v>
          </cell>
          <cell r="BZ174"/>
          <cell r="CA174"/>
          <cell r="CB174"/>
          <cell r="CC174">
            <v>0</v>
          </cell>
          <cell r="CD174">
            <v>0</v>
          </cell>
          <cell r="CE174"/>
          <cell r="CF174"/>
          <cell r="CG174"/>
          <cell r="CH174"/>
          <cell r="CI174"/>
          <cell r="CJ174"/>
          <cell r="CK174"/>
          <cell r="CL174"/>
          <cell r="CM174"/>
          <cell r="CN174"/>
          <cell r="CO174">
            <v>0</v>
          </cell>
          <cell r="CP174"/>
          <cell r="CQ174"/>
          <cell r="CR174"/>
          <cell r="CS174"/>
          <cell r="CT174"/>
          <cell r="CU174"/>
          <cell r="CV174"/>
          <cell r="CW174">
            <v>0</v>
          </cell>
          <cell r="CX174"/>
          <cell r="CY174"/>
          <cell r="CZ174"/>
          <cell r="DA174"/>
          <cell r="DB174"/>
          <cell r="DC174"/>
          <cell r="DD174"/>
          <cell r="DE174"/>
          <cell r="DF174"/>
          <cell r="DG174"/>
          <cell r="DH174">
            <v>0</v>
          </cell>
          <cell r="DI174"/>
          <cell r="DJ174"/>
          <cell r="DK174"/>
          <cell r="DL174"/>
          <cell r="DM174"/>
          <cell r="DN174"/>
          <cell r="DO174" t="str">
            <v>Abram Peterson</v>
          </cell>
          <cell r="DP174" t="str">
            <v>Schultz</v>
          </cell>
          <cell r="DQ174" t="str">
            <v>Sabie</v>
          </cell>
          <cell r="DR174">
            <v>11</v>
          </cell>
        </row>
        <row r="175">
          <cell r="C175">
            <v>203.2</v>
          </cell>
          <cell r="D175">
            <v>46</v>
          </cell>
          <cell r="E175">
            <v>186.2</v>
          </cell>
          <cell r="F175">
            <v>46</v>
          </cell>
          <cell r="G175"/>
          <cell r="H175" t="str">
            <v/>
          </cell>
          <cell r="I175" t="str">
            <v/>
          </cell>
          <cell r="J175">
            <v>0</v>
          </cell>
          <cell r="K175" t="str">
            <v>Schultz</v>
          </cell>
          <cell r="L175" t="str">
            <v>Interceptor renewal, Phase 2</v>
          </cell>
          <cell r="M175">
            <v>280545</v>
          </cell>
          <cell r="N175" t="str">
            <v>280545-PS02</v>
          </cell>
          <cell r="O175" t="str">
            <v>MC subproject</v>
          </cell>
          <cell r="P175">
            <v>112333</v>
          </cell>
          <cell r="Q175">
            <v>0</v>
          </cell>
          <cell r="R175"/>
          <cell r="S175">
            <v>0</v>
          </cell>
          <cell r="T175" t="str">
            <v>Exempt</v>
          </cell>
          <cell r="U175">
            <v>42795</v>
          </cell>
          <cell r="V175">
            <v>42915</v>
          </cell>
          <cell r="W175">
            <v>0</v>
          </cell>
          <cell r="X175">
            <v>43441</v>
          </cell>
          <cell r="Y175" t="str">
            <v>not requested</v>
          </cell>
          <cell r="Z175">
            <v>0</v>
          </cell>
          <cell r="AA175"/>
          <cell r="AB175">
            <v>0</v>
          </cell>
          <cell r="AC175"/>
          <cell r="AD175"/>
          <cell r="AE175"/>
          <cell r="AF175"/>
          <cell r="AG175"/>
          <cell r="AH175">
            <v>44805</v>
          </cell>
          <cell r="AI175"/>
          <cell r="AJ175" t="str">
            <v>809320</v>
          </cell>
          <cell r="AK175">
            <v>14500000</v>
          </cell>
          <cell r="AL175">
            <v>43776</v>
          </cell>
          <cell r="AM175"/>
          <cell r="AN175"/>
          <cell r="AO175"/>
          <cell r="AP175"/>
          <cell r="AQ175"/>
          <cell r="AR175">
            <v>0</v>
          </cell>
          <cell r="AS175">
            <v>0</v>
          </cell>
          <cell r="AT175">
            <v>14500000</v>
          </cell>
          <cell r="AU175">
            <v>0</v>
          </cell>
          <cell r="AV175"/>
          <cell r="AW175"/>
          <cell r="AX175">
            <v>0</v>
          </cell>
          <cell r="AY175"/>
          <cell r="AZ175"/>
          <cell r="BA175"/>
          <cell r="BB175"/>
          <cell r="BC175"/>
          <cell r="BD175"/>
          <cell r="BE175"/>
          <cell r="BF175"/>
          <cell r="BG175"/>
          <cell r="BH175"/>
          <cell r="BI175"/>
          <cell r="BJ175"/>
          <cell r="BK175"/>
          <cell r="BL175"/>
          <cell r="BM175"/>
          <cell r="BN175"/>
          <cell r="BO175"/>
          <cell r="BP175"/>
          <cell r="BQ175"/>
          <cell r="BR175" t="str">
            <v/>
          </cell>
          <cell r="BS175">
            <v>0</v>
          </cell>
          <cell r="BT175"/>
          <cell r="BU175"/>
          <cell r="BV175">
            <v>0</v>
          </cell>
          <cell r="BW175"/>
          <cell r="BX175">
            <v>0</v>
          </cell>
          <cell r="BY175">
            <v>0</v>
          </cell>
          <cell r="BZ175"/>
          <cell r="CA175"/>
          <cell r="CB175"/>
          <cell r="CC175">
            <v>0</v>
          </cell>
          <cell r="CD175">
            <v>0</v>
          </cell>
          <cell r="CE175"/>
          <cell r="CF175"/>
          <cell r="CG175"/>
          <cell r="CH175"/>
          <cell r="CI175"/>
          <cell r="CJ175"/>
          <cell r="CK175"/>
          <cell r="CL175"/>
          <cell r="CM175"/>
          <cell r="CN175"/>
          <cell r="CO175">
            <v>0</v>
          </cell>
          <cell r="CP175"/>
          <cell r="CQ175"/>
          <cell r="CR175"/>
          <cell r="CS175"/>
          <cell r="CT175"/>
          <cell r="CU175"/>
          <cell r="CV175"/>
          <cell r="CW175">
            <v>0</v>
          </cell>
          <cell r="CX175"/>
          <cell r="CY175"/>
          <cell r="CZ175"/>
          <cell r="DA175"/>
          <cell r="DB175"/>
          <cell r="DC175"/>
          <cell r="DD175"/>
          <cell r="DE175"/>
          <cell r="DF175"/>
          <cell r="DG175"/>
          <cell r="DH175">
            <v>0</v>
          </cell>
          <cell r="DI175"/>
          <cell r="DJ175"/>
          <cell r="DK175"/>
          <cell r="DL175"/>
          <cell r="DM175"/>
          <cell r="DN175"/>
          <cell r="DO175" t="str">
            <v>Abram Peterson</v>
          </cell>
          <cell r="DP175" t="str">
            <v>Schultz</v>
          </cell>
          <cell r="DQ175" t="str">
            <v>Sabie</v>
          </cell>
          <cell r="DR175">
            <v>11</v>
          </cell>
        </row>
        <row r="176">
          <cell r="C176">
            <v>203.3</v>
          </cell>
          <cell r="D176">
            <v>46</v>
          </cell>
          <cell r="E176">
            <v>186.3</v>
          </cell>
          <cell r="F176">
            <v>46</v>
          </cell>
          <cell r="G176"/>
          <cell r="H176" t="str">
            <v/>
          </cell>
          <cell r="I176" t="str">
            <v/>
          </cell>
          <cell r="J176">
            <v>0</v>
          </cell>
          <cell r="K176" t="str">
            <v>Schultz</v>
          </cell>
          <cell r="L176" t="str">
            <v>Interceptor renewal, Phase 3</v>
          </cell>
          <cell r="M176">
            <v>280545</v>
          </cell>
          <cell r="N176" t="str">
            <v>280545-PS03</v>
          </cell>
          <cell r="O176" t="str">
            <v>MC subproject</v>
          </cell>
          <cell r="P176">
            <v>112333</v>
          </cell>
          <cell r="Q176">
            <v>0</v>
          </cell>
          <cell r="R176"/>
          <cell r="S176">
            <v>0</v>
          </cell>
          <cell r="T176" t="str">
            <v>Exempt</v>
          </cell>
          <cell r="U176">
            <v>42795</v>
          </cell>
          <cell r="V176">
            <v>42915</v>
          </cell>
          <cell r="W176">
            <v>0</v>
          </cell>
          <cell r="X176">
            <v>43441</v>
          </cell>
          <cell r="Y176" t="str">
            <v>not requested</v>
          </cell>
          <cell r="Z176">
            <v>0</v>
          </cell>
          <cell r="AA176"/>
          <cell r="AB176">
            <v>0</v>
          </cell>
          <cell r="AC176"/>
          <cell r="AD176"/>
          <cell r="AE176"/>
          <cell r="AF176"/>
          <cell r="AG176"/>
          <cell r="AH176"/>
          <cell r="AI176"/>
          <cell r="AJ176" t="str">
            <v>809330</v>
          </cell>
          <cell r="AK176">
            <v>13600000</v>
          </cell>
          <cell r="AL176">
            <v>43776</v>
          </cell>
          <cell r="AM176"/>
          <cell r="AN176"/>
          <cell r="AO176"/>
          <cell r="AP176"/>
          <cell r="AQ176"/>
          <cell r="AR176">
            <v>0</v>
          </cell>
          <cell r="AS176">
            <v>0</v>
          </cell>
          <cell r="AT176">
            <v>13600000</v>
          </cell>
          <cell r="AU176">
            <v>0</v>
          </cell>
          <cell r="AV176"/>
          <cell r="AW176"/>
          <cell r="AX176">
            <v>0</v>
          </cell>
          <cell r="AY176"/>
          <cell r="AZ176"/>
          <cell r="BA176"/>
          <cell r="BB176"/>
          <cell r="BC176"/>
          <cell r="BD176"/>
          <cell r="BE176"/>
          <cell r="BF176"/>
          <cell r="BG176"/>
          <cell r="BH176"/>
          <cell r="BI176"/>
          <cell r="BJ176"/>
          <cell r="BK176"/>
          <cell r="BL176"/>
          <cell r="BM176"/>
          <cell r="BN176"/>
          <cell r="BO176"/>
          <cell r="BP176"/>
          <cell r="BQ176"/>
          <cell r="BR176" t="str">
            <v/>
          </cell>
          <cell r="BS176">
            <v>0</v>
          </cell>
          <cell r="BT176"/>
          <cell r="BU176"/>
          <cell r="BV176">
            <v>0</v>
          </cell>
          <cell r="BW176"/>
          <cell r="BX176">
            <v>0</v>
          </cell>
          <cell r="BY176">
            <v>0</v>
          </cell>
          <cell r="BZ176"/>
          <cell r="CA176"/>
          <cell r="CB176"/>
          <cell r="CC176">
            <v>0</v>
          </cell>
          <cell r="CD176">
            <v>0</v>
          </cell>
          <cell r="CE176"/>
          <cell r="CF176"/>
          <cell r="CG176"/>
          <cell r="CH176"/>
          <cell r="CI176"/>
          <cell r="CJ176"/>
          <cell r="CK176"/>
          <cell r="CL176"/>
          <cell r="CM176"/>
          <cell r="CN176"/>
          <cell r="CO176">
            <v>0</v>
          </cell>
          <cell r="CP176"/>
          <cell r="CQ176"/>
          <cell r="CR176"/>
          <cell r="CS176"/>
          <cell r="CT176"/>
          <cell r="CU176"/>
          <cell r="CV176"/>
          <cell r="CW176">
            <v>0</v>
          </cell>
          <cell r="CX176"/>
          <cell r="CY176"/>
          <cell r="CZ176"/>
          <cell r="DA176"/>
          <cell r="DB176"/>
          <cell r="DC176"/>
          <cell r="DD176"/>
          <cell r="DE176"/>
          <cell r="DF176"/>
          <cell r="DG176"/>
          <cell r="DH176">
            <v>0</v>
          </cell>
          <cell r="DI176"/>
          <cell r="DJ176"/>
          <cell r="DK176"/>
          <cell r="DL176"/>
          <cell r="DM176"/>
          <cell r="DN176"/>
          <cell r="DO176" t="str">
            <v>Abram Peterson</v>
          </cell>
          <cell r="DP176" t="str">
            <v>Schultz</v>
          </cell>
          <cell r="DQ176" t="str">
            <v>Sabie</v>
          </cell>
          <cell r="DR176">
            <v>11</v>
          </cell>
        </row>
        <row r="177">
          <cell r="C177">
            <v>203.4</v>
          </cell>
          <cell r="D177">
            <v>46</v>
          </cell>
          <cell r="E177">
            <v>186.4</v>
          </cell>
          <cell r="F177">
            <v>46</v>
          </cell>
          <cell r="G177"/>
          <cell r="H177" t="str">
            <v/>
          </cell>
          <cell r="I177" t="str">
            <v/>
          </cell>
          <cell r="J177">
            <v>0</v>
          </cell>
          <cell r="K177" t="str">
            <v>Schultz</v>
          </cell>
          <cell r="L177" t="str">
            <v>Interceptor renewal, Phase 4</v>
          </cell>
          <cell r="M177">
            <v>280545</v>
          </cell>
          <cell r="N177" t="str">
            <v>280545-PS04</v>
          </cell>
          <cell r="O177" t="str">
            <v>MC subproject</v>
          </cell>
          <cell r="P177">
            <v>112333</v>
          </cell>
          <cell r="Q177">
            <v>0</v>
          </cell>
          <cell r="R177"/>
          <cell r="S177">
            <v>0</v>
          </cell>
          <cell r="T177" t="str">
            <v>Exempt</v>
          </cell>
          <cell r="U177">
            <v>42795</v>
          </cell>
          <cell r="V177">
            <v>42915</v>
          </cell>
          <cell r="W177">
            <v>0</v>
          </cell>
          <cell r="X177">
            <v>43441</v>
          </cell>
          <cell r="Y177" t="str">
            <v>not requested</v>
          </cell>
          <cell r="Z177">
            <v>0</v>
          </cell>
          <cell r="AA177"/>
          <cell r="AB177">
            <v>0</v>
          </cell>
          <cell r="AC177"/>
          <cell r="AD177"/>
          <cell r="AE177"/>
          <cell r="AF177"/>
          <cell r="AG177"/>
          <cell r="AH177"/>
          <cell r="AI177"/>
          <cell r="AJ177" t="str">
            <v>809340</v>
          </cell>
          <cell r="AK177">
            <v>13400000</v>
          </cell>
          <cell r="AL177">
            <v>43776</v>
          </cell>
          <cell r="AM177"/>
          <cell r="AN177"/>
          <cell r="AO177"/>
          <cell r="AP177"/>
          <cell r="AQ177"/>
          <cell r="AR177">
            <v>0</v>
          </cell>
          <cell r="AS177">
            <v>0</v>
          </cell>
          <cell r="AT177">
            <v>13400000</v>
          </cell>
          <cell r="AU177">
            <v>0</v>
          </cell>
          <cell r="AV177"/>
          <cell r="AW177"/>
          <cell r="AX177">
            <v>0</v>
          </cell>
          <cell r="AY177"/>
          <cell r="AZ177"/>
          <cell r="BA177"/>
          <cell r="BB177"/>
          <cell r="BC177"/>
          <cell r="BD177"/>
          <cell r="BE177"/>
          <cell r="BF177"/>
          <cell r="BG177"/>
          <cell r="BH177"/>
          <cell r="BI177"/>
          <cell r="BJ177"/>
          <cell r="BK177"/>
          <cell r="BL177"/>
          <cell r="BM177"/>
          <cell r="BN177"/>
          <cell r="BO177"/>
          <cell r="BP177"/>
          <cell r="BQ177"/>
          <cell r="BR177" t="str">
            <v/>
          </cell>
          <cell r="BS177">
            <v>0</v>
          </cell>
          <cell r="BT177"/>
          <cell r="BU177"/>
          <cell r="BV177">
            <v>0</v>
          </cell>
          <cell r="BW177"/>
          <cell r="BX177">
            <v>0</v>
          </cell>
          <cell r="BY177">
            <v>0</v>
          </cell>
          <cell r="BZ177"/>
          <cell r="CA177"/>
          <cell r="CB177"/>
          <cell r="CC177">
            <v>0</v>
          </cell>
          <cell r="CD177">
            <v>0</v>
          </cell>
          <cell r="CE177"/>
          <cell r="CF177"/>
          <cell r="CG177"/>
          <cell r="CH177"/>
          <cell r="CI177"/>
          <cell r="CJ177"/>
          <cell r="CK177"/>
          <cell r="CL177"/>
          <cell r="CM177"/>
          <cell r="CN177"/>
          <cell r="CO177">
            <v>0</v>
          </cell>
          <cell r="CP177"/>
          <cell r="CQ177"/>
          <cell r="CR177"/>
          <cell r="CS177"/>
          <cell r="CT177"/>
          <cell r="CU177"/>
          <cell r="CV177"/>
          <cell r="CW177">
            <v>0</v>
          </cell>
          <cell r="CX177"/>
          <cell r="CY177"/>
          <cell r="CZ177"/>
          <cell r="DA177"/>
          <cell r="DB177"/>
          <cell r="DC177"/>
          <cell r="DD177"/>
          <cell r="DE177"/>
          <cell r="DF177"/>
          <cell r="DG177"/>
          <cell r="DH177">
            <v>0</v>
          </cell>
          <cell r="DI177"/>
          <cell r="DJ177"/>
          <cell r="DK177"/>
          <cell r="DL177"/>
          <cell r="DM177"/>
          <cell r="DN177"/>
          <cell r="DO177" t="str">
            <v>Abram Peterson</v>
          </cell>
          <cell r="DP177" t="str">
            <v>Schultz</v>
          </cell>
          <cell r="DQ177" t="str">
            <v>Sabie</v>
          </cell>
          <cell r="DR177">
            <v>11</v>
          </cell>
        </row>
        <row r="178">
          <cell r="C178">
            <v>203.5</v>
          </cell>
          <cell r="D178">
            <v>46</v>
          </cell>
          <cell r="E178">
            <v>186.5</v>
          </cell>
          <cell r="F178">
            <v>46</v>
          </cell>
          <cell r="G178"/>
          <cell r="H178" t="str">
            <v/>
          </cell>
          <cell r="I178" t="str">
            <v/>
          </cell>
          <cell r="J178">
            <v>0</v>
          </cell>
          <cell r="K178" t="str">
            <v>Schultz</v>
          </cell>
          <cell r="L178" t="str">
            <v>Interceptor renewal, Phase 5</v>
          </cell>
          <cell r="M178">
            <v>280545</v>
          </cell>
          <cell r="N178" t="str">
            <v>280545-PS05</v>
          </cell>
          <cell r="O178" t="str">
            <v>MC subproject</v>
          </cell>
          <cell r="P178">
            <v>112333</v>
          </cell>
          <cell r="Q178">
            <v>0</v>
          </cell>
          <cell r="R178"/>
          <cell r="S178">
            <v>0</v>
          </cell>
          <cell r="T178" t="str">
            <v>Exempt</v>
          </cell>
          <cell r="U178">
            <v>42795</v>
          </cell>
          <cell r="V178">
            <v>42915</v>
          </cell>
          <cell r="W178">
            <v>0</v>
          </cell>
          <cell r="X178">
            <v>43441</v>
          </cell>
          <cell r="Y178" t="str">
            <v>not requested</v>
          </cell>
          <cell r="Z178">
            <v>0</v>
          </cell>
          <cell r="AA178"/>
          <cell r="AB178">
            <v>0</v>
          </cell>
          <cell r="AC178"/>
          <cell r="AD178"/>
          <cell r="AE178"/>
          <cell r="AF178"/>
          <cell r="AG178"/>
          <cell r="AH178"/>
          <cell r="AI178"/>
          <cell r="AJ178" t="str">
            <v>809350</v>
          </cell>
          <cell r="AK178">
            <v>8200000</v>
          </cell>
          <cell r="AL178">
            <v>43776</v>
          </cell>
          <cell r="AM178"/>
          <cell r="AN178"/>
          <cell r="AO178"/>
          <cell r="AP178"/>
          <cell r="AQ178"/>
          <cell r="AR178">
            <v>0</v>
          </cell>
          <cell r="AS178">
            <v>0</v>
          </cell>
          <cell r="AT178">
            <v>8200000</v>
          </cell>
          <cell r="AU178">
            <v>0</v>
          </cell>
          <cell r="AV178"/>
          <cell r="AW178"/>
          <cell r="AX178">
            <v>0</v>
          </cell>
          <cell r="AY178"/>
          <cell r="AZ178"/>
          <cell r="BA178"/>
          <cell r="BB178"/>
          <cell r="BC178"/>
          <cell r="BD178"/>
          <cell r="BE178"/>
          <cell r="BF178"/>
          <cell r="BG178"/>
          <cell r="BH178"/>
          <cell r="BI178"/>
          <cell r="BJ178"/>
          <cell r="BK178"/>
          <cell r="BL178"/>
          <cell r="BM178"/>
          <cell r="BN178"/>
          <cell r="BO178"/>
          <cell r="BP178"/>
          <cell r="BQ178"/>
          <cell r="BR178" t="str">
            <v/>
          </cell>
          <cell r="BS178">
            <v>0</v>
          </cell>
          <cell r="BT178"/>
          <cell r="BU178"/>
          <cell r="BV178">
            <v>0</v>
          </cell>
          <cell r="BW178"/>
          <cell r="BX178">
            <v>0</v>
          </cell>
          <cell r="BY178">
            <v>0</v>
          </cell>
          <cell r="BZ178"/>
          <cell r="CA178"/>
          <cell r="CB178"/>
          <cell r="CC178">
            <v>0</v>
          </cell>
          <cell r="CD178">
            <v>0</v>
          </cell>
          <cell r="CE178"/>
          <cell r="CF178"/>
          <cell r="CG178"/>
          <cell r="CH178"/>
          <cell r="CI178"/>
          <cell r="CJ178"/>
          <cell r="CK178"/>
          <cell r="CL178"/>
          <cell r="CM178"/>
          <cell r="CN178"/>
          <cell r="CO178">
            <v>0</v>
          </cell>
          <cell r="CP178"/>
          <cell r="CQ178"/>
          <cell r="CR178"/>
          <cell r="CS178"/>
          <cell r="CT178"/>
          <cell r="CU178"/>
          <cell r="CV178"/>
          <cell r="CW178">
            <v>0</v>
          </cell>
          <cell r="CX178"/>
          <cell r="CY178"/>
          <cell r="CZ178"/>
          <cell r="DA178"/>
          <cell r="DB178"/>
          <cell r="DC178"/>
          <cell r="DD178"/>
          <cell r="DE178"/>
          <cell r="DF178"/>
          <cell r="DG178"/>
          <cell r="DH178">
            <v>0</v>
          </cell>
          <cell r="DI178"/>
          <cell r="DJ178"/>
          <cell r="DK178"/>
          <cell r="DL178"/>
          <cell r="DM178"/>
          <cell r="DN178"/>
          <cell r="DO178" t="str">
            <v>Abram Peterson</v>
          </cell>
          <cell r="DP178" t="str">
            <v>Schultz</v>
          </cell>
          <cell r="DQ178" t="str">
            <v>Sabie</v>
          </cell>
          <cell r="DR178">
            <v>11</v>
          </cell>
        </row>
        <row r="179">
          <cell r="C179">
            <v>203.6</v>
          </cell>
          <cell r="D179">
            <v>44</v>
          </cell>
          <cell r="E179">
            <v>210.1</v>
          </cell>
          <cell r="F179">
            <v>44</v>
          </cell>
          <cell r="G179">
            <v>2020</v>
          </cell>
          <cell r="H179" t="str">
            <v>Yes</v>
          </cell>
          <cell r="I179" t="str">
            <v/>
          </cell>
          <cell r="J179">
            <v>0</v>
          </cell>
          <cell r="K179" t="str">
            <v>Schultz</v>
          </cell>
          <cell r="L179" t="str">
            <v>Biosolids improvements, Ph 1</v>
          </cell>
          <cell r="M179">
            <v>280268</v>
          </cell>
          <cell r="N179" t="str">
            <v>280268-PS02</v>
          </cell>
          <cell r="O179" t="str">
            <v>MC subproject</v>
          </cell>
          <cell r="P179">
            <v>130995</v>
          </cell>
          <cell r="Q179">
            <v>0</v>
          </cell>
          <cell r="R179"/>
          <cell r="S179" t="str">
            <v>Y</v>
          </cell>
          <cell r="T179" t="str">
            <v>Exempt</v>
          </cell>
          <cell r="U179">
            <v>41669</v>
          </cell>
          <cell r="V179">
            <v>41844</v>
          </cell>
          <cell r="W179">
            <v>0</v>
          </cell>
          <cell r="X179">
            <v>0</v>
          </cell>
          <cell r="Y179">
            <v>45079</v>
          </cell>
          <cell r="Z179">
            <v>1500000</v>
          </cell>
          <cell r="AA179"/>
          <cell r="AB179">
            <v>1500000</v>
          </cell>
          <cell r="AC179" t="str">
            <v>20 Carryover</v>
          </cell>
          <cell r="AD179"/>
          <cell r="AE179" t="str">
            <v>certified</v>
          </cell>
          <cell r="AF179">
            <v>1800000</v>
          </cell>
          <cell r="AG179">
            <v>0</v>
          </cell>
          <cell r="AH179">
            <v>43739</v>
          </cell>
          <cell r="AI179"/>
          <cell r="AJ179" t="str">
            <v>807400</v>
          </cell>
          <cell r="AK179">
            <v>28000000</v>
          </cell>
          <cell r="AL179">
            <v>43776</v>
          </cell>
          <cell r="AM179">
            <v>43795</v>
          </cell>
          <cell r="AN179"/>
          <cell r="AO179"/>
          <cell r="AP179">
            <v>2020</v>
          </cell>
          <cell r="AQ179"/>
          <cell r="AR179">
            <v>0</v>
          </cell>
          <cell r="AS179">
            <v>0</v>
          </cell>
          <cell r="AT179">
            <v>22162934</v>
          </cell>
          <cell r="AU179">
            <v>1500000</v>
          </cell>
          <cell r="AV179"/>
          <cell r="AW179"/>
          <cell r="AX179">
            <v>1500000</v>
          </cell>
          <cell r="AY179"/>
          <cell r="AZ179"/>
          <cell r="BA179"/>
          <cell r="BB179"/>
          <cell r="BC179"/>
          <cell r="BD179"/>
          <cell r="BE179"/>
          <cell r="BF179"/>
          <cell r="BG179"/>
          <cell r="BH179"/>
          <cell r="BI179"/>
          <cell r="BJ179"/>
          <cell r="BK179"/>
          <cell r="BL179"/>
          <cell r="BM179"/>
          <cell r="BN179"/>
          <cell r="BO179"/>
          <cell r="BP179"/>
          <cell r="BQ179"/>
          <cell r="BR179"/>
          <cell r="BS179">
            <v>0</v>
          </cell>
          <cell r="BT179"/>
          <cell r="BU179"/>
          <cell r="BV179">
            <v>0</v>
          </cell>
          <cell r="BW179"/>
          <cell r="BX179">
            <v>0</v>
          </cell>
          <cell r="BY179">
            <v>0</v>
          </cell>
          <cell r="BZ179"/>
          <cell r="CA179"/>
          <cell r="CB179"/>
          <cell r="CC179">
            <v>0</v>
          </cell>
          <cell r="CD179">
            <v>0</v>
          </cell>
          <cell r="CE179"/>
          <cell r="CF179"/>
          <cell r="CG179"/>
          <cell r="CH179"/>
          <cell r="CI179"/>
          <cell r="CJ179"/>
          <cell r="CK179"/>
          <cell r="CL179"/>
          <cell r="CM179"/>
          <cell r="CN179"/>
          <cell r="CO179">
            <v>0</v>
          </cell>
          <cell r="CP179"/>
          <cell r="CQ179"/>
          <cell r="CR179"/>
          <cell r="CS179"/>
          <cell r="CT179"/>
          <cell r="CU179"/>
          <cell r="CV179"/>
          <cell r="CW179">
            <v>0</v>
          </cell>
          <cell r="CX179"/>
          <cell r="CY179"/>
          <cell r="CZ179"/>
          <cell r="DA179"/>
          <cell r="DB179"/>
          <cell r="DC179"/>
          <cell r="DD179"/>
          <cell r="DE179"/>
          <cell r="DF179"/>
          <cell r="DG179"/>
          <cell r="DH179">
            <v>0</v>
          </cell>
          <cell r="DI179"/>
          <cell r="DJ179"/>
          <cell r="DK179"/>
          <cell r="DL179"/>
          <cell r="DM179"/>
          <cell r="DN179"/>
          <cell r="DO179" t="str">
            <v>Benjamin Carlson</v>
          </cell>
          <cell r="DP179" t="str">
            <v>Schultz</v>
          </cell>
          <cell r="DQ179" t="str">
            <v>Sabie</v>
          </cell>
          <cell r="DR179">
            <v>11</v>
          </cell>
        </row>
        <row r="180">
          <cell r="C180">
            <v>203.7</v>
          </cell>
          <cell r="D180">
            <v>44</v>
          </cell>
          <cell r="E180">
            <v>210.2</v>
          </cell>
          <cell r="F180">
            <v>44</v>
          </cell>
          <cell r="G180">
            <v>2022</v>
          </cell>
          <cell r="H180" t="str">
            <v>Yes</v>
          </cell>
          <cell r="I180" t="str">
            <v/>
          </cell>
          <cell r="J180">
            <v>0</v>
          </cell>
          <cell r="K180" t="str">
            <v>Schultz</v>
          </cell>
          <cell r="L180" t="str">
            <v>Biosolids improvements, Ph 2</v>
          </cell>
          <cell r="M180">
            <v>280268</v>
          </cell>
          <cell r="N180" t="str">
            <v>280268-PS03</v>
          </cell>
          <cell r="O180" t="str">
            <v>MC subproject</v>
          </cell>
          <cell r="P180">
            <v>130995</v>
          </cell>
          <cell r="Q180">
            <v>0</v>
          </cell>
          <cell r="R180"/>
          <cell r="S180" t="str">
            <v>Y</v>
          </cell>
          <cell r="T180" t="str">
            <v>Exempt</v>
          </cell>
          <cell r="U180">
            <v>41669</v>
          </cell>
          <cell r="V180">
            <v>41844</v>
          </cell>
          <cell r="W180">
            <v>0</v>
          </cell>
          <cell r="X180">
            <v>0</v>
          </cell>
          <cell r="Y180">
            <v>45079</v>
          </cell>
          <cell r="Z180">
            <v>5000000</v>
          </cell>
          <cell r="AA180"/>
          <cell r="AB180">
            <v>5000000</v>
          </cell>
          <cell r="AC180" t="str">
            <v>20 Carryover</v>
          </cell>
          <cell r="AD180"/>
          <cell r="AE180">
            <v>44715</v>
          </cell>
          <cell r="AF180">
            <v>6000000</v>
          </cell>
          <cell r="AG180"/>
          <cell r="AH180">
            <v>44501</v>
          </cell>
          <cell r="AI180"/>
          <cell r="AJ180" t="str">
            <v>807401</v>
          </cell>
          <cell r="AK180">
            <v>16000000</v>
          </cell>
          <cell r="AL180">
            <v>43776</v>
          </cell>
          <cell r="AM180">
            <v>44371</v>
          </cell>
          <cell r="AN180"/>
          <cell r="AO180">
            <v>19000000</v>
          </cell>
          <cell r="AP180">
            <v>2021</v>
          </cell>
          <cell r="AQ180"/>
          <cell r="AR180">
            <v>0</v>
          </cell>
          <cell r="AS180">
            <v>0</v>
          </cell>
          <cell r="AT180">
            <v>18957273</v>
          </cell>
          <cell r="AU180">
            <v>5000000</v>
          </cell>
          <cell r="AV180"/>
          <cell r="AW180"/>
          <cell r="AX180">
            <v>5000000</v>
          </cell>
          <cell r="AY180"/>
          <cell r="AZ180"/>
          <cell r="BA180"/>
          <cell r="BB180"/>
          <cell r="BC180"/>
          <cell r="BD180"/>
          <cell r="BE180"/>
          <cell r="BF180"/>
          <cell r="BG180"/>
          <cell r="BH180"/>
          <cell r="BI180"/>
          <cell r="BJ180"/>
          <cell r="BK180"/>
          <cell r="BL180"/>
          <cell r="BM180"/>
          <cell r="BN180"/>
          <cell r="BO180"/>
          <cell r="BP180"/>
          <cell r="BQ180"/>
          <cell r="BR180"/>
          <cell r="BS180">
            <v>0</v>
          </cell>
          <cell r="BT180"/>
          <cell r="BU180"/>
          <cell r="BV180">
            <v>0</v>
          </cell>
          <cell r="BW180"/>
          <cell r="BX180">
            <v>0</v>
          </cell>
          <cell r="BY180">
            <v>0</v>
          </cell>
          <cell r="BZ180"/>
          <cell r="CA180"/>
          <cell r="CB180"/>
          <cell r="CC180">
            <v>0</v>
          </cell>
          <cell r="CD180">
            <v>0</v>
          </cell>
          <cell r="CE180"/>
          <cell r="CF180"/>
          <cell r="CG180"/>
          <cell r="CH180"/>
          <cell r="CI180"/>
          <cell r="CJ180"/>
          <cell r="CK180"/>
          <cell r="CL180"/>
          <cell r="CM180"/>
          <cell r="CN180"/>
          <cell r="CO180">
            <v>0</v>
          </cell>
          <cell r="CP180"/>
          <cell r="CQ180"/>
          <cell r="CR180"/>
          <cell r="CS180"/>
          <cell r="CT180"/>
          <cell r="CU180"/>
          <cell r="CV180"/>
          <cell r="CW180">
            <v>0</v>
          </cell>
          <cell r="CX180"/>
          <cell r="CY180"/>
          <cell r="CZ180"/>
          <cell r="DA180"/>
          <cell r="DB180"/>
          <cell r="DC180"/>
          <cell r="DD180"/>
          <cell r="DE180"/>
          <cell r="DF180"/>
          <cell r="DG180"/>
          <cell r="DH180">
            <v>0</v>
          </cell>
          <cell r="DI180"/>
          <cell r="DJ180"/>
          <cell r="DK180"/>
          <cell r="DL180"/>
          <cell r="DM180"/>
          <cell r="DN180"/>
          <cell r="DO180" t="str">
            <v>Benjamin Carlson</v>
          </cell>
          <cell r="DP180" t="str">
            <v>Schultz</v>
          </cell>
          <cell r="DQ180" t="str">
            <v>Sabie</v>
          </cell>
          <cell r="DR180">
            <v>11</v>
          </cell>
        </row>
        <row r="181">
          <cell r="C181">
            <v>234</v>
          </cell>
          <cell r="D181">
            <v>44</v>
          </cell>
          <cell r="E181">
            <v>212</v>
          </cell>
          <cell r="F181">
            <v>44</v>
          </cell>
          <cell r="G181"/>
          <cell r="H181" t="str">
            <v/>
          </cell>
          <cell r="I181" t="str">
            <v/>
          </cell>
          <cell r="J181">
            <v>0</v>
          </cell>
          <cell r="K181" t="str">
            <v>Schultz</v>
          </cell>
          <cell r="L181" t="str">
            <v>New WWTP, design/build</v>
          </cell>
          <cell r="M181">
            <v>280810</v>
          </cell>
          <cell r="N181" t="str">
            <v>280810-PS01</v>
          </cell>
          <cell r="O181"/>
          <cell r="P181">
            <v>23400</v>
          </cell>
          <cell r="Q181"/>
          <cell r="R181"/>
          <cell r="S181"/>
          <cell r="T181" t="str">
            <v>Exempt</v>
          </cell>
          <cell r="U181">
            <v>44624</v>
          </cell>
          <cell r="V181">
            <v>44742</v>
          </cell>
          <cell r="W181">
            <v>0</v>
          </cell>
          <cell r="X181">
            <v>0</v>
          </cell>
          <cell r="Y181">
            <v>45079</v>
          </cell>
          <cell r="Z181"/>
          <cell r="AA181"/>
          <cell r="AB181">
            <v>0</v>
          </cell>
          <cell r="AC181"/>
          <cell r="AD181" t="str">
            <v>Withdrawn, Cmt to REMOVE from 2024 IUP106 issues; oil pipeline relocation</v>
          </cell>
          <cell r="AE181"/>
          <cell r="AF181"/>
          <cell r="AG181"/>
          <cell r="AH181">
            <v>45444</v>
          </cell>
          <cell r="AI181"/>
          <cell r="AJ181" t="str">
            <v>809821</v>
          </cell>
          <cell r="AK181">
            <v>6350000</v>
          </cell>
          <cell r="AL181"/>
          <cell r="AM181"/>
          <cell r="AN181"/>
          <cell r="AO181"/>
          <cell r="AP181"/>
          <cell r="AQ181"/>
          <cell r="AR181">
            <v>0</v>
          </cell>
          <cell r="AS181">
            <v>0</v>
          </cell>
          <cell r="AT181">
            <v>6350000</v>
          </cell>
          <cell r="AU181"/>
          <cell r="AV181"/>
          <cell r="AW181"/>
          <cell r="AX181">
            <v>0</v>
          </cell>
          <cell r="AY181"/>
          <cell r="AZ181"/>
          <cell r="BA181"/>
          <cell r="BB181"/>
          <cell r="BC181"/>
          <cell r="BD181"/>
          <cell r="BE181"/>
          <cell r="BF181"/>
          <cell r="BG181"/>
          <cell r="BH181"/>
          <cell r="BI181"/>
          <cell r="BJ181">
            <v>0</v>
          </cell>
          <cell r="BK181"/>
          <cell r="BL181"/>
          <cell r="BM181"/>
          <cell r="BN181"/>
          <cell r="BO181"/>
          <cell r="BP181"/>
          <cell r="BQ181"/>
          <cell r="BR181" t="str">
            <v/>
          </cell>
          <cell r="BS181"/>
          <cell r="BT181"/>
          <cell r="BU181"/>
          <cell r="BV181">
            <v>0</v>
          </cell>
          <cell r="BW181"/>
          <cell r="BX181">
            <v>0</v>
          </cell>
          <cell r="BY181">
            <v>0</v>
          </cell>
          <cell r="BZ181"/>
          <cell r="CA181"/>
          <cell r="CB181"/>
          <cell r="CC181">
            <v>0</v>
          </cell>
          <cell r="CD181">
            <v>0</v>
          </cell>
          <cell r="CE181"/>
          <cell r="CF181"/>
          <cell r="CG181"/>
          <cell r="CH181"/>
          <cell r="CI181"/>
          <cell r="CJ181"/>
          <cell r="CK181"/>
          <cell r="CL181"/>
          <cell r="CM181"/>
          <cell r="CN181"/>
          <cell r="CO181">
            <v>0</v>
          </cell>
          <cell r="CP181"/>
          <cell r="CQ181"/>
          <cell r="CR181"/>
          <cell r="CS181"/>
          <cell r="CT181"/>
          <cell r="CU181"/>
          <cell r="CV181"/>
          <cell r="CW181">
            <v>0</v>
          </cell>
          <cell r="CX181"/>
          <cell r="CY181"/>
          <cell r="CZ181"/>
          <cell r="DA181"/>
          <cell r="DB181"/>
          <cell r="DC181"/>
          <cell r="DD181"/>
          <cell r="DE181"/>
          <cell r="DF181"/>
          <cell r="DG181"/>
          <cell r="DH181">
            <v>0</v>
          </cell>
          <cell r="DI181"/>
          <cell r="DJ181"/>
          <cell r="DK181"/>
          <cell r="DL181"/>
          <cell r="DM181"/>
          <cell r="DN181"/>
          <cell r="DO181" t="str">
            <v>Benjamin Carlson</v>
          </cell>
          <cell r="DP181" t="str">
            <v>Schultz</v>
          </cell>
          <cell r="DQ181" t="str">
            <v>Lafontaine</v>
          </cell>
          <cell r="DR181">
            <v>11</v>
          </cell>
        </row>
        <row r="182">
          <cell r="C182">
            <v>204</v>
          </cell>
          <cell r="D182">
            <v>46</v>
          </cell>
          <cell r="E182">
            <v>183</v>
          </cell>
          <cell r="F182">
            <v>46</v>
          </cell>
          <cell r="G182">
            <v>2018</v>
          </cell>
          <cell r="H182" t="str">
            <v>Yes</v>
          </cell>
          <cell r="I182" t="str">
            <v/>
          </cell>
          <cell r="J182">
            <v>0</v>
          </cell>
          <cell r="K182" t="str">
            <v>Schultz</v>
          </cell>
          <cell r="L182" t="str">
            <v>Interceptor improvements</v>
          </cell>
          <cell r="M182">
            <v>272493</v>
          </cell>
          <cell r="N182" t="str">
            <v>272493-PD00</v>
          </cell>
          <cell r="O182" t="str">
            <v>MC mother</v>
          </cell>
          <cell r="P182">
            <v>428704</v>
          </cell>
          <cell r="Q182">
            <v>0</v>
          </cell>
          <cell r="R182"/>
          <cell r="S182">
            <v>0</v>
          </cell>
          <cell r="T182"/>
          <cell r="U182">
            <v>0</v>
          </cell>
          <cell r="V182">
            <v>0</v>
          </cell>
          <cell r="W182">
            <v>40988</v>
          </cell>
          <cell r="X182">
            <v>0</v>
          </cell>
          <cell r="Y182">
            <v>45079</v>
          </cell>
          <cell r="Z182">
            <v>25000</v>
          </cell>
          <cell r="AA182"/>
          <cell r="AB182">
            <v>25000</v>
          </cell>
          <cell r="AC182" t="str">
            <v>18 Carryover</v>
          </cell>
          <cell r="AD182" t="str">
            <v>p/d certified</v>
          </cell>
          <cell r="AE182" t="str">
            <v>p/d certified</v>
          </cell>
          <cell r="AF182">
            <v>25000</v>
          </cell>
          <cell r="AG182">
            <v>0</v>
          </cell>
          <cell r="AH182" t="str">
            <v>N/A</v>
          </cell>
          <cell r="AI182">
            <v>42339</v>
          </cell>
          <cell r="AJ182" t="str">
            <v>804100</v>
          </cell>
          <cell r="AK182">
            <v>6100000</v>
          </cell>
          <cell r="AL182">
            <v>43168</v>
          </cell>
          <cell r="AM182" t="str">
            <v>p/d certified</v>
          </cell>
          <cell r="AN182"/>
          <cell r="AO182"/>
          <cell r="AP182"/>
          <cell r="AQ182"/>
          <cell r="AR182">
            <v>0</v>
          </cell>
          <cell r="AS182">
            <v>0</v>
          </cell>
          <cell r="AT182">
            <v>6100000</v>
          </cell>
          <cell r="AU182">
            <v>25000</v>
          </cell>
          <cell r="AV182"/>
          <cell r="AW182"/>
          <cell r="AX182">
            <v>25000</v>
          </cell>
          <cell r="AY182"/>
          <cell r="AZ182"/>
          <cell r="BA182"/>
          <cell r="BB182"/>
          <cell r="BC182"/>
          <cell r="BD182"/>
          <cell r="BE182"/>
          <cell r="BF182"/>
          <cell r="BG182"/>
          <cell r="BH182"/>
          <cell r="BI182"/>
          <cell r="BJ182"/>
          <cell r="BK182"/>
          <cell r="BL182"/>
          <cell r="BM182"/>
          <cell r="BN182"/>
          <cell r="BO182"/>
          <cell r="BP182"/>
          <cell r="BQ182"/>
          <cell r="BR182"/>
          <cell r="BS182">
            <v>0</v>
          </cell>
          <cell r="BT182"/>
          <cell r="BU182"/>
          <cell r="BV182">
            <v>0</v>
          </cell>
          <cell r="BW182"/>
          <cell r="BX182">
            <v>0</v>
          </cell>
          <cell r="BY182">
            <v>0</v>
          </cell>
          <cell r="BZ182"/>
          <cell r="CA182"/>
          <cell r="CB182"/>
          <cell r="CC182">
            <v>0</v>
          </cell>
          <cell r="CD182">
            <v>0</v>
          </cell>
          <cell r="CE182"/>
          <cell r="CF182"/>
          <cell r="CG182"/>
          <cell r="CH182"/>
          <cell r="CI182"/>
          <cell r="CJ182"/>
          <cell r="CK182"/>
          <cell r="CL182"/>
          <cell r="CM182"/>
          <cell r="CN182"/>
          <cell r="CO182">
            <v>0</v>
          </cell>
          <cell r="CP182"/>
          <cell r="CQ182"/>
          <cell r="CR182"/>
          <cell r="CS182"/>
          <cell r="CT182"/>
          <cell r="CU182"/>
          <cell r="CV182"/>
          <cell r="CW182">
            <v>0</v>
          </cell>
          <cell r="CX182"/>
          <cell r="CY182"/>
          <cell r="CZ182"/>
          <cell r="DA182"/>
          <cell r="DB182"/>
          <cell r="DC182"/>
          <cell r="DD182"/>
          <cell r="DE182"/>
          <cell r="DF182"/>
          <cell r="DG182"/>
          <cell r="DH182">
            <v>0</v>
          </cell>
          <cell r="DI182"/>
          <cell r="DJ182"/>
          <cell r="DK182"/>
          <cell r="DL182"/>
          <cell r="DM182"/>
          <cell r="DN182"/>
          <cell r="DO182" t="str">
            <v>Benjamin Carlson</v>
          </cell>
          <cell r="DP182" t="str">
            <v>Schultz</v>
          </cell>
          <cell r="DQ182" t="str">
            <v>Sabie</v>
          </cell>
          <cell r="DR182">
            <v>11</v>
          </cell>
        </row>
        <row r="183">
          <cell r="C183">
            <v>204.1</v>
          </cell>
          <cell r="D183">
            <v>46</v>
          </cell>
          <cell r="E183">
            <v>183.2</v>
          </cell>
          <cell r="F183">
            <v>46</v>
          </cell>
          <cell r="G183">
            <v>2021</v>
          </cell>
          <cell r="H183" t="str">
            <v>Yes</v>
          </cell>
          <cell r="I183" t="str">
            <v/>
          </cell>
          <cell r="J183">
            <v>0</v>
          </cell>
          <cell r="K183" t="str">
            <v>Schultz</v>
          </cell>
          <cell r="L183" t="str">
            <v>H S I East Isle Forcemain - Contract G</v>
          </cell>
          <cell r="M183">
            <v>272493</v>
          </cell>
          <cell r="N183" t="str">
            <v>272493-PS04</v>
          </cell>
          <cell r="O183"/>
          <cell r="P183">
            <v>428704</v>
          </cell>
          <cell r="Q183"/>
          <cell r="R183"/>
          <cell r="S183"/>
          <cell r="T183"/>
          <cell r="U183">
            <v>0</v>
          </cell>
          <cell r="V183">
            <v>0</v>
          </cell>
          <cell r="W183">
            <v>40988</v>
          </cell>
          <cell r="X183">
            <v>0</v>
          </cell>
          <cell r="Y183">
            <v>45079</v>
          </cell>
          <cell r="Z183">
            <v>633300</v>
          </cell>
          <cell r="AA183"/>
          <cell r="AB183">
            <v>633300</v>
          </cell>
          <cell r="AC183" t="str">
            <v>21 Carryover</v>
          </cell>
          <cell r="AD183" t="str">
            <v>updated costs per cmt</v>
          </cell>
          <cell r="AE183">
            <v>44715</v>
          </cell>
          <cell r="AF183">
            <v>1750000</v>
          </cell>
          <cell r="AG183">
            <v>0</v>
          </cell>
          <cell r="AH183">
            <v>44440</v>
          </cell>
          <cell r="AI183"/>
          <cell r="AJ183"/>
          <cell r="AK183">
            <v>5045000</v>
          </cell>
          <cell r="AL183">
            <v>43776</v>
          </cell>
          <cell r="AM183">
            <v>44344</v>
          </cell>
          <cell r="AN183"/>
          <cell r="AO183"/>
          <cell r="AP183"/>
          <cell r="AQ183"/>
          <cell r="AR183">
            <v>0</v>
          </cell>
          <cell r="AS183">
            <v>0</v>
          </cell>
          <cell r="AT183">
            <v>4628612</v>
          </cell>
          <cell r="AU183">
            <v>633300</v>
          </cell>
          <cell r="AV183"/>
          <cell r="AW183"/>
          <cell r="AX183">
            <v>633300</v>
          </cell>
          <cell r="AY183"/>
          <cell r="AZ183"/>
          <cell r="BA183"/>
          <cell r="BB183"/>
          <cell r="BC183"/>
          <cell r="BD183"/>
          <cell r="BE183"/>
          <cell r="BF183"/>
          <cell r="BG183"/>
          <cell r="BH183"/>
          <cell r="BI183"/>
          <cell r="BJ183"/>
          <cell r="BK183"/>
          <cell r="BL183"/>
          <cell r="BM183"/>
          <cell r="BN183"/>
          <cell r="BO183"/>
          <cell r="BP183"/>
          <cell r="BQ183"/>
          <cell r="BR183"/>
          <cell r="BS183"/>
          <cell r="BT183"/>
          <cell r="BU183"/>
          <cell r="BV183">
            <v>0</v>
          </cell>
          <cell r="BW183"/>
          <cell r="BX183">
            <v>0</v>
          </cell>
          <cell r="BY183">
            <v>0</v>
          </cell>
          <cell r="BZ183"/>
          <cell r="CA183"/>
          <cell r="CB183"/>
          <cell r="CC183">
            <v>0</v>
          </cell>
          <cell r="CD183">
            <v>0</v>
          </cell>
          <cell r="CE183"/>
          <cell r="CF183"/>
          <cell r="CG183"/>
          <cell r="CH183"/>
          <cell r="CI183"/>
          <cell r="CJ183"/>
          <cell r="CK183"/>
          <cell r="CL183"/>
          <cell r="CM183"/>
          <cell r="CN183"/>
          <cell r="CO183">
            <v>0</v>
          </cell>
          <cell r="CP183"/>
          <cell r="CQ183"/>
          <cell r="CR183"/>
          <cell r="CS183"/>
          <cell r="CT183"/>
          <cell r="CU183"/>
          <cell r="CV183"/>
          <cell r="CW183">
            <v>0</v>
          </cell>
          <cell r="CX183"/>
          <cell r="CY183"/>
          <cell r="CZ183"/>
          <cell r="DA183"/>
          <cell r="DB183"/>
          <cell r="DC183"/>
          <cell r="DD183"/>
          <cell r="DE183"/>
          <cell r="DF183"/>
          <cell r="DG183"/>
          <cell r="DH183">
            <v>0</v>
          </cell>
          <cell r="DI183"/>
          <cell r="DJ183"/>
          <cell r="DK183"/>
          <cell r="DL183"/>
          <cell r="DM183"/>
          <cell r="DN183"/>
          <cell r="DO183" t="str">
            <v>Benjamin Carlson</v>
          </cell>
          <cell r="DP183" t="str">
            <v>Schultz</v>
          </cell>
          <cell r="DQ183"/>
          <cell r="DR183">
            <v>11</v>
          </cell>
        </row>
        <row r="184">
          <cell r="C184">
            <v>204.2</v>
          </cell>
          <cell r="D184">
            <v>46</v>
          </cell>
          <cell r="E184">
            <v>183.3</v>
          </cell>
          <cell r="F184">
            <v>46</v>
          </cell>
          <cell r="G184">
            <v>2024</v>
          </cell>
          <cell r="H184" t="str">
            <v/>
          </cell>
          <cell r="I184" t="str">
            <v>Yes</v>
          </cell>
          <cell r="J184">
            <v>0</v>
          </cell>
          <cell r="K184" t="str">
            <v>Schultz</v>
          </cell>
          <cell r="L184" t="str">
            <v>H S I East Isle Forcemain - Contract H</v>
          </cell>
          <cell r="M184">
            <v>272493</v>
          </cell>
          <cell r="N184" t="str">
            <v>272493-PS05</v>
          </cell>
          <cell r="O184"/>
          <cell r="P184">
            <v>428704</v>
          </cell>
          <cell r="Q184"/>
          <cell r="R184"/>
          <cell r="S184"/>
          <cell r="T184"/>
          <cell r="U184">
            <v>0</v>
          </cell>
          <cell r="V184">
            <v>0</v>
          </cell>
          <cell r="W184">
            <v>40988</v>
          </cell>
          <cell r="X184">
            <v>0</v>
          </cell>
          <cell r="Y184">
            <v>45079</v>
          </cell>
          <cell r="Z184">
            <v>25000</v>
          </cell>
          <cell r="AA184"/>
          <cell r="AB184">
            <v>25000</v>
          </cell>
          <cell r="AC184" t="str">
            <v>Part B</v>
          </cell>
          <cell r="AD184" t="str">
            <v>updated costs per cmt</v>
          </cell>
          <cell r="AE184">
            <v>45474</v>
          </cell>
          <cell r="AF184">
            <v>1260000</v>
          </cell>
          <cell r="AG184"/>
          <cell r="AH184">
            <v>44743</v>
          </cell>
          <cell r="AI184"/>
          <cell r="AJ184"/>
          <cell r="AK184">
            <v>2300000</v>
          </cell>
          <cell r="AL184"/>
          <cell r="AM184"/>
          <cell r="AN184"/>
          <cell r="AO184"/>
          <cell r="AP184"/>
          <cell r="AQ184"/>
          <cell r="AR184">
            <v>0</v>
          </cell>
          <cell r="AS184">
            <v>0</v>
          </cell>
          <cell r="AT184">
            <v>2300000</v>
          </cell>
          <cell r="AU184">
            <v>25000</v>
          </cell>
          <cell r="AV184"/>
          <cell r="AW184"/>
          <cell r="AX184">
            <v>25000</v>
          </cell>
          <cell r="AY184"/>
          <cell r="AZ184"/>
          <cell r="BA184"/>
          <cell r="BB184"/>
          <cell r="BC184"/>
          <cell r="BD184"/>
          <cell r="BE184"/>
          <cell r="BF184"/>
          <cell r="BG184"/>
          <cell r="BH184"/>
          <cell r="BI184"/>
          <cell r="BJ184"/>
          <cell r="BK184"/>
          <cell r="BL184"/>
          <cell r="BM184"/>
          <cell r="BN184"/>
          <cell r="BO184"/>
          <cell r="BP184"/>
          <cell r="BQ184"/>
          <cell r="BR184"/>
          <cell r="BS184"/>
          <cell r="BT184"/>
          <cell r="BU184"/>
          <cell r="BV184">
            <v>0</v>
          </cell>
          <cell r="BW184"/>
          <cell r="BX184">
            <v>0</v>
          </cell>
          <cell r="BY184">
            <v>0</v>
          </cell>
          <cell r="BZ184"/>
          <cell r="CA184"/>
          <cell r="CB184"/>
          <cell r="CC184">
            <v>0</v>
          </cell>
          <cell r="CD184">
            <v>0</v>
          </cell>
          <cell r="CE184"/>
          <cell r="CF184"/>
          <cell r="CG184"/>
          <cell r="CH184"/>
          <cell r="CI184"/>
          <cell r="CJ184"/>
          <cell r="CK184"/>
          <cell r="CL184"/>
          <cell r="CM184"/>
          <cell r="CN184"/>
          <cell r="CO184">
            <v>0</v>
          </cell>
          <cell r="CP184"/>
          <cell r="CQ184"/>
          <cell r="CR184"/>
          <cell r="CS184"/>
          <cell r="CT184"/>
          <cell r="CU184"/>
          <cell r="CV184"/>
          <cell r="CW184">
            <v>0</v>
          </cell>
          <cell r="CX184"/>
          <cell r="CY184"/>
          <cell r="CZ184"/>
          <cell r="DA184"/>
          <cell r="DB184"/>
          <cell r="DC184"/>
          <cell r="DD184"/>
          <cell r="DE184"/>
          <cell r="DF184"/>
          <cell r="DG184"/>
          <cell r="DH184">
            <v>0</v>
          </cell>
          <cell r="DI184"/>
          <cell r="DJ184"/>
          <cell r="DK184"/>
          <cell r="DL184"/>
          <cell r="DM184"/>
          <cell r="DN184"/>
          <cell r="DO184" t="str">
            <v>Benjamin Carlson</v>
          </cell>
          <cell r="DP184" t="str">
            <v>Schultz</v>
          </cell>
          <cell r="DQ184"/>
          <cell r="DR184">
            <v>11</v>
          </cell>
        </row>
        <row r="185">
          <cell r="C185">
            <v>164</v>
          </cell>
          <cell r="D185">
            <v>51</v>
          </cell>
          <cell r="E185">
            <v>146</v>
          </cell>
          <cell r="F185">
            <v>51</v>
          </cell>
          <cell r="G185">
            <v>2024</v>
          </cell>
          <cell r="H185" t="str">
            <v/>
          </cell>
          <cell r="I185" t="str">
            <v>Yes</v>
          </cell>
          <cell r="J185">
            <v>0</v>
          </cell>
          <cell r="K185" t="str">
            <v>Schultz</v>
          </cell>
          <cell r="L185" t="str">
            <v>Fridley lift station</v>
          </cell>
          <cell r="M185">
            <v>280742</v>
          </cell>
          <cell r="N185" t="str">
            <v>280742-PD00</v>
          </cell>
          <cell r="O185"/>
          <cell r="P185">
            <v>84521</v>
          </cell>
          <cell r="Q185"/>
          <cell r="R185"/>
          <cell r="S185"/>
          <cell r="T185" t="str">
            <v>Exempt</v>
          </cell>
          <cell r="U185">
            <v>44260</v>
          </cell>
          <cell r="V185">
            <v>44344</v>
          </cell>
          <cell r="W185">
            <v>0</v>
          </cell>
          <cell r="X185">
            <v>0</v>
          </cell>
          <cell r="Y185">
            <v>45079</v>
          </cell>
          <cell r="Z185">
            <v>1600000</v>
          </cell>
          <cell r="AA185"/>
          <cell r="AB185">
            <v>1600000</v>
          </cell>
          <cell r="AC185" t="str">
            <v>Part B</v>
          </cell>
          <cell r="AD185" t="str">
            <v>p/d certified</v>
          </cell>
          <cell r="AE185">
            <v>44715</v>
          </cell>
          <cell r="AF185">
            <v>1750000</v>
          </cell>
          <cell r="AG185">
            <v>0</v>
          </cell>
          <cell r="AH185" t="str">
            <v>NA</v>
          </cell>
          <cell r="AI185"/>
          <cell r="AJ185" t="str">
            <v>MC#809400</v>
          </cell>
          <cell r="AK185">
            <v>62728000</v>
          </cell>
          <cell r="AL185"/>
          <cell r="AM185"/>
          <cell r="AN185"/>
          <cell r="AO185"/>
          <cell r="AP185"/>
          <cell r="AQ185"/>
          <cell r="AR185">
            <v>0</v>
          </cell>
          <cell r="AS185">
            <v>0</v>
          </cell>
          <cell r="AT185">
            <v>62728000</v>
          </cell>
          <cell r="AU185">
            <v>1600000</v>
          </cell>
          <cell r="AV185"/>
          <cell r="AW185"/>
          <cell r="AX185">
            <v>1600000</v>
          </cell>
          <cell r="AY185"/>
          <cell r="AZ185"/>
          <cell r="BA185"/>
          <cell r="BB185"/>
          <cell r="BC185"/>
          <cell r="BD185"/>
          <cell r="BE185"/>
          <cell r="BF185"/>
          <cell r="BG185"/>
          <cell r="BH185"/>
          <cell r="BI185"/>
          <cell r="BJ185"/>
          <cell r="BK185"/>
          <cell r="BL185"/>
          <cell r="BM185"/>
          <cell r="BN185"/>
          <cell r="BO185"/>
          <cell r="BP185"/>
          <cell r="BQ185"/>
          <cell r="BR185"/>
          <cell r="BS185"/>
          <cell r="BT185"/>
          <cell r="BU185"/>
          <cell r="BV185">
            <v>0</v>
          </cell>
          <cell r="BW185"/>
          <cell r="BX185">
            <v>0</v>
          </cell>
          <cell r="BY185">
            <v>0</v>
          </cell>
          <cell r="BZ185"/>
          <cell r="CA185"/>
          <cell r="CB185"/>
          <cell r="CC185">
            <v>0</v>
          </cell>
          <cell r="CD185">
            <v>0</v>
          </cell>
          <cell r="CE185"/>
          <cell r="CF185"/>
          <cell r="CG185"/>
          <cell r="CH185"/>
          <cell r="CI185"/>
          <cell r="CJ185"/>
          <cell r="CK185"/>
          <cell r="CL185"/>
          <cell r="CM185"/>
          <cell r="CN185"/>
          <cell r="CO185">
            <v>0</v>
          </cell>
          <cell r="CP185"/>
          <cell r="CQ185"/>
          <cell r="CR185"/>
          <cell r="CS185"/>
          <cell r="CT185"/>
          <cell r="CU185"/>
          <cell r="CV185"/>
          <cell r="CW185">
            <v>0</v>
          </cell>
          <cell r="CX185"/>
          <cell r="CY185"/>
          <cell r="CZ185"/>
          <cell r="DA185"/>
          <cell r="DB185"/>
          <cell r="DC185"/>
          <cell r="DD185"/>
          <cell r="DE185"/>
          <cell r="DF185"/>
          <cell r="DG185"/>
          <cell r="DH185">
            <v>0</v>
          </cell>
          <cell r="DI185"/>
          <cell r="DJ185"/>
          <cell r="DK185"/>
          <cell r="DL185"/>
          <cell r="DM185"/>
          <cell r="DN185"/>
          <cell r="DO185" t="str">
            <v>Abram Peterson</v>
          </cell>
          <cell r="DP185" t="str">
            <v>Schultz</v>
          </cell>
          <cell r="DQ185" t="str">
            <v>Sabie</v>
          </cell>
          <cell r="DR185">
            <v>11</v>
          </cell>
        </row>
        <row r="186">
          <cell r="C186">
            <v>205</v>
          </cell>
          <cell r="D186">
            <v>46</v>
          </cell>
          <cell r="E186">
            <v>187</v>
          </cell>
          <cell r="F186">
            <v>46</v>
          </cell>
          <cell r="G186">
            <v>2024</v>
          </cell>
          <cell r="H186" t="str">
            <v/>
          </cell>
          <cell r="I186" t="str">
            <v>Yes</v>
          </cell>
          <cell r="J186">
            <v>0</v>
          </cell>
          <cell r="K186" t="str">
            <v>Schultz</v>
          </cell>
          <cell r="L186" t="str">
            <v>Interceptor rehab</v>
          </cell>
          <cell r="M186">
            <v>280749</v>
          </cell>
          <cell r="N186" t="str">
            <v>280749-PD00</v>
          </cell>
          <cell r="O186"/>
          <cell r="P186">
            <v>19859</v>
          </cell>
          <cell r="Q186"/>
          <cell r="R186"/>
          <cell r="S186"/>
          <cell r="T186" t="str">
            <v>Exempt</v>
          </cell>
          <cell r="U186">
            <v>44260</v>
          </cell>
          <cell r="V186">
            <v>44369</v>
          </cell>
          <cell r="W186">
            <v>44998</v>
          </cell>
          <cell r="X186">
            <v>45007</v>
          </cell>
          <cell r="Y186">
            <v>45079</v>
          </cell>
          <cell r="Z186">
            <v>25000</v>
          </cell>
          <cell r="AA186"/>
          <cell r="AB186">
            <v>25000</v>
          </cell>
          <cell r="AC186" t="str">
            <v>Part B</v>
          </cell>
          <cell r="AD186" t="str">
            <v>p/d certified</v>
          </cell>
          <cell r="AE186">
            <v>44715</v>
          </cell>
          <cell r="AF186">
            <v>25000</v>
          </cell>
          <cell r="AG186">
            <v>0</v>
          </cell>
          <cell r="AH186" t="str">
            <v>NA</v>
          </cell>
          <cell r="AI186"/>
          <cell r="AJ186" t="str">
            <v>MC#802800</v>
          </cell>
          <cell r="AK186">
            <v>18200000</v>
          </cell>
          <cell r="AL186"/>
          <cell r="AM186"/>
          <cell r="AN186"/>
          <cell r="AO186"/>
          <cell r="AP186"/>
          <cell r="AQ186"/>
          <cell r="AR186">
            <v>0</v>
          </cell>
          <cell r="AS186">
            <v>0</v>
          </cell>
          <cell r="AT186">
            <v>18200000</v>
          </cell>
          <cell r="AU186">
            <v>25000</v>
          </cell>
          <cell r="AV186"/>
          <cell r="AW186"/>
          <cell r="AX186">
            <v>25000</v>
          </cell>
          <cell r="AY186"/>
          <cell r="AZ186"/>
          <cell r="BA186"/>
          <cell r="BB186"/>
          <cell r="BC186"/>
          <cell r="BD186"/>
          <cell r="BE186"/>
          <cell r="BF186"/>
          <cell r="BG186"/>
          <cell r="BH186"/>
          <cell r="BI186"/>
          <cell r="BJ186"/>
          <cell r="BK186"/>
          <cell r="BL186"/>
          <cell r="BM186"/>
          <cell r="BN186"/>
          <cell r="BO186"/>
          <cell r="BP186"/>
          <cell r="BQ186"/>
          <cell r="BR186"/>
          <cell r="BS186"/>
          <cell r="BT186"/>
          <cell r="BU186"/>
          <cell r="BV186">
            <v>0</v>
          </cell>
          <cell r="BW186"/>
          <cell r="BX186">
            <v>0</v>
          </cell>
          <cell r="BY186">
            <v>0</v>
          </cell>
          <cell r="BZ186"/>
          <cell r="CA186"/>
          <cell r="CB186"/>
          <cell r="CC186">
            <v>0</v>
          </cell>
          <cell r="CD186">
            <v>0</v>
          </cell>
          <cell r="CE186"/>
          <cell r="CF186"/>
          <cell r="CG186"/>
          <cell r="CH186"/>
          <cell r="CI186"/>
          <cell r="CJ186"/>
          <cell r="CK186"/>
          <cell r="CL186"/>
          <cell r="CM186"/>
          <cell r="CN186"/>
          <cell r="CO186">
            <v>0</v>
          </cell>
          <cell r="CP186"/>
          <cell r="CQ186"/>
          <cell r="CR186"/>
          <cell r="CS186"/>
          <cell r="CT186"/>
          <cell r="CU186"/>
          <cell r="CV186"/>
          <cell r="CW186">
            <v>0</v>
          </cell>
          <cell r="CX186"/>
          <cell r="CY186"/>
          <cell r="CZ186"/>
          <cell r="DA186"/>
          <cell r="DB186"/>
          <cell r="DC186"/>
          <cell r="DD186"/>
          <cell r="DE186"/>
          <cell r="DF186"/>
          <cell r="DG186"/>
          <cell r="DH186">
            <v>0</v>
          </cell>
          <cell r="DI186"/>
          <cell r="DJ186"/>
          <cell r="DK186"/>
          <cell r="DL186"/>
          <cell r="DM186"/>
          <cell r="DN186"/>
          <cell r="DO186" t="str">
            <v>Abram Peterson</v>
          </cell>
          <cell r="DP186" t="str">
            <v>Schultz</v>
          </cell>
          <cell r="DQ186"/>
          <cell r="DR186">
            <v>11</v>
          </cell>
        </row>
        <row r="187">
          <cell r="C187">
            <v>205.1</v>
          </cell>
          <cell r="D187">
            <v>46</v>
          </cell>
          <cell r="E187">
            <v>187.1</v>
          </cell>
          <cell r="F187">
            <v>46</v>
          </cell>
          <cell r="G187">
            <v>2024</v>
          </cell>
          <cell r="H187" t="str">
            <v/>
          </cell>
          <cell r="I187" t="str">
            <v>Yes</v>
          </cell>
          <cell r="J187">
            <v>0</v>
          </cell>
          <cell r="K187" t="str">
            <v>Schultz</v>
          </cell>
          <cell r="L187" t="str">
            <v>Excelsior Area Lift Station L-20</v>
          </cell>
          <cell r="M187">
            <v>280749</v>
          </cell>
          <cell r="N187" t="str">
            <v>280749-PS01</v>
          </cell>
          <cell r="O187" t="str">
            <v>MC subproject</v>
          </cell>
          <cell r="P187">
            <v>19859</v>
          </cell>
          <cell r="Q187">
            <v>0</v>
          </cell>
          <cell r="R187"/>
          <cell r="S187">
            <v>0</v>
          </cell>
          <cell r="T187" t="str">
            <v>Exempt</v>
          </cell>
          <cell r="U187">
            <v>44260</v>
          </cell>
          <cell r="V187">
            <v>44369</v>
          </cell>
          <cell r="W187">
            <v>44998</v>
          </cell>
          <cell r="X187">
            <v>45007</v>
          </cell>
          <cell r="Y187" t="str">
            <v>certified</v>
          </cell>
          <cell r="Z187">
            <v>3500000</v>
          </cell>
          <cell r="AA187"/>
          <cell r="AB187">
            <v>3500000</v>
          </cell>
          <cell r="AC187" t="str">
            <v>Part B</v>
          </cell>
          <cell r="AD187"/>
          <cell r="AE187">
            <v>44715</v>
          </cell>
          <cell r="AF187">
            <v>1250000</v>
          </cell>
          <cell r="AG187">
            <v>0</v>
          </cell>
          <cell r="AH187">
            <v>44652</v>
          </cell>
          <cell r="AI187"/>
          <cell r="AJ187" t="str">
            <v>MCES# 802856</v>
          </cell>
          <cell r="AK187">
            <v>12000000</v>
          </cell>
          <cell r="AL187">
            <v>43776</v>
          </cell>
          <cell r="AM187">
            <v>45006</v>
          </cell>
          <cell r="AN187"/>
          <cell r="AO187"/>
          <cell r="AP187"/>
          <cell r="AQ187"/>
          <cell r="AR187">
            <v>0</v>
          </cell>
          <cell r="AS187">
            <v>0</v>
          </cell>
          <cell r="AT187">
            <v>12000000</v>
          </cell>
          <cell r="AU187">
            <v>3500000</v>
          </cell>
          <cell r="AV187"/>
          <cell r="AW187"/>
          <cell r="AX187">
            <v>3500000</v>
          </cell>
          <cell r="AY187"/>
          <cell r="AZ187"/>
          <cell r="BA187"/>
          <cell r="BB187"/>
          <cell r="BC187"/>
          <cell r="BD187"/>
          <cell r="BE187"/>
          <cell r="BF187"/>
          <cell r="BG187"/>
          <cell r="BH187"/>
          <cell r="BI187"/>
          <cell r="BJ187"/>
          <cell r="BK187"/>
          <cell r="BL187"/>
          <cell r="BM187"/>
          <cell r="BN187"/>
          <cell r="BO187"/>
          <cell r="BP187"/>
          <cell r="BQ187"/>
          <cell r="BR187"/>
          <cell r="BS187">
            <v>0</v>
          </cell>
          <cell r="BT187"/>
          <cell r="BU187"/>
          <cell r="BV187">
            <v>0</v>
          </cell>
          <cell r="BW187"/>
          <cell r="BX187">
            <v>0</v>
          </cell>
          <cell r="BY187">
            <v>0</v>
          </cell>
          <cell r="BZ187"/>
          <cell r="CA187"/>
          <cell r="CB187"/>
          <cell r="CC187">
            <v>0</v>
          </cell>
          <cell r="CD187">
            <v>0</v>
          </cell>
          <cell r="CE187"/>
          <cell r="CF187"/>
          <cell r="CG187"/>
          <cell r="CH187"/>
          <cell r="CI187"/>
          <cell r="CJ187"/>
          <cell r="CK187"/>
          <cell r="CL187"/>
          <cell r="CM187"/>
          <cell r="CN187"/>
          <cell r="CO187">
            <v>0</v>
          </cell>
          <cell r="CP187"/>
          <cell r="CQ187"/>
          <cell r="CR187"/>
          <cell r="CS187"/>
          <cell r="CT187"/>
          <cell r="CU187"/>
          <cell r="CV187"/>
          <cell r="CW187">
            <v>0</v>
          </cell>
          <cell r="CX187"/>
          <cell r="CY187"/>
          <cell r="CZ187"/>
          <cell r="DA187"/>
          <cell r="DB187"/>
          <cell r="DC187"/>
          <cell r="DD187"/>
          <cell r="DE187"/>
          <cell r="DF187"/>
          <cell r="DG187"/>
          <cell r="DH187">
            <v>0</v>
          </cell>
          <cell r="DI187"/>
          <cell r="DJ187"/>
          <cell r="DK187"/>
          <cell r="DL187"/>
          <cell r="DM187"/>
          <cell r="DN187"/>
          <cell r="DO187" t="str">
            <v>Abram Peterson</v>
          </cell>
          <cell r="DP187" t="str">
            <v>Schultz</v>
          </cell>
          <cell r="DQ187" t="str">
            <v>Sabie</v>
          </cell>
          <cell r="DR187">
            <v>11</v>
          </cell>
        </row>
        <row r="188">
          <cell r="C188">
            <v>206</v>
          </cell>
          <cell r="D188">
            <v>46</v>
          </cell>
          <cell r="E188">
            <v>182</v>
          </cell>
          <cell r="F188">
            <v>46</v>
          </cell>
          <cell r="G188">
            <v>2018</v>
          </cell>
          <cell r="H188" t="str">
            <v>Yes</v>
          </cell>
          <cell r="I188" t="str">
            <v/>
          </cell>
          <cell r="J188">
            <v>0</v>
          </cell>
          <cell r="K188" t="str">
            <v>Schultz</v>
          </cell>
          <cell r="L188" t="str">
            <v>Plant improvements</v>
          </cell>
          <cell r="M188">
            <v>280346</v>
          </cell>
          <cell r="N188" t="str">
            <v>280346-PD00</v>
          </cell>
          <cell r="O188" t="str">
            <v>MC mother</v>
          </cell>
          <cell r="P188">
            <v>785187</v>
          </cell>
          <cell r="Q188">
            <v>0</v>
          </cell>
          <cell r="R188"/>
          <cell r="S188">
            <v>0</v>
          </cell>
          <cell r="T188" t="str">
            <v>Exempt</v>
          </cell>
          <cell r="U188">
            <v>42550</v>
          </cell>
          <cell r="V188">
            <v>42550</v>
          </cell>
          <cell r="W188">
            <v>0</v>
          </cell>
          <cell r="X188">
            <v>0</v>
          </cell>
          <cell r="Y188">
            <v>45079</v>
          </cell>
          <cell r="Z188">
            <v>25000</v>
          </cell>
          <cell r="AA188"/>
          <cell r="AB188">
            <v>25000</v>
          </cell>
          <cell r="AC188" t="str">
            <v>18 Carryover</v>
          </cell>
          <cell r="AD188" t="str">
            <v>p/d certified</v>
          </cell>
          <cell r="AE188" t="str">
            <v>p/d certified</v>
          </cell>
          <cell r="AF188">
            <v>25000</v>
          </cell>
          <cell r="AG188">
            <v>0</v>
          </cell>
          <cell r="AH188" t="str">
            <v>NA</v>
          </cell>
          <cell r="AI188"/>
          <cell r="AJ188" t="str">
            <v>MCES #808900</v>
          </cell>
          <cell r="AK188">
            <v>83500000</v>
          </cell>
          <cell r="AL188">
            <v>43168</v>
          </cell>
          <cell r="AM188" t="str">
            <v>p/d certified</v>
          </cell>
          <cell r="AN188"/>
          <cell r="AO188"/>
          <cell r="AP188"/>
          <cell r="AQ188"/>
          <cell r="AR188">
            <v>0</v>
          </cell>
          <cell r="AS188">
            <v>0</v>
          </cell>
          <cell r="AT188">
            <v>83500000</v>
          </cell>
          <cell r="AU188">
            <v>25000</v>
          </cell>
          <cell r="AV188"/>
          <cell r="AW188"/>
          <cell r="AX188">
            <v>25000</v>
          </cell>
          <cell r="AY188"/>
          <cell r="AZ188"/>
          <cell r="BA188"/>
          <cell r="BB188"/>
          <cell r="BC188"/>
          <cell r="BD188"/>
          <cell r="BE188"/>
          <cell r="BF188"/>
          <cell r="BG188"/>
          <cell r="BH188"/>
          <cell r="BI188"/>
          <cell r="BJ188"/>
          <cell r="BK188"/>
          <cell r="BL188"/>
          <cell r="BM188"/>
          <cell r="BN188"/>
          <cell r="BO188"/>
          <cell r="BP188"/>
          <cell r="BQ188"/>
          <cell r="BR188"/>
          <cell r="BS188">
            <v>0</v>
          </cell>
          <cell r="BT188"/>
          <cell r="BU188"/>
          <cell r="BV188">
            <v>0</v>
          </cell>
          <cell r="BW188"/>
          <cell r="BX188">
            <v>0</v>
          </cell>
          <cell r="BY188">
            <v>0</v>
          </cell>
          <cell r="BZ188"/>
          <cell r="CA188"/>
          <cell r="CB188"/>
          <cell r="CC188">
            <v>0</v>
          </cell>
          <cell r="CD188">
            <v>0</v>
          </cell>
          <cell r="CE188"/>
          <cell r="CF188"/>
          <cell r="CG188"/>
          <cell r="CH188"/>
          <cell r="CI188"/>
          <cell r="CJ188"/>
          <cell r="CK188"/>
          <cell r="CL188"/>
          <cell r="CM188"/>
          <cell r="CN188"/>
          <cell r="CO188">
            <v>0</v>
          </cell>
          <cell r="CP188"/>
          <cell r="CQ188"/>
          <cell r="CR188"/>
          <cell r="CS188"/>
          <cell r="CT188"/>
          <cell r="CU188"/>
          <cell r="CV188"/>
          <cell r="CW188">
            <v>0</v>
          </cell>
          <cell r="CX188"/>
          <cell r="CY188"/>
          <cell r="CZ188"/>
          <cell r="DA188"/>
          <cell r="DB188"/>
          <cell r="DC188"/>
          <cell r="DD188"/>
          <cell r="DE188"/>
          <cell r="DF188"/>
          <cell r="DG188"/>
          <cell r="DH188">
            <v>0</v>
          </cell>
          <cell r="DI188"/>
          <cell r="DJ188"/>
          <cell r="DK188"/>
          <cell r="DL188"/>
          <cell r="DM188"/>
          <cell r="DN188"/>
          <cell r="DO188" t="str">
            <v>Benjamin Carlson</v>
          </cell>
          <cell r="DP188" t="str">
            <v>Schultz</v>
          </cell>
          <cell r="DQ188" t="str">
            <v>Sabie</v>
          </cell>
          <cell r="DR188">
            <v>11</v>
          </cell>
        </row>
        <row r="189">
          <cell r="C189">
            <v>206.1</v>
          </cell>
          <cell r="D189">
            <v>46</v>
          </cell>
          <cell r="E189">
            <v>182.1</v>
          </cell>
          <cell r="F189">
            <v>46</v>
          </cell>
          <cell r="G189">
            <v>2021</v>
          </cell>
          <cell r="H189" t="str">
            <v>Yes</v>
          </cell>
          <cell r="I189" t="str">
            <v/>
          </cell>
          <cell r="J189">
            <v>0</v>
          </cell>
          <cell r="K189" t="str">
            <v>Schultz</v>
          </cell>
          <cell r="L189" t="str">
            <v>Secondary trmt improvments</v>
          </cell>
          <cell r="M189">
            <v>280346</v>
          </cell>
          <cell r="N189" t="str">
            <v>280346-PS04</v>
          </cell>
          <cell r="O189" t="str">
            <v>MC subproject</v>
          </cell>
          <cell r="P189">
            <v>785187</v>
          </cell>
          <cell r="Q189">
            <v>0</v>
          </cell>
          <cell r="R189"/>
          <cell r="S189">
            <v>0</v>
          </cell>
          <cell r="T189" t="str">
            <v>Exempt</v>
          </cell>
          <cell r="U189">
            <v>42550</v>
          </cell>
          <cell r="V189">
            <v>42550</v>
          </cell>
          <cell r="W189">
            <v>0</v>
          </cell>
          <cell r="X189">
            <v>0</v>
          </cell>
          <cell r="Y189">
            <v>45079</v>
          </cell>
          <cell r="Z189">
            <v>8500000</v>
          </cell>
          <cell r="AA189"/>
          <cell r="AB189">
            <v>8500000</v>
          </cell>
          <cell r="AC189" t="str">
            <v>21 Carryover</v>
          </cell>
          <cell r="AD189" t="str">
            <v>updated costs per cmt</v>
          </cell>
          <cell r="AE189">
            <v>44715</v>
          </cell>
          <cell r="AF189">
            <v>5600000</v>
          </cell>
          <cell r="AG189">
            <v>0</v>
          </cell>
          <cell r="AH189">
            <v>44228</v>
          </cell>
          <cell r="AI189"/>
          <cell r="AJ189" t="str">
            <v>MCES #8089xx</v>
          </cell>
          <cell r="AK189">
            <v>41500000</v>
          </cell>
          <cell r="AL189">
            <v>43776</v>
          </cell>
          <cell r="AM189">
            <v>44238</v>
          </cell>
          <cell r="AN189"/>
          <cell r="AO189"/>
          <cell r="AP189">
            <v>2021</v>
          </cell>
          <cell r="AQ189"/>
          <cell r="AR189">
            <v>0</v>
          </cell>
          <cell r="AS189">
            <v>0</v>
          </cell>
          <cell r="AT189">
            <v>48688757</v>
          </cell>
          <cell r="AU189">
            <v>8500000</v>
          </cell>
          <cell r="AV189"/>
          <cell r="AW189"/>
          <cell r="AX189">
            <v>8500000</v>
          </cell>
          <cell r="AY189"/>
          <cell r="AZ189"/>
          <cell r="BA189"/>
          <cell r="BB189"/>
          <cell r="BC189"/>
          <cell r="BD189"/>
          <cell r="BE189"/>
          <cell r="BF189"/>
          <cell r="BG189"/>
          <cell r="BH189"/>
          <cell r="BI189"/>
          <cell r="BJ189"/>
          <cell r="BK189"/>
          <cell r="BL189"/>
          <cell r="BM189"/>
          <cell r="BN189"/>
          <cell r="BO189"/>
          <cell r="BP189"/>
          <cell r="BQ189"/>
          <cell r="BR189"/>
          <cell r="BS189">
            <v>0</v>
          </cell>
          <cell r="BT189"/>
          <cell r="BU189"/>
          <cell r="BV189">
            <v>0</v>
          </cell>
          <cell r="BW189"/>
          <cell r="BX189">
            <v>0</v>
          </cell>
          <cell r="BY189">
            <v>0</v>
          </cell>
          <cell r="BZ189"/>
          <cell r="CA189"/>
          <cell r="CB189"/>
          <cell r="CC189">
            <v>0</v>
          </cell>
          <cell r="CD189">
            <v>0</v>
          </cell>
          <cell r="CE189"/>
          <cell r="CF189"/>
          <cell r="CG189"/>
          <cell r="CH189"/>
          <cell r="CI189"/>
          <cell r="CJ189"/>
          <cell r="CK189"/>
          <cell r="CL189"/>
          <cell r="CM189"/>
          <cell r="CN189"/>
          <cell r="CO189">
            <v>0</v>
          </cell>
          <cell r="CP189"/>
          <cell r="CQ189"/>
          <cell r="CR189"/>
          <cell r="CS189"/>
          <cell r="CT189"/>
          <cell r="CU189"/>
          <cell r="CV189"/>
          <cell r="CW189">
            <v>0</v>
          </cell>
          <cell r="CX189"/>
          <cell r="CY189"/>
          <cell r="CZ189"/>
          <cell r="DA189"/>
          <cell r="DB189"/>
          <cell r="DC189"/>
          <cell r="DD189"/>
          <cell r="DE189"/>
          <cell r="DF189"/>
          <cell r="DG189"/>
          <cell r="DH189">
            <v>0</v>
          </cell>
          <cell r="DI189"/>
          <cell r="DJ189"/>
          <cell r="DK189"/>
          <cell r="DL189"/>
          <cell r="DM189"/>
          <cell r="DN189"/>
          <cell r="DO189" t="str">
            <v>Benjamin Carlson</v>
          </cell>
          <cell r="DP189" t="str">
            <v>Schultz</v>
          </cell>
          <cell r="DQ189" t="str">
            <v>Sabie</v>
          </cell>
          <cell r="DR189">
            <v>11</v>
          </cell>
        </row>
        <row r="190">
          <cell r="C190">
            <v>206.2</v>
          </cell>
          <cell r="D190">
            <v>46</v>
          </cell>
          <cell r="E190">
            <v>182.2</v>
          </cell>
          <cell r="F190">
            <v>46</v>
          </cell>
          <cell r="G190">
            <v>2021</v>
          </cell>
          <cell r="H190" t="str">
            <v>Yes</v>
          </cell>
          <cell r="I190" t="str">
            <v/>
          </cell>
          <cell r="J190">
            <v>0</v>
          </cell>
          <cell r="K190" t="str">
            <v>Schultz</v>
          </cell>
          <cell r="L190" t="str">
            <v>Elec Dist Renew, Ph 3</v>
          </cell>
          <cell r="M190">
            <v>280346</v>
          </cell>
          <cell r="N190" t="str">
            <v>280346-PS05</v>
          </cell>
          <cell r="O190" t="str">
            <v>MC subproject</v>
          </cell>
          <cell r="P190">
            <v>785187</v>
          </cell>
          <cell r="Q190">
            <v>0</v>
          </cell>
          <cell r="R190"/>
          <cell r="S190">
            <v>0</v>
          </cell>
          <cell r="T190" t="str">
            <v>Exempt</v>
          </cell>
          <cell r="U190">
            <v>42550</v>
          </cell>
          <cell r="V190">
            <v>42550</v>
          </cell>
          <cell r="W190">
            <v>0</v>
          </cell>
          <cell r="X190">
            <v>0</v>
          </cell>
          <cell r="Y190">
            <v>45079</v>
          </cell>
          <cell r="Z190">
            <v>13000000</v>
          </cell>
          <cell r="AA190"/>
          <cell r="AB190">
            <v>13000000</v>
          </cell>
          <cell r="AC190" t="str">
            <v>21 Carryover</v>
          </cell>
          <cell r="AD190" t="str">
            <v>updated costs per cmt</v>
          </cell>
          <cell r="AE190">
            <v>44715</v>
          </cell>
          <cell r="AF190">
            <v>10000000</v>
          </cell>
          <cell r="AG190">
            <v>0</v>
          </cell>
          <cell r="AH190">
            <v>44301</v>
          </cell>
          <cell r="AI190"/>
          <cell r="AJ190" t="str">
            <v>MCES #8089xx</v>
          </cell>
          <cell r="AK190">
            <v>61000000</v>
          </cell>
          <cell r="AL190">
            <v>43776</v>
          </cell>
          <cell r="AM190">
            <v>44337</v>
          </cell>
          <cell r="AN190"/>
          <cell r="AO190"/>
          <cell r="AP190">
            <v>2021</v>
          </cell>
          <cell r="AQ190"/>
          <cell r="AR190">
            <v>0</v>
          </cell>
          <cell r="AS190">
            <v>0</v>
          </cell>
          <cell r="AT190">
            <v>56899610</v>
          </cell>
          <cell r="AU190">
            <v>13000000</v>
          </cell>
          <cell r="AV190"/>
          <cell r="AW190"/>
          <cell r="AX190">
            <v>13000000</v>
          </cell>
          <cell r="AY190"/>
          <cell r="AZ190"/>
          <cell r="BA190"/>
          <cell r="BB190"/>
          <cell r="BC190"/>
          <cell r="BD190"/>
          <cell r="BE190"/>
          <cell r="BF190"/>
          <cell r="BG190"/>
          <cell r="BH190"/>
          <cell r="BI190"/>
          <cell r="BJ190"/>
          <cell r="BK190"/>
          <cell r="BL190"/>
          <cell r="BM190"/>
          <cell r="BN190"/>
          <cell r="BO190"/>
          <cell r="BP190"/>
          <cell r="BQ190"/>
          <cell r="BR190"/>
          <cell r="BS190">
            <v>0</v>
          </cell>
          <cell r="BT190"/>
          <cell r="BU190"/>
          <cell r="BV190">
            <v>0</v>
          </cell>
          <cell r="BW190"/>
          <cell r="BX190">
            <v>0</v>
          </cell>
          <cell r="BY190">
            <v>0</v>
          </cell>
          <cell r="BZ190"/>
          <cell r="CA190"/>
          <cell r="CB190"/>
          <cell r="CC190">
            <v>0</v>
          </cell>
          <cell r="CD190">
            <v>0</v>
          </cell>
          <cell r="CE190"/>
          <cell r="CF190"/>
          <cell r="CG190"/>
          <cell r="CH190"/>
          <cell r="CI190"/>
          <cell r="CJ190"/>
          <cell r="CK190"/>
          <cell r="CL190"/>
          <cell r="CM190"/>
          <cell r="CN190"/>
          <cell r="CO190">
            <v>0</v>
          </cell>
          <cell r="CP190"/>
          <cell r="CQ190"/>
          <cell r="CR190"/>
          <cell r="CS190"/>
          <cell r="CT190"/>
          <cell r="CU190"/>
          <cell r="CV190"/>
          <cell r="CW190">
            <v>0</v>
          </cell>
          <cell r="CX190"/>
          <cell r="CY190"/>
          <cell r="CZ190"/>
          <cell r="DA190"/>
          <cell r="DB190"/>
          <cell r="DC190"/>
          <cell r="DD190"/>
          <cell r="DE190"/>
          <cell r="DF190"/>
          <cell r="DG190"/>
          <cell r="DH190">
            <v>0</v>
          </cell>
          <cell r="DI190"/>
          <cell r="DJ190"/>
          <cell r="DK190"/>
          <cell r="DL190"/>
          <cell r="DM190"/>
          <cell r="DN190"/>
          <cell r="DO190" t="str">
            <v>Benjamin Carlson</v>
          </cell>
          <cell r="DP190" t="str">
            <v>Schultz</v>
          </cell>
          <cell r="DQ190" t="str">
            <v>Sabie</v>
          </cell>
          <cell r="DR190">
            <v>11</v>
          </cell>
        </row>
        <row r="191">
          <cell r="C191">
            <v>206.3</v>
          </cell>
          <cell r="D191">
            <v>46</v>
          </cell>
          <cell r="E191">
            <v>182.3</v>
          </cell>
          <cell r="F191">
            <v>46</v>
          </cell>
          <cell r="G191">
            <v>2024</v>
          </cell>
          <cell r="H191" t="str">
            <v/>
          </cell>
          <cell r="I191" t="str">
            <v>Yes</v>
          </cell>
          <cell r="J191">
            <v>0</v>
          </cell>
          <cell r="K191" t="str">
            <v>Schultz</v>
          </cell>
          <cell r="L191" t="str">
            <v>MCES WWTP Effluent Pump Station Renewal</v>
          </cell>
          <cell r="M191">
            <v>280346</v>
          </cell>
          <cell r="N191" t="str">
            <v>280346-PS06</v>
          </cell>
          <cell r="O191"/>
          <cell r="P191">
            <v>785187</v>
          </cell>
          <cell r="Q191"/>
          <cell r="R191"/>
          <cell r="S191"/>
          <cell r="T191" t="str">
            <v>Exempt</v>
          </cell>
          <cell r="U191">
            <v>42550</v>
          </cell>
          <cell r="V191">
            <v>42550</v>
          </cell>
          <cell r="W191">
            <v>0</v>
          </cell>
          <cell r="X191">
            <v>0</v>
          </cell>
          <cell r="Y191">
            <v>45079</v>
          </cell>
          <cell r="Z191">
            <v>200000</v>
          </cell>
          <cell r="AA191"/>
          <cell r="AB191">
            <v>200000</v>
          </cell>
          <cell r="AC191" t="str">
            <v>Part B</v>
          </cell>
          <cell r="AD191" t="str">
            <v>cmt to adjust schedule</v>
          </cell>
          <cell r="AE191">
            <v>44715</v>
          </cell>
          <cell r="AF191">
            <v>25000</v>
          </cell>
          <cell r="AG191">
            <v>0</v>
          </cell>
          <cell r="AH191">
            <v>45536</v>
          </cell>
          <cell r="AI191"/>
          <cell r="AJ191" t="str">
            <v>MC#808928</v>
          </cell>
          <cell r="AK191">
            <v>21500000</v>
          </cell>
          <cell r="AL191"/>
          <cell r="AM191"/>
          <cell r="AN191"/>
          <cell r="AO191"/>
          <cell r="AP191"/>
          <cell r="AQ191"/>
          <cell r="AR191">
            <v>0</v>
          </cell>
          <cell r="AS191">
            <v>0</v>
          </cell>
          <cell r="AT191">
            <v>21500000</v>
          </cell>
          <cell r="AU191">
            <v>200000</v>
          </cell>
          <cell r="AV191"/>
          <cell r="AW191"/>
          <cell r="AX191">
            <v>200000</v>
          </cell>
          <cell r="AY191"/>
          <cell r="AZ191"/>
          <cell r="BA191"/>
          <cell r="BB191"/>
          <cell r="BC191"/>
          <cell r="BD191"/>
          <cell r="BE191"/>
          <cell r="BF191"/>
          <cell r="BG191"/>
          <cell r="BH191"/>
          <cell r="BI191"/>
          <cell r="BJ191"/>
          <cell r="BK191"/>
          <cell r="BL191"/>
          <cell r="BM191"/>
          <cell r="BN191"/>
          <cell r="BO191"/>
          <cell r="BP191"/>
          <cell r="BQ191"/>
          <cell r="BR191"/>
          <cell r="BS191"/>
          <cell r="BT191"/>
          <cell r="BU191"/>
          <cell r="BV191">
            <v>0</v>
          </cell>
          <cell r="BW191"/>
          <cell r="BX191">
            <v>0</v>
          </cell>
          <cell r="BY191">
            <v>0</v>
          </cell>
          <cell r="BZ191"/>
          <cell r="CA191"/>
          <cell r="CB191"/>
          <cell r="CC191">
            <v>0</v>
          </cell>
          <cell r="CD191">
            <v>0</v>
          </cell>
          <cell r="CE191"/>
          <cell r="CF191"/>
          <cell r="CG191"/>
          <cell r="CH191"/>
          <cell r="CI191"/>
          <cell r="CJ191"/>
          <cell r="CK191"/>
          <cell r="CL191"/>
          <cell r="CM191"/>
          <cell r="CN191"/>
          <cell r="CO191">
            <v>0</v>
          </cell>
          <cell r="CP191"/>
          <cell r="CQ191"/>
          <cell r="CR191"/>
          <cell r="CS191"/>
          <cell r="CT191"/>
          <cell r="CU191"/>
          <cell r="CV191"/>
          <cell r="CW191">
            <v>0</v>
          </cell>
          <cell r="CX191"/>
          <cell r="CY191"/>
          <cell r="CZ191"/>
          <cell r="DA191"/>
          <cell r="DB191"/>
          <cell r="DC191"/>
          <cell r="DD191"/>
          <cell r="DE191"/>
          <cell r="DF191"/>
          <cell r="DG191"/>
          <cell r="DH191">
            <v>0</v>
          </cell>
          <cell r="DI191"/>
          <cell r="DJ191"/>
          <cell r="DK191"/>
          <cell r="DL191"/>
          <cell r="DM191"/>
          <cell r="DN191"/>
          <cell r="DO191" t="str">
            <v>Benjamin Carlson</v>
          </cell>
          <cell r="DP191" t="str">
            <v>Schultz</v>
          </cell>
          <cell r="DQ191"/>
          <cell r="DR191">
            <v>11</v>
          </cell>
        </row>
        <row r="192">
          <cell r="C192">
            <v>206.4</v>
          </cell>
          <cell r="D192">
            <v>46</v>
          </cell>
          <cell r="E192">
            <v>182.4</v>
          </cell>
          <cell r="F192">
            <v>46</v>
          </cell>
          <cell r="G192"/>
          <cell r="H192" t="str">
            <v/>
          </cell>
          <cell r="I192" t="str">
            <v/>
          </cell>
          <cell r="J192">
            <v>0</v>
          </cell>
          <cell r="K192" t="str">
            <v>Schultz</v>
          </cell>
          <cell r="L192" t="str">
            <v>Secondary &amp; Primary Renewal</v>
          </cell>
          <cell r="M192">
            <v>280346</v>
          </cell>
          <cell r="N192" t="str">
            <v>280346-PS07</v>
          </cell>
          <cell r="O192"/>
          <cell r="P192">
            <v>785187</v>
          </cell>
          <cell r="Q192"/>
          <cell r="R192"/>
          <cell r="S192"/>
          <cell r="T192" t="str">
            <v>Exempt</v>
          </cell>
          <cell r="U192">
            <v>42550</v>
          </cell>
          <cell r="V192">
            <v>42550</v>
          </cell>
          <cell r="W192">
            <v>0</v>
          </cell>
          <cell r="X192">
            <v>0</v>
          </cell>
          <cell r="Y192">
            <v>45079</v>
          </cell>
          <cell r="Z192"/>
          <cell r="AA192"/>
          <cell r="AB192">
            <v>0</v>
          </cell>
          <cell r="AC192"/>
          <cell r="AD192" t="str">
            <v>Withdrawn, Cmt to remove from 2024 IUP</v>
          </cell>
          <cell r="AE192"/>
          <cell r="AF192"/>
          <cell r="AG192"/>
          <cell r="AH192">
            <v>45078</v>
          </cell>
          <cell r="AI192"/>
          <cell r="AJ192"/>
          <cell r="AK192">
            <v>32800000</v>
          </cell>
          <cell r="AL192"/>
          <cell r="AM192"/>
          <cell r="AN192"/>
          <cell r="AO192"/>
          <cell r="AP192"/>
          <cell r="AQ192"/>
          <cell r="AR192">
            <v>0</v>
          </cell>
          <cell r="AS192">
            <v>0</v>
          </cell>
          <cell r="AT192">
            <v>32800000</v>
          </cell>
          <cell r="AU192"/>
          <cell r="AV192"/>
          <cell r="AW192"/>
          <cell r="AX192">
            <v>0</v>
          </cell>
          <cell r="AY192"/>
          <cell r="AZ192"/>
          <cell r="BA192"/>
          <cell r="BB192"/>
          <cell r="BC192"/>
          <cell r="BD192"/>
          <cell r="BE192"/>
          <cell r="BF192"/>
          <cell r="BG192"/>
          <cell r="BH192"/>
          <cell r="BI192"/>
          <cell r="BJ192">
            <v>0</v>
          </cell>
          <cell r="BK192"/>
          <cell r="BL192"/>
          <cell r="BM192"/>
          <cell r="BN192"/>
          <cell r="BO192"/>
          <cell r="BP192"/>
          <cell r="BQ192"/>
          <cell r="BR192" t="str">
            <v/>
          </cell>
          <cell r="BS192"/>
          <cell r="BT192"/>
          <cell r="BU192"/>
          <cell r="BV192">
            <v>0</v>
          </cell>
          <cell r="BW192"/>
          <cell r="BX192">
            <v>0</v>
          </cell>
          <cell r="BY192">
            <v>0</v>
          </cell>
          <cell r="BZ192"/>
          <cell r="CA192"/>
          <cell r="CB192"/>
          <cell r="CC192">
            <v>0</v>
          </cell>
          <cell r="CD192">
            <v>0</v>
          </cell>
          <cell r="CE192"/>
          <cell r="CF192"/>
          <cell r="CG192"/>
          <cell r="CH192"/>
          <cell r="CI192"/>
          <cell r="CJ192"/>
          <cell r="CK192"/>
          <cell r="CL192"/>
          <cell r="CM192"/>
          <cell r="CN192"/>
          <cell r="CO192">
            <v>0</v>
          </cell>
          <cell r="CP192"/>
          <cell r="CQ192"/>
          <cell r="CR192"/>
          <cell r="CS192"/>
          <cell r="CT192"/>
          <cell r="CU192"/>
          <cell r="CV192"/>
          <cell r="CW192">
            <v>0</v>
          </cell>
          <cell r="CX192"/>
          <cell r="CY192"/>
          <cell r="CZ192"/>
          <cell r="DA192"/>
          <cell r="DB192"/>
          <cell r="DC192"/>
          <cell r="DD192"/>
          <cell r="DE192"/>
          <cell r="DF192"/>
          <cell r="DG192"/>
          <cell r="DH192">
            <v>0</v>
          </cell>
          <cell r="DI192"/>
          <cell r="DJ192"/>
          <cell r="DK192"/>
          <cell r="DL192"/>
          <cell r="DM192"/>
          <cell r="DN192"/>
          <cell r="DO192" t="str">
            <v>Benjamin Carlson</v>
          </cell>
          <cell r="DP192" t="str">
            <v>Schultz</v>
          </cell>
          <cell r="DQ192" t="str">
            <v>Lafontaine</v>
          </cell>
          <cell r="DR192">
            <v>11</v>
          </cell>
        </row>
        <row r="193">
          <cell r="C193">
            <v>206.5</v>
          </cell>
          <cell r="D193">
            <v>46</v>
          </cell>
          <cell r="E193">
            <v>180.5</v>
          </cell>
          <cell r="F193">
            <v>46</v>
          </cell>
          <cell r="G193">
            <v>2024</v>
          </cell>
          <cell r="H193" t="str">
            <v>Yes</v>
          </cell>
          <cell r="I193" t="str">
            <v/>
          </cell>
          <cell r="J193">
            <v>0</v>
          </cell>
          <cell r="K193" t="str">
            <v>Schultz</v>
          </cell>
          <cell r="L193" t="str">
            <v>Water System Renew &amp; Imp, Ph 1 Distribution System</v>
          </cell>
          <cell r="M193">
            <v>280346</v>
          </cell>
          <cell r="N193" t="str">
            <v>280346-PS08</v>
          </cell>
          <cell r="O193"/>
          <cell r="P193">
            <v>785187</v>
          </cell>
          <cell r="Q193"/>
          <cell r="R193"/>
          <cell r="S193"/>
          <cell r="T193" t="str">
            <v>Exempt</v>
          </cell>
          <cell r="U193">
            <v>42550</v>
          </cell>
          <cell r="V193">
            <v>42550</v>
          </cell>
          <cell r="W193">
            <v>0</v>
          </cell>
          <cell r="X193">
            <v>0</v>
          </cell>
          <cell r="Y193" t="str">
            <v>certified</v>
          </cell>
          <cell r="Z193">
            <v>2000000</v>
          </cell>
          <cell r="AA193"/>
          <cell r="AB193">
            <v>2000000</v>
          </cell>
          <cell r="AC193" t="str">
            <v>23 Carryover</v>
          </cell>
          <cell r="AD193"/>
          <cell r="AE193">
            <v>44715</v>
          </cell>
          <cell r="AF193">
            <v>1750000</v>
          </cell>
          <cell r="AG193">
            <v>0</v>
          </cell>
          <cell r="AH193">
            <v>45200</v>
          </cell>
          <cell r="AI193"/>
          <cell r="AJ193"/>
          <cell r="AK193">
            <v>26000000</v>
          </cell>
          <cell r="AL193"/>
          <cell r="AM193">
            <v>44966</v>
          </cell>
          <cell r="AN193"/>
          <cell r="AO193"/>
          <cell r="AP193"/>
          <cell r="AQ193"/>
          <cell r="AR193">
            <v>0</v>
          </cell>
          <cell r="AS193">
            <v>0</v>
          </cell>
          <cell r="AT193">
            <v>26000000</v>
          </cell>
          <cell r="AU193">
            <v>2000000</v>
          </cell>
          <cell r="AV193"/>
          <cell r="AW193"/>
          <cell r="AX193">
            <v>2000000</v>
          </cell>
          <cell r="AY193"/>
          <cell r="AZ193"/>
          <cell r="BA193"/>
          <cell r="BB193"/>
          <cell r="BC193"/>
          <cell r="BD193"/>
          <cell r="BE193"/>
          <cell r="BF193"/>
          <cell r="BG193"/>
          <cell r="BH193"/>
          <cell r="BI193"/>
          <cell r="BJ193">
            <v>0</v>
          </cell>
          <cell r="BK193"/>
          <cell r="BL193"/>
          <cell r="BM193"/>
          <cell r="BN193"/>
          <cell r="BO193"/>
          <cell r="BP193"/>
          <cell r="BQ193"/>
          <cell r="BR193" t="str">
            <v/>
          </cell>
          <cell r="BS193"/>
          <cell r="BT193"/>
          <cell r="BU193"/>
          <cell r="BV193">
            <v>0</v>
          </cell>
          <cell r="BW193"/>
          <cell r="BX193">
            <v>0</v>
          </cell>
          <cell r="BY193">
            <v>0</v>
          </cell>
          <cell r="BZ193"/>
          <cell r="CA193"/>
          <cell r="CB193"/>
          <cell r="CC193">
            <v>0</v>
          </cell>
          <cell r="CD193">
            <v>0</v>
          </cell>
          <cell r="CE193"/>
          <cell r="CF193"/>
          <cell r="CG193"/>
          <cell r="CH193"/>
          <cell r="CI193"/>
          <cell r="CJ193"/>
          <cell r="CK193"/>
          <cell r="CL193"/>
          <cell r="CM193"/>
          <cell r="CN193"/>
          <cell r="CO193">
            <v>0</v>
          </cell>
          <cell r="CP193"/>
          <cell r="CQ193"/>
          <cell r="CR193"/>
          <cell r="CS193"/>
          <cell r="CT193"/>
          <cell r="CU193"/>
          <cell r="CV193"/>
          <cell r="CW193">
            <v>0</v>
          </cell>
          <cell r="CX193"/>
          <cell r="CY193"/>
          <cell r="CZ193"/>
          <cell r="DA193"/>
          <cell r="DB193"/>
          <cell r="DC193"/>
          <cell r="DD193"/>
          <cell r="DE193"/>
          <cell r="DF193"/>
          <cell r="DG193"/>
          <cell r="DH193">
            <v>0</v>
          </cell>
          <cell r="DI193"/>
          <cell r="DJ193"/>
          <cell r="DK193"/>
          <cell r="DL193"/>
          <cell r="DM193"/>
          <cell r="DN193"/>
          <cell r="DO193" t="str">
            <v>Benjamin Carlson</v>
          </cell>
          <cell r="DP193" t="str">
            <v>Schultz</v>
          </cell>
          <cell r="DQ193" t="str">
            <v>Lafontaine</v>
          </cell>
          <cell r="DR193">
            <v>11</v>
          </cell>
        </row>
        <row r="194">
          <cell r="C194">
            <v>206.6</v>
          </cell>
          <cell r="D194">
            <v>46</v>
          </cell>
          <cell r="E194">
            <v>180.6</v>
          </cell>
          <cell r="F194">
            <v>46</v>
          </cell>
          <cell r="G194"/>
          <cell r="H194" t="str">
            <v/>
          </cell>
          <cell r="I194" t="str">
            <v/>
          </cell>
          <cell r="J194">
            <v>0</v>
          </cell>
          <cell r="K194" t="str">
            <v>Schultz</v>
          </cell>
          <cell r="L194" t="str">
            <v>408 &amp; F&amp;I Building Envelop Rehab</v>
          </cell>
          <cell r="M194">
            <v>280346</v>
          </cell>
          <cell r="N194" t="str">
            <v>280346-PS09</v>
          </cell>
          <cell r="O194"/>
          <cell r="P194">
            <v>785187</v>
          </cell>
          <cell r="Q194"/>
          <cell r="R194"/>
          <cell r="S194"/>
          <cell r="T194" t="str">
            <v>Exempt</v>
          </cell>
          <cell r="U194">
            <v>42550</v>
          </cell>
          <cell r="V194">
            <v>42550</v>
          </cell>
          <cell r="W194">
            <v>0</v>
          </cell>
          <cell r="X194">
            <v>0</v>
          </cell>
          <cell r="Y194">
            <v>45079</v>
          </cell>
          <cell r="Z194"/>
          <cell r="AA194"/>
          <cell r="AB194">
            <v>0</v>
          </cell>
          <cell r="AC194"/>
          <cell r="AD194" t="str">
            <v>Withdrawn, Cmt to remove from 2024 IUP</v>
          </cell>
          <cell r="AE194">
            <v>44715</v>
          </cell>
          <cell r="AF194">
            <v>2450000</v>
          </cell>
          <cell r="AG194">
            <v>0</v>
          </cell>
          <cell r="AH194">
            <v>45078</v>
          </cell>
          <cell r="AI194"/>
          <cell r="AJ194"/>
          <cell r="AK194">
            <v>15000000</v>
          </cell>
          <cell r="AL194"/>
          <cell r="AM194"/>
          <cell r="AN194"/>
          <cell r="AO194"/>
          <cell r="AP194"/>
          <cell r="AQ194"/>
          <cell r="AR194">
            <v>0</v>
          </cell>
          <cell r="AS194">
            <v>0</v>
          </cell>
          <cell r="AT194">
            <v>15000000</v>
          </cell>
          <cell r="AU194"/>
          <cell r="AV194"/>
          <cell r="AW194"/>
          <cell r="AX194">
            <v>0</v>
          </cell>
          <cell r="AY194"/>
          <cell r="AZ194"/>
          <cell r="BA194"/>
          <cell r="BB194"/>
          <cell r="BC194"/>
          <cell r="BD194"/>
          <cell r="BE194"/>
          <cell r="BF194"/>
          <cell r="BG194"/>
          <cell r="BH194"/>
          <cell r="BI194"/>
          <cell r="BJ194">
            <v>0</v>
          </cell>
          <cell r="BK194"/>
          <cell r="BL194"/>
          <cell r="BM194"/>
          <cell r="BN194"/>
          <cell r="BO194"/>
          <cell r="BP194"/>
          <cell r="BQ194"/>
          <cell r="BR194" t="str">
            <v/>
          </cell>
          <cell r="BS194"/>
          <cell r="BT194"/>
          <cell r="BU194"/>
          <cell r="BV194">
            <v>0</v>
          </cell>
          <cell r="BW194"/>
          <cell r="BX194">
            <v>0</v>
          </cell>
          <cell r="BY194">
            <v>0</v>
          </cell>
          <cell r="BZ194"/>
          <cell r="CA194"/>
          <cell r="CB194"/>
          <cell r="CC194">
            <v>0</v>
          </cell>
          <cell r="CD194">
            <v>0</v>
          </cell>
          <cell r="CE194"/>
          <cell r="CF194"/>
          <cell r="CG194"/>
          <cell r="CH194"/>
          <cell r="CI194"/>
          <cell r="CJ194"/>
          <cell r="CK194"/>
          <cell r="CL194"/>
          <cell r="CM194"/>
          <cell r="CN194"/>
          <cell r="CO194">
            <v>0</v>
          </cell>
          <cell r="CP194"/>
          <cell r="CQ194"/>
          <cell r="CR194"/>
          <cell r="CS194"/>
          <cell r="CT194"/>
          <cell r="CU194"/>
          <cell r="CV194"/>
          <cell r="CW194">
            <v>0</v>
          </cell>
          <cell r="CX194"/>
          <cell r="CY194"/>
          <cell r="CZ194"/>
          <cell r="DA194"/>
          <cell r="DB194"/>
          <cell r="DC194"/>
          <cell r="DD194"/>
          <cell r="DE194"/>
          <cell r="DF194"/>
          <cell r="DG194"/>
          <cell r="DH194">
            <v>0</v>
          </cell>
          <cell r="DI194"/>
          <cell r="DJ194"/>
          <cell r="DK194"/>
          <cell r="DL194"/>
          <cell r="DM194"/>
          <cell r="DN194"/>
          <cell r="DO194" t="str">
            <v>Benjamin Carlson</v>
          </cell>
          <cell r="DP194" t="str">
            <v>Schultz</v>
          </cell>
          <cell r="DQ194" t="str">
            <v>Lafontaine</v>
          </cell>
          <cell r="DR194">
            <v>11</v>
          </cell>
        </row>
        <row r="195">
          <cell r="C195">
            <v>207</v>
          </cell>
          <cell r="D195">
            <v>46</v>
          </cell>
          <cell r="E195">
            <v>181</v>
          </cell>
          <cell r="F195">
            <v>46</v>
          </cell>
          <cell r="G195">
            <v>2018</v>
          </cell>
          <cell r="H195" t="str">
            <v>Yes</v>
          </cell>
          <cell r="I195" t="str">
            <v/>
          </cell>
          <cell r="J195">
            <v>0</v>
          </cell>
          <cell r="K195" t="str">
            <v>Schultz</v>
          </cell>
          <cell r="L195" t="str">
            <v>Rehab treatment facilities</v>
          </cell>
          <cell r="M195">
            <v>279435</v>
          </cell>
          <cell r="N195" t="str">
            <v>279435-PD00</v>
          </cell>
          <cell r="O195" t="str">
            <v>MC mother</v>
          </cell>
          <cell r="P195">
            <v>1813887</v>
          </cell>
          <cell r="Q195">
            <v>0</v>
          </cell>
          <cell r="R195"/>
          <cell r="S195">
            <v>0</v>
          </cell>
          <cell r="T195"/>
          <cell r="U195">
            <v>0</v>
          </cell>
          <cell r="V195">
            <v>0</v>
          </cell>
          <cell r="W195">
            <v>40645</v>
          </cell>
          <cell r="X195">
            <v>0</v>
          </cell>
          <cell r="Y195">
            <v>45079</v>
          </cell>
          <cell r="Z195">
            <v>25000</v>
          </cell>
          <cell r="AA195"/>
          <cell r="AB195">
            <v>25000</v>
          </cell>
          <cell r="AC195" t="str">
            <v>18 Carryover</v>
          </cell>
          <cell r="AD195" t="str">
            <v>p/d certified</v>
          </cell>
          <cell r="AE195" t="str">
            <v>p/d certified</v>
          </cell>
          <cell r="AF195">
            <v>25000</v>
          </cell>
          <cell r="AG195"/>
          <cell r="AH195" t="str">
            <v>N/A</v>
          </cell>
          <cell r="AI195">
            <v>43070</v>
          </cell>
          <cell r="AJ195" t="str">
            <v>MCES# 805900</v>
          </cell>
          <cell r="AK195">
            <v>12700000</v>
          </cell>
          <cell r="AL195">
            <v>43168</v>
          </cell>
          <cell r="AM195" t="str">
            <v>p/d certified</v>
          </cell>
          <cell r="AN195"/>
          <cell r="AO195"/>
          <cell r="AP195"/>
          <cell r="AQ195"/>
          <cell r="AR195">
            <v>0</v>
          </cell>
          <cell r="AS195">
            <v>0</v>
          </cell>
          <cell r="AT195">
            <v>12700000</v>
          </cell>
          <cell r="AU195">
            <v>25000</v>
          </cell>
          <cell r="AV195"/>
          <cell r="AW195"/>
          <cell r="AX195">
            <v>25000</v>
          </cell>
          <cell r="AY195"/>
          <cell r="AZ195"/>
          <cell r="BA195"/>
          <cell r="BB195"/>
          <cell r="BC195"/>
          <cell r="BD195"/>
          <cell r="BE195"/>
          <cell r="BF195"/>
          <cell r="BG195"/>
          <cell r="BH195"/>
          <cell r="BI195"/>
          <cell r="BJ195"/>
          <cell r="BK195"/>
          <cell r="BL195"/>
          <cell r="BM195"/>
          <cell r="BN195"/>
          <cell r="BO195"/>
          <cell r="BP195"/>
          <cell r="BQ195"/>
          <cell r="BR195"/>
          <cell r="BS195">
            <v>0</v>
          </cell>
          <cell r="BT195"/>
          <cell r="BU195"/>
          <cell r="BV195">
            <v>0</v>
          </cell>
          <cell r="BW195"/>
          <cell r="BX195">
            <v>0</v>
          </cell>
          <cell r="BY195">
            <v>0</v>
          </cell>
          <cell r="BZ195"/>
          <cell r="CA195"/>
          <cell r="CB195"/>
          <cell r="CC195">
            <v>0</v>
          </cell>
          <cell r="CD195">
            <v>0</v>
          </cell>
          <cell r="CE195"/>
          <cell r="CF195"/>
          <cell r="CG195"/>
          <cell r="CH195"/>
          <cell r="CI195"/>
          <cell r="CJ195"/>
          <cell r="CK195"/>
          <cell r="CL195"/>
          <cell r="CM195"/>
          <cell r="CN195"/>
          <cell r="CO195">
            <v>0</v>
          </cell>
          <cell r="CP195"/>
          <cell r="CQ195"/>
          <cell r="CR195"/>
          <cell r="CS195"/>
          <cell r="CT195"/>
          <cell r="CU195"/>
          <cell r="CV195"/>
          <cell r="CW195">
            <v>0</v>
          </cell>
          <cell r="CX195"/>
          <cell r="CY195"/>
          <cell r="CZ195"/>
          <cell r="DA195"/>
          <cell r="DB195"/>
          <cell r="DC195"/>
          <cell r="DD195"/>
          <cell r="DE195"/>
          <cell r="DF195"/>
          <cell r="DG195"/>
          <cell r="DH195">
            <v>0</v>
          </cell>
          <cell r="DI195"/>
          <cell r="DJ195"/>
          <cell r="DK195"/>
          <cell r="DL195"/>
          <cell r="DM195"/>
          <cell r="DN195"/>
          <cell r="DO195" t="str">
            <v>Benjamin Carlson</v>
          </cell>
          <cell r="DP195" t="str">
            <v>Schultz</v>
          </cell>
          <cell r="DQ195" t="str">
            <v>Sabie</v>
          </cell>
          <cell r="DR195">
            <v>11</v>
          </cell>
        </row>
        <row r="196">
          <cell r="C196">
            <v>207.1</v>
          </cell>
          <cell r="D196">
            <v>46</v>
          </cell>
          <cell r="E196">
            <v>181.1</v>
          </cell>
          <cell r="F196">
            <v>46</v>
          </cell>
          <cell r="G196">
            <v>2021</v>
          </cell>
          <cell r="H196" t="str">
            <v>Yes</v>
          </cell>
          <cell r="I196" t="str">
            <v/>
          </cell>
          <cell r="J196">
            <v>0</v>
          </cell>
          <cell r="K196" t="str">
            <v>Schultz</v>
          </cell>
          <cell r="L196" t="str">
            <v>Solids Renewal and Imp</v>
          </cell>
          <cell r="M196">
            <v>279435</v>
          </cell>
          <cell r="N196" t="str">
            <v>279435-PS35</v>
          </cell>
          <cell r="O196" t="str">
            <v>MC subproject</v>
          </cell>
          <cell r="P196">
            <v>1813887</v>
          </cell>
          <cell r="Q196">
            <v>0</v>
          </cell>
          <cell r="R196"/>
          <cell r="S196">
            <v>0</v>
          </cell>
          <cell r="T196"/>
          <cell r="U196">
            <v>0</v>
          </cell>
          <cell r="V196">
            <v>0</v>
          </cell>
          <cell r="W196">
            <v>40645</v>
          </cell>
          <cell r="X196">
            <v>0</v>
          </cell>
          <cell r="Y196">
            <v>45079</v>
          </cell>
          <cell r="Z196">
            <v>1000000</v>
          </cell>
          <cell r="AA196"/>
          <cell r="AB196">
            <v>1000000</v>
          </cell>
          <cell r="AC196" t="str">
            <v>21 Carryover</v>
          </cell>
          <cell r="AD196"/>
          <cell r="AE196">
            <v>44715</v>
          </cell>
          <cell r="AF196">
            <v>4000000</v>
          </cell>
          <cell r="AG196"/>
          <cell r="AH196">
            <v>43952</v>
          </cell>
          <cell r="AI196"/>
          <cell r="AJ196" t="str">
            <v>280346-PS02 (roof imp) was merged into this</v>
          </cell>
          <cell r="AK196">
            <v>24310000</v>
          </cell>
          <cell r="AL196">
            <v>43776</v>
          </cell>
          <cell r="AM196">
            <v>43927</v>
          </cell>
          <cell r="AN196"/>
          <cell r="AO196"/>
          <cell r="AP196">
            <v>2020</v>
          </cell>
          <cell r="AQ196"/>
          <cell r="AR196">
            <v>0</v>
          </cell>
          <cell r="AS196">
            <v>0</v>
          </cell>
          <cell r="AT196">
            <v>19747055</v>
          </cell>
          <cell r="AU196">
            <v>1000000</v>
          </cell>
          <cell r="AV196"/>
          <cell r="AW196"/>
          <cell r="AX196">
            <v>1000000</v>
          </cell>
          <cell r="AY196"/>
          <cell r="AZ196"/>
          <cell r="BA196"/>
          <cell r="BB196"/>
          <cell r="BC196"/>
          <cell r="BD196"/>
          <cell r="BE196"/>
          <cell r="BF196"/>
          <cell r="BG196"/>
          <cell r="BH196"/>
          <cell r="BI196"/>
          <cell r="BJ196"/>
          <cell r="BK196"/>
          <cell r="BL196"/>
          <cell r="BM196"/>
          <cell r="BN196"/>
          <cell r="BO196"/>
          <cell r="BP196"/>
          <cell r="BQ196"/>
          <cell r="BR196"/>
          <cell r="BS196">
            <v>0</v>
          </cell>
          <cell r="BT196"/>
          <cell r="BU196"/>
          <cell r="BV196">
            <v>0</v>
          </cell>
          <cell r="BW196"/>
          <cell r="BX196">
            <v>0</v>
          </cell>
          <cell r="BY196">
            <v>0</v>
          </cell>
          <cell r="BZ196"/>
          <cell r="CA196"/>
          <cell r="CB196"/>
          <cell r="CC196">
            <v>0</v>
          </cell>
          <cell r="CD196">
            <v>0</v>
          </cell>
          <cell r="CE196"/>
          <cell r="CF196"/>
          <cell r="CG196"/>
          <cell r="CH196"/>
          <cell r="CI196"/>
          <cell r="CJ196"/>
          <cell r="CK196"/>
          <cell r="CL196"/>
          <cell r="CM196"/>
          <cell r="CN196"/>
          <cell r="CO196">
            <v>0</v>
          </cell>
          <cell r="CP196"/>
          <cell r="CQ196"/>
          <cell r="CR196"/>
          <cell r="CS196"/>
          <cell r="CT196"/>
          <cell r="CU196"/>
          <cell r="CV196"/>
          <cell r="CW196">
            <v>0</v>
          </cell>
          <cell r="CX196"/>
          <cell r="CY196"/>
          <cell r="CZ196"/>
          <cell r="DA196"/>
          <cell r="DB196"/>
          <cell r="DC196"/>
          <cell r="DD196"/>
          <cell r="DE196"/>
          <cell r="DF196"/>
          <cell r="DG196"/>
          <cell r="DH196">
            <v>0</v>
          </cell>
          <cell r="DI196"/>
          <cell r="DJ196"/>
          <cell r="DK196"/>
          <cell r="DL196"/>
          <cell r="DM196"/>
          <cell r="DN196"/>
          <cell r="DO196" t="str">
            <v>Benjamin Carlson</v>
          </cell>
          <cell r="DP196" t="str">
            <v>Schultz</v>
          </cell>
          <cell r="DQ196" t="str">
            <v>Sabie</v>
          </cell>
          <cell r="DR196">
            <v>11</v>
          </cell>
        </row>
        <row r="197">
          <cell r="C197">
            <v>209</v>
          </cell>
          <cell r="D197">
            <v>46</v>
          </cell>
          <cell r="E197"/>
          <cell r="F197"/>
          <cell r="G197"/>
          <cell r="H197" t="str">
            <v/>
          </cell>
          <cell r="I197" t="str">
            <v/>
          </cell>
          <cell r="J197">
            <v>0</v>
          </cell>
          <cell r="K197" t="str">
            <v>Schultz</v>
          </cell>
          <cell r="L197" t="str">
            <v>Rehab interceptor</v>
          </cell>
          <cell r="M197">
            <v>280347</v>
          </cell>
          <cell r="N197" t="str">
            <v>280347-PS01</v>
          </cell>
          <cell r="O197"/>
          <cell r="P197">
            <v>1813887</v>
          </cell>
          <cell r="Q197"/>
          <cell r="R197"/>
          <cell r="S197"/>
          <cell r="T197"/>
          <cell r="U197">
            <v>42433</v>
          </cell>
          <cell r="V197"/>
          <cell r="W197"/>
          <cell r="X197"/>
          <cell r="Y197"/>
          <cell r="Z197"/>
          <cell r="AA197"/>
          <cell r="AB197">
            <v>0</v>
          </cell>
          <cell r="AC197"/>
          <cell r="AD197"/>
          <cell r="AE197"/>
          <cell r="AF197"/>
          <cell r="AG197"/>
          <cell r="AH197"/>
          <cell r="AI197"/>
          <cell r="AJ197"/>
          <cell r="AK197">
            <v>59328148</v>
          </cell>
          <cell r="AL197"/>
          <cell r="AM197"/>
          <cell r="AN197"/>
          <cell r="AO197"/>
          <cell r="AP197"/>
          <cell r="AQ197"/>
          <cell r="AR197">
            <v>0</v>
          </cell>
          <cell r="AS197">
            <v>0</v>
          </cell>
          <cell r="AT197">
            <v>59328148</v>
          </cell>
          <cell r="AU197"/>
          <cell r="AV197"/>
          <cell r="AW197"/>
          <cell r="AX197">
            <v>0</v>
          </cell>
          <cell r="AY197"/>
          <cell r="AZ197"/>
          <cell r="BA197"/>
          <cell r="BB197"/>
          <cell r="BC197"/>
          <cell r="BD197"/>
          <cell r="BE197"/>
          <cell r="BF197"/>
          <cell r="BG197"/>
          <cell r="BH197"/>
          <cell r="BI197"/>
          <cell r="BJ197"/>
          <cell r="BK197"/>
          <cell r="BL197"/>
          <cell r="BM197"/>
          <cell r="BN197"/>
          <cell r="BO197"/>
          <cell r="BP197"/>
          <cell r="BQ197"/>
          <cell r="BR197"/>
          <cell r="BS197">
            <v>0</v>
          </cell>
          <cell r="BT197"/>
          <cell r="BU197"/>
          <cell r="BV197">
            <v>0</v>
          </cell>
          <cell r="BW197"/>
          <cell r="BX197">
            <v>0</v>
          </cell>
          <cell r="BY197">
            <v>0</v>
          </cell>
          <cell r="BZ197"/>
          <cell r="CA197"/>
          <cell r="CB197"/>
          <cell r="CC197">
            <v>0</v>
          </cell>
          <cell r="CD197">
            <v>0</v>
          </cell>
          <cell r="CE197"/>
          <cell r="CF197"/>
          <cell r="CG197"/>
          <cell r="CH197"/>
          <cell r="CI197"/>
          <cell r="CJ197"/>
          <cell r="CK197"/>
          <cell r="CL197"/>
          <cell r="CM197"/>
          <cell r="CN197"/>
          <cell r="CO197">
            <v>0</v>
          </cell>
          <cell r="CP197"/>
          <cell r="CQ197"/>
          <cell r="CR197"/>
          <cell r="CS197"/>
          <cell r="CT197"/>
          <cell r="CU197"/>
          <cell r="CV197"/>
          <cell r="CW197">
            <v>0</v>
          </cell>
          <cell r="CX197"/>
          <cell r="CY197"/>
          <cell r="CZ197"/>
          <cell r="DA197"/>
          <cell r="DB197"/>
          <cell r="DC197"/>
          <cell r="DD197"/>
          <cell r="DE197"/>
          <cell r="DF197"/>
          <cell r="DG197"/>
          <cell r="DH197">
            <v>0</v>
          </cell>
          <cell r="DI197"/>
          <cell r="DJ197"/>
          <cell r="DK197"/>
          <cell r="DL197"/>
          <cell r="DM197"/>
          <cell r="DN197"/>
          <cell r="DO197" t="str">
            <v>Benjamin Carlson</v>
          </cell>
          <cell r="DP197" t="str">
            <v>Schultz</v>
          </cell>
          <cell r="DQ197" t="str">
            <v>Sabie</v>
          </cell>
          <cell r="DR197">
            <v>11</v>
          </cell>
        </row>
        <row r="198">
          <cell r="C198">
            <v>225</v>
          </cell>
          <cell r="D198">
            <v>45</v>
          </cell>
          <cell r="E198">
            <v>202</v>
          </cell>
          <cell r="F198">
            <v>45</v>
          </cell>
          <cell r="G198"/>
          <cell r="H198" t="str">
            <v/>
          </cell>
          <cell r="I198" t="str">
            <v/>
          </cell>
          <cell r="J198">
            <v>0</v>
          </cell>
          <cell r="K198" t="str">
            <v>Schultz</v>
          </cell>
          <cell r="L198" t="str">
            <v>Biosolids improvements</v>
          </cell>
          <cell r="M198">
            <v>280266</v>
          </cell>
          <cell r="N198" t="str">
            <v>280266-PD00</v>
          </cell>
          <cell r="O198" t="str">
            <v>MC mother</v>
          </cell>
          <cell r="P198">
            <v>238988</v>
          </cell>
          <cell r="Q198">
            <v>0</v>
          </cell>
          <cell r="R198"/>
          <cell r="S198">
            <v>0</v>
          </cell>
          <cell r="T198"/>
          <cell r="U198">
            <v>0</v>
          </cell>
          <cell r="V198">
            <v>0</v>
          </cell>
          <cell r="W198">
            <v>42158</v>
          </cell>
          <cell r="X198">
            <v>0</v>
          </cell>
          <cell r="Y198" t="str">
            <v>not requested</v>
          </cell>
          <cell r="Z198">
            <v>0</v>
          </cell>
          <cell r="AA198"/>
          <cell r="AB198">
            <v>0</v>
          </cell>
          <cell r="AC198"/>
          <cell r="AD198" t="str">
            <v>p/d certified</v>
          </cell>
          <cell r="AE198" t="str">
            <v>p/d certified</v>
          </cell>
          <cell r="AF198"/>
          <cell r="AG198"/>
          <cell r="AH198" t="str">
            <v>NA</v>
          </cell>
          <cell r="AI198"/>
          <cell r="AJ198" t="str">
            <v>807500</v>
          </cell>
          <cell r="AK198">
            <v>25000</v>
          </cell>
          <cell r="AL198">
            <v>43168</v>
          </cell>
          <cell r="AM198" t="str">
            <v>p/d certified</v>
          </cell>
          <cell r="AN198"/>
          <cell r="AO198">
            <v>112750</v>
          </cell>
          <cell r="AP198"/>
          <cell r="AQ198"/>
          <cell r="AR198">
            <v>0</v>
          </cell>
          <cell r="AS198">
            <v>0</v>
          </cell>
          <cell r="AT198">
            <v>25000</v>
          </cell>
          <cell r="AU198">
            <v>0</v>
          </cell>
          <cell r="AV198"/>
          <cell r="AW198"/>
          <cell r="AX198">
            <v>0</v>
          </cell>
          <cell r="AY198"/>
          <cell r="AZ198"/>
          <cell r="BA198"/>
          <cell r="BB198"/>
          <cell r="BC198"/>
          <cell r="BD198"/>
          <cell r="BE198"/>
          <cell r="BF198"/>
          <cell r="BG198"/>
          <cell r="BH198"/>
          <cell r="BI198"/>
          <cell r="BJ198"/>
          <cell r="BK198"/>
          <cell r="BL198"/>
          <cell r="BM198"/>
          <cell r="BN198"/>
          <cell r="BO198"/>
          <cell r="BP198"/>
          <cell r="BQ198"/>
          <cell r="BR198"/>
          <cell r="BS198">
            <v>0</v>
          </cell>
          <cell r="BT198"/>
          <cell r="BU198"/>
          <cell r="BV198">
            <v>0</v>
          </cell>
          <cell r="BW198"/>
          <cell r="BX198">
            <v>0</v>
          </cell>
          <cell r="BY198">
            <v>0</v>
          </cell>
          <cell r="BZ198"/>
          <cell r="CA198"/>
          <cell r="CB198"/>
          <cell r="CC198">
            <v>0</v>
          </cell>
          <cell r="CD198">
            <v>0</v>
          </cell>
          <cell r="CE198"/>
          <cell r="CF198"/>
          <cell r="CG198"/>
          <cell r="CH198"/>
          <cell r="CI198"/>
          <cell r="CJ198"/>
          <cell r="CK198"/>
          <cell r="CL198"/>
          <cell r="CM198"/>
          <cell r="CN198"/>
          <cell r="CO198">
            <v>0</v>
          </cell>
          <cell r="CP198"/>
          <cell r="CQ198"/>
          <cell r="CR198"/>
          <cell r="CS198"/>
          <cell r="CT198"/>
          <cell r="CU198"/>
          <cell r="CV198"/>
          <cell r="CW198">
            <v>0</v>
          </cell>
          <cell r="CX198"/>
          <cell r="CY198"/>
          <cell r="CZ198"/>
          <cell r="DA198"/>
          <cell r="DB198"/>
          <cell r="DC198"/>
          <cell r="DD198"/>
          <cell r="DE198"/>
          <cell r="DF198"/>
          <cell r="DG198"/>
          <cell r="DH198">
            <v>0</v>
          </cell>
          <cell r="DI198"/>
          <cell r="DJ198"/>
          <cell r="DK198"/>
          <cell r="DL198"/>
          <cell r="DM198"/>
          <cell r="DN198"/>
          <cell r="DO198" t="str">
            <v>Benjamin Carlson</v>
          </cell>
          <cell r="DP198" t="str">
            <v>Schultz</v>
          </cell>
          <cell r="DQ198" t="str">
            <v>Sabie</v>
          </cell>
          <cell r="DR198">
            <v>11</v>
          </cell>
        </row>
        <row r="199">
          <cell r="C199">
            <v>225.1</v>
          </cell>
          <cell r="D199">
            <v>45</v>
          </cell>
          <cell r="E199">
            <v>202.1</v>
          </cell>
          <cell r="F199">
            <v>45</v>
          </cell>
          <cell r="G199"/>
          <cell r="H199" t="str">
            <v/>
          </cell>
          <cell r="I199" t="str">
            <v/>
          </cell>
          <cell r="J199">
            <v>0</v>
          </cell>
          <cell r="K199" t="str">
            <v>Schultz</v>
          </cell>
          <cell r="L199" t="str">
            <v>Biosolids processing, Ph 2</v>
          </cell>
          <cell r="M199">
            <v>280266</v>
          </cell>
          <cell r="N199" t="str">
            <v>280266-PS02</v>
          </cell>
          <cell r="O199" t="str">
            <v>MC subproject</v>
          </cell>
          <cell r="P199">
            <v>238988</v>
          </cell>
          <cell r="Q199">
            <v>0</v>
          </cell>
          <cell r="R199"/>
          <cell r="S199">
            <v>0</v>
          </cell>
          <cell r="T199"/>
          <cell r="U199">
            <v>0</v>
          </cell>
          <cell r="V199">
            <v>0</v>
          </cell>
          <cell r="W199">
            <v>42158</v>
          </cell>
          <cell r="X199">
            <v>0</v>
          </cell>
          <cell r="Y199" t="str">
            <v>not requested</v>
          </cell>
          <cell r="Z199">
            <v>0</v>
          </cell>
          <cell r="AA199"/>
          <cell r="AB199">
            <v>0</v>
          </cell>
          <cell r="AC199"/>
          <cell r="AD199"/>
          <cell r="AE199"/>
          <cell r="AF199"/>
          <cell r="AG199"/>
          <cell r="AH199">
            <v>43160</v>
          </cell>
          <cell r="AI199"/>
          <cell r="AJ199" t="str">
            <v>807520</v>
          </cell>
          <cell r="AK199">
            <v>1315773</v>
          </cell>
          <cell r="AL199">
            <v>43168</v>
          </cell>
          <cell r="AM199">
            <v>43213</v>
          </cell>
          <cell r="AN199"/>
          <cell r="AO199">
            <v>13050000</v>
          </cell>
          <cell r="AP199">
            <v>2018</v>
          </cell>
          <cell r="AQ199"/>
          <cell r="AR199">
            <v>0</v>
          </cell>
          <cell r="AS199">
            <v>0</v>
          </cell>
          <cell r="AT199">
            <v>1315773</v>
          </cell>
          <cell r="AU199">
            <v>0</v>
          </cell>
          <cell r="AV199"/>
          <cell r="AW199"/>
          <cell r="AX199">
            <v>0</v>
          </cell>
          <cell r="AY199"/>
          <cell r="AZ199"/>
          <cell r="BA199"/>
          <cell r="BB199"/>
          <cell r="BC199"/>
          <cell r="BD199"/>
          <cell r="BE199"/>
          <cell r="BF199"/>
          <cell r="BG199"/>
          <cell r="BH199"/>
          <cell r="BI199"/>
          <cell r="BJ199"/>
          <cell r="BK199"/>
          <cell r="BL199"/>
          <cell r="BM199"/>
          <cell r="BN199"/>
          <cell r="BO199"/>
          <cell r="BP199"/>
          <cell r="BQ199"/>
          <cell r="BR199"/>
          <cell r="BS199">
            <v>0</v>
          </cell>
          <cell r="BT199"/>
          <cell r="BU199"/>
          <cell r="BV199">
            <v>0</v>
          </cell>
          <cell r="BW199"/>
          <cell r="BX199">
            <v>0</v>
          </cell>
          <cell r="BY199">
            <v>0</v>
          </cell>
          <cell r="BZ199"/>
          <cell r="CA199"/>
          <cell r="CB199"/>
          <cell r="CC199">
            <v>0</v>
          </cell>
          <cell r="CD199">
            <v>0</v>
          </cell>
          <cell r="CE199"/>
          <cell r="CF199"/>
          <cell r="CG199"/>
          <cell r="CH199"/>
          <cell r="CI199"/>
          <cell r="CJ199"/>
          <cell r="CK199"/>
          <cell r="CL199"/>
          <cell r="CM199"/>
          <cell r="CN199"/>
          <cell r="CO199">
            <v>0</v>
          </cell>
          <cell r="CP199"/>
          <cell r="CQ199"/>
          <cell r="CR199"/>
          <cell r="CS199"/>
          <cell r="CT199"/>
          <cell r="CU199"/>
          <cell r="CV199"/>
          <cell r="CW199">
            <v>0</v>
          </cell>
          <cell r="CX199"/>
          <cell r="CY199"/>
          <cell r="CZ199"/>
          <cell r="DA199"/>
          <cell r="DB199"/>
          <cell r="DC199"/>
          <cell r="DD199"/>
          <cell r="DE199"/>
          <cell r="DF199"/>
          <cell r="DG199"/>
          <cell r="DH199">
            <v>0</v>
          </cell>
          <cell r="DI199"/>
          <cell r="DJ199"/>
          <cell r="DK199"/>
          <cell r="DL199"/>
          <cell r="DM199"/>
          <cell r="DN199"/>
          <cell r="DO199" t="str">
            <v>Benjamin Carlson</v>
          </cell>
          <cell r="DP199" t="str">
            <v>Schultz</v>
          </cell>
          <cell r="DQ199" t="str">
            <v>Sabie</v>
          </cell>
          <cell r="DR199">
            <v>11</v>
          </cell>
        </row>
        <row r="200">
          <cell r="C200">
            <v>208</v>
          </cell>
          <cell r="D200">
            <v>46</v>
          </cell>
          <cell r="E200">
            <v>189</v>
          </cell>
          <cell r="F200">
            <v>46</v>
          </cell>
          <cell r="G200">
            <v>2018</v>
          </cell>
          <cell r="H200" t="str">
            <v>Yes</v>
          </cell>
          <cell r="I200" t="str">
            <v/>
          </cell>
          <cell r="J200">
            <v>0</v>
          </cell>
          <cell r="K200" t="str">
            <v>Schultz</v>
          </cell>
          <cell r="L200" t="str">
            <v>Rehab lift station and forcemain</v>
          </cell>
          <cell r="M200">
            <v>280269</v>
          </cell>
          <cell r="N200" t="str">
            <v>280269-PD00</v>
          </cell>
          <cell r="O200" t="str">
            <v>MC mother</v>
          </cell>
          <cell r="P200">
            <v>2283</v>
          </cell>
          <cell r="Q200">
            <v>0</v>
          </cell>
          <cell r="R200"/>
          <cell r="S200">
            <v>0</v>
          </cell>
          <cell r="T200"/>
          <cell r="U200">
            <v>0</v>
          </cell>
          <cell r="V200">
            <v>0</v>
          </cell>
          <cell r="W200">
            <v>44284</v>
          </cell>
          <cell r="X200">
            <v>44377</v>
          </cell>
          <cell r="Y200">
            <v>45079</v>
          </cell>
          <cell r="Z200">
            <v>25000</v>
          </cell>
          <cell r="AA200"/>
          <cell r="AB200">
            <v>25000</v>
          </cell>
          <cell r="AC200" t="str">
            <v>18 Carryover</v>
          </cell>
          <cell r="AD200" t="str">
            <v>p/d certified</v>
          </cell>
          <cell r="AE200" t="str">
            <v>p/d certified</v>
          </cell>
          <cell r="AF200">
            <v>25000</v>
          </cell>
          <cell r="AG200">
            <v>0</v>
          </cell>
          <cell r="AH200" t="str">
            <v>NA</v>
          </cell>
          <cell r="AI200"/>
          <cell r="AJ200" t="str">
            <v>MCES #808200</v>
          </cell>
          <cell r="AK200">
            <v>25000</v>
          </cell>
          <cell r="AL200">
            <v>43168</v>
          </cell>
          <cell r="AM200" t="str">
            <v>p/d certified</v>
          </cell>
          <cell r="AN200"/>
          <cell r="AO200"/>
          <cell r="AP200"/>
          <cell r="AQ200"/>
          <cell r="AR200">
            <v>0</v>
          </cell>
          <cell r="AS200">
            <v>0</v>
          </cell>
          <cell r="AT200">
            <v>25000</v>
          </cell>
          <cell r="AU200">
            <v>25000</v>
          </cell>
          <cell r="AV200"/>
          <cell r="AW200"/>
          <cell r="AX200">
            <v>25000</v>
          </cell>
          <cell r="AY200"/>
          <cell r="AZ200"/>
          <cell r="BA200"/>
          <cell r="BB200"/>
          <cell r="BC200"/>
          <cell r="BD200"/>
          <cell r="BE200"/>
          <cell r="BF200"/>
          <cell r="BG200"/>
          <cell r="BH200"/>
          <cell r="BI200"/>
          <cell r="BJ200"/>
          <cell r="BK200"/>
          <cell r="BL200"/>
          <cell r="BM200"/>
          <cell r="BN200"/>
          <cell r="BO200"/>
          <cell r="BP200"/>
          <cell r="BQ200"/>
          <cell r="BR200"/>
          <cell r="BS200">
            <v>0</v>
          </cell>
          <cell r="BT200"/>
          <cell r="BU200"/>
          <cell r="BV200">
            <v>0</v>
          </cell>
          <cell r="BW200"/>
          <cell r="BX200">
            <v>0</v>
          </cell>
          <cell r="BY200">
            <v>0</v>
          </cell>
          <cell r="BZ200"/>
          <cell r="CA200"/>
          <cell r="CB200"/>
          <cell r="CC200">
            <v>0</v>
          </cell>
          <cell r="CD200">
            <v>0</v>
          </cell>
          <cell r="CE200"/>
          <cell r="CF200"/>
          <cell r="CG200"/>
          <cell r="CH200"/>
          <cell r="CI200"/>
          <cell r="CJ200"/>
          <cell r="CK200"/>
          <cell r="CL200"/>
          <cell r="CM200"/>
          <cell r="CN200"/>
          <cell r="CO200">
            <v>0</v>
          </cell>
          <cell r="CP200"/>
          <cell r="CQ200"/>
          <cell r="CR200"/>
          <cell r="CS200"/>
          <cell r="CT200"/>
          <cell r="CU200"/>
          <cell r="CV200"/>
          <cell r="CW200">
            <v>0</v>
          </cell>
          <cell r="CX200"/>
          <cell r="CY200"/>
          <cell r="CZ200"/>
          <cell r="DA200"/>
          <cell r="DB200"/>
          <cell r="DC200"/>
          <cell r="DD200"/>
          <cell r="DE200"/>
          <cell r="DF200"/>
          <cell r="DG200"/>
          <cell r="DH200">
            <v>0</v>
          </cell>
          <cell r="DI200"/>
          <cell r="DJ200"/>
          <cell r="DK200"/>
          <cell r="DL200"/>
          <cell r="DM200"/>
          <cell r="DN200"/>
          <cell r="DO200" t="str">
            <v>Benjamin Carlson</v>
          </cell>
          <cell r="DP200" t="str">
            <v>Schultz</v>
          </cell>
          <cell r="DQ200" t="str">
            <v>Sabie</v>
          </cell>
          <cell r="DR200">
            <v>11</v>
          </cell>
        </row>
        <row r="201">
          <cell r="C201">
            <v>208.1</v>
          </cell>
          <cell r="D201">
            <v>46</v>
          </cell>
          <cell r="E201">
            <v>189.1</v>
          </cell>
          <cell r="F201">
            <v>46</v>
          </cell>
          <cell r="G201">
            <v>2021</v>
          </cell>
          <cell r="H201" t="str">
            <v>Yes</v>
          </cell>
          <cell r="I201" t="str">
            <v/>
          </cell>
          <cell r="J201">
            <v>0</v>
          </cell>
          <cell r="K201" t="str">
            <v>Schultz</v>
          </cell>
          <cell r="L201" t="str">
            <v>Rehab LS/forcemain\</v>
          </cell>
          <cell r="M201">
            <v>280269</v>
          </cell>
          <cell r="N201" t="str">
            <v>280269-PS03</v>
          </cell>
          <cell r="O201" t="str">
            <v>MC subproject</v>
          </cell>
          <cell r="P201">
            <v>2283</v>
          </cell>
          <cell r="Q201">
            <v>0</v>
          </cell>
          <cell r="R201"/>
          <cell r="S201">
            <v>0</v>
          </cell>
          <cell r="T201"/>
          <cell r="U201">
            <v>0</v>
          </cell>
          <cell r="V201">
            <v>0</v>
          </cell>
          <cell r="W201">
            <v>44284</v>
          </cell>
          <cell r="X201">
            <v>44377</v>
          </cell>
          <cell r="Y201">
            <v>45079</v>
          </cell>
          <cell r="Z201">
            <v>2500000</v>
          </cell>
          <cell r="AA201"/>
          <cell r="AB201">
            <v>2500000</v>
          </cell>
          <cell r="AC201" t="str">
            <v>21 Carryover</v>
          </cell>
          <cell r="AD201" t="str">
            <v>updated costs per cmt</v>
          </cell>
          <cell r="AE201">
            <v>44715</v>
          </cell>
          <cell r="AF201">
            <v>9800000</v>
          </cell>
          <cell r="AG201">
            <v>0</v>
          </cell>
          <cell r="AH201">
            <v>44621</v>
          </cell>
          <cell r="AI201"/>
          <cell r="AJ201" t="str">
            <v>MCES #808200 (incl Waconia fm 7508, ph 3)</v>
          </cell>
          <cell r="AK201">
            <v>24000000</v>
          </cell>
          <cell r="AL201">
            <v>43776</v>
          </cell>
          <cell r="AM201">
            <v>44377</v>
          </cell>
          <cell r="AN201"/>
          <cell r="AO201"/>
          <cell r="AP201"/>
          <cell r="AQ201"/>
          <cell r="AR201">
            <v>0</v>
          </cell>
          <cell r="AS201">
            <v>0</v>
          </cell>
          <cell r="AT201">
            <v>31638025</v>
          </cell>
          <cell r="AU201">
            <v>2500000</v>
          </cell>
          <cell r="AV201"/>
          <cell r="AW201"/>
          <cell r="AX201">
            <v>2500000</v>
          </cell>
          <cell r="AY201"/>
          <cell r="AZ201"/>
          <cell r="BA201"/>
          <cell r="BB201"/>
          <cell r="BC201"/>
          <cell r="BD201"/>
          <cell r="BE201"/>
          <cell r="BF201"/>
          <cell r="BG201"/>
          <cell r="BH201"/>
          <cell r="BI201"/>
          <cell r="BJ201"/>
          <cell r="BK201"/>
          <cell r="BL201"/>
          <cell r="BM201"/>
          <cell r="BN201"/>
          <cell r="BO201"/>
          <cell r="BP201"/>
          <cell r="BQ201"/>
          <cell r="BR201"/>
          <cell r="BS201">
            <v>0</v>
          </cell>
          <cell r="BT201"/>
          <cell r="BU201"/>
          <cell r="BV201">
            <v>0</v>
          </cell>
          <cell r="BW201"/>
          <cell r="BX201">
            <v>0</v>
          </cell>
          <cell r="BY201">
            <v>0</v>
          </cell>
          <cell r="BZ201"/>
          <cell r="CA201"/>
          <cell r="CB201"/>
          <cell r="CC201">
            <v>0</v>
          </cell>
          <cell r="CD201">
            <v>0</v>
          </cell>
          <cell r="CE201"/>
          <cell r="CF201"/>
          <cell r="CG201"/>
          <cell r="CH201"/>
          <cell r="CI201"/>
          <cell r="CJ201"/>
          <cell r="CK201"/>
          <cell r="CL201"/>
          <cell r="CM201"/>
          <cell r="CN201"/>
          <cell r="CO201">
            <v>0</v>
          </cell>
          <cell r="CP201"/>
          <cell r="CQ201"/>
          <cell r="CR201"/>
          <cell r="CS201"/>
          <cell r="CT201"/>
          <cell r="CU201"/>
          <cell r="CV201"/>
          <cell r="CW201">
            <v>0</v>
          </cell>
          <cell r="CX201"/>
          <cell r="CY201"/>
          <cell r="CZ201"/>
          <cell r="DA201"/>
          <cell r="DB201"/>
          <cell r="DC201"/>
          <cell r="DD201"/>
          <cell r="DE201"/>
          <cell r="DF201"/>
          <cell r="DG201"/>
          <cell r="DH201">
            <v>0</v>
          </cell>
          <cell r="DI201"/>
          <cell r="DJ201"/>
          <cell r="DK201"/>
          <cell r="DL201"/>
          <cell r="DM201"/>
          <cell r="DN201"/>
          <cell r="DO201" t="str">
            <v>Benjamin Carlson</v>
          </cell>
          <cell r="DP201" t="str">
            <v>Schultz</v>
          </cell>
          <cell r="DQ201" t="str">
            <v>Sabie</v>
          </cell>
          <cell r="DR201">
            <v>11</v>
          </cell>
        </row>
        <row r="202">
          <cell r="C202">
            <v>85</v>
          </cell>
          <cell r="D202">
            <v>63</v>
          </cell>
          <cell r="E202">
            <v>76</v>
          </cell>
          <cell r="F202">
            <v>63</v>
          </cell>
          <cell r="G202" t="str">
            <v/>
          </cell>
          <cell r="H202" t="str">
            <v/>
          </cell>
          <cell r="I202" t="str">
            <v/>
          </cell>
          <cell r="J202">
            <v>0</v>
          </cell>
          <cell r="K202" t="str">
            <v>Bradshaw</v>
          </cell>
          <cell r="L202" t="str">
            <v>Rehab collection</v>
          </cell>
          <cell r="M202">
            <v>280582</v>
          </cell>
          <cell r="N202" t="str">
            <v>280582-PS01</v>
          </cell>
          <cell r="O202" t="str">
            <v>existing</v>
          </cell>
          <cell r="P202">
            <v>127</v>
          </cell>
          <cell r="Q202">
            <v>0</v>
          </cell>
          <cell r="R202"/>
          <cell r="S202">
            <v>0</v>
          </cell>
          <cell r="T202" t="str">
            <v>Exempt</v>
          </cell>
          <cell r="U202">
            <v>43159</v>
          </cell>
          <cell r="V202">
            <v>43271</v>
          </cell>
          <cell r="W202">
            <v>0</v>
          </cell>
          <cell r="X202">
            <v>0</v>
          </cell>
          <cell r="Y202"/>
          <cell r="Z202"/>
          <cell r="AA202"/>
          <cell r="AB202">
            <v>0</v>
          </cell>
          <cell r="AC202"/>
          <cell r="AD202"/>
          <cell r="AE202"/>
          <cell r="AF202"/>
          <cell r="AG202"/>
          <cell r="AH202">
            <v>43586</v>
          </cell>
          <cell r="AI202">
            <v>43799</v>
          </cell>
          <cell r="AJ202"/>
          <cell r="AK202">
            <v>342347</v>
          </cell>
          <cell r="AL202"/>
          <cell r="AM202"/>
          <cell r="AN202"/>
          <cell r="AO202"/>
          <cell r="AP202"/>
          <cell r="AQ202"/>
          <cell r="AR202">
            <v>0</v>
          </cell>
          <cell r="AS202">
            <v>0</v>
          </cell>
          <cell r="AT202">
            <v>342347</v>
          </cell>
          <cell r="AU202">
            <v>0</v>
          </cell>
          <cell r="AV202"/>
          <cell r="AW202"/>
          <cell r="AX202">
            <v>0</v>
          </cell>
          <cell r="AY202"/>
          <cell r="AZ202"/>
          <cell r="BA202"/>
          <cell r="BB202"/>
          <cell r="BC202"/>
          <cell r="BD202"/>
          <cell r="BE202">
            <v>0</v>
          </cell>
          <cell r="BF202">
            <v>0</v>
          </cell>
          <cell r="BG202"/>
          <cell r="BH202">
            <v>0</v>
          </cell>
          <cell r="BI202"/>
          <cell r="BJ202">
            <v>0</v>
          </cell>
          <cell r="BK202"/>
          <cell r="BL202"/>
          <cell r="BM202"/>
          <cell r="BN202"/>
          <cell r="BO202"/>
          <cell r="BP202"/>
          <cell r="BQ202"/>
          <cell r="BR202" t="str">
            <v/>
          </cell>
          <cell r="BS202">
            <v>0</v>
          </cell>
          <cell r="BT202" t="str">
            <v/>
          </cell>
          <cell r="BU202"/>
          <cell r="BV202">
            <v>0</v>
          </cell>
          <cell r="BW202"/>
          <cell r="BX202">
            <v>0</v>
          </cell>
          <cell r="BY202">
            <v>0</v>
          </cell>
          <cell r="BZ202"/>
          <cell r="CA202"/>
          <cell r="CB202"/>
          <cell r="CC202">
            <v>0</v>
          </cell>
          <cell r="CD202">
            <v>0</v>
          </cell>
          <cell r="CE202"/>
          <cell r="CF202"/>
          <cell r="CG202"/>
          <cell r="CH202"/>
          <cell r="CI202"/>
          <cell r="CJ202"/>
          <cell r="CK202"/>
          <cell r="CL202"/>
          <cell r="CM202"/>
          <cell r="CN202"/>
          <cell r="CO202">
            <v>0</v>
          </cell>
          <cell r="CP202"/>
          <cell r="CQ202"/>
          <cell r="CR202"/>
          <cell r="CS202"/>
          <cell r="CT202"/>
          <cell r="CU202"/>
          <cell r="CV202"/>
          <cell r="CW202">
            <v>0</v>
          </cell>
          <cell r="CX202"/>
          <cell r="CY202"/>
          <cell r="CZ202"/>
          <cell r="DA202"/>
          <cell r="DB202"/>
          <cell r="DC202">
            <v>89</v>
          </cell>
          <cell r="DD202"/>
          <cell r="DE202">
            <v>256760.25</v>
          </cell>
          <cell r="DF202"/>
          <cell r="DG202"/>
          <cell r="DH202">
            <v>0</v>
          </cell>
          <cell r="DI202"/>
          <cell r="DJ202"/>
          <cell r="DK202"/>
          <cell r="DL202"/>
          <cell r="DM202"/>
          <cell r="DN202"/>
          <cell r="DO202" t="str">
            <v>Wesley Leksell</v>
          </cell>
          <cell r="DP202" t="str">
            <v>Bradshaw</v>
          </cell>
          <cell r="DQ202" t="str">
            <v>Fletcher</v>
          </cell>
          <cell r="DR202" t="str">
            <v>3c</v>
          </cell>
        </row>
        <row r="203">
          <cell r="C203">
            <v>292</v>
          </cell>
          <cell r="D203">
            <v>20</v>
          </cell>
          <cell r="E203"/>
          <cell r="F203"/>
          <cell r="G203"/>
          <cell r="H203" t="str">
            <v/>
          </cell>
          <cell r="I203" t="str">
            <v/>
          </cell>
          <cell r="J203">
            <v>0</v>
          </cell>
          <cell r="K203" t="str">
            <v>Kanuit</v>
          </cell>
          <cell r="L203" t="str">
            <v>Regionalize, connect to Owatonna</v>
          </cell>
          <cell r="M203">
            <v>280947</v>
          </cell>
          <cell r="N203" t="str">
            <v>280947-PS01</v>
          </cell>
          <cell r="O203"/>
          <cell r="P203">
            <v>1351</v>
          </cell>
          <cell r="Q203"/>
          <cell r="R203"/>
          <cell r="S203"/>
          <cell r="T203"/>
          <cell r="U203"/>
          <cell r="V203"/>
          <cell r="W203"/>
          <cell r="X203"/>
          <cell r="Y203"/>
          <cell r="Z203"/>
          <cell r="AA203"/>
          <cell r="AB203"/>
          <cell r="AC203"/>
          <cell r="AD203"/>
          <cell r="AE203"/>
          <cell r="AF203"/>
          <cell r="AG203"/>
          <cell r="AH203"/>
          <cell r="AI203"/>
          <cell r="AJ203"/>
          <cell r="AK203">
            <v>4500000</v>
          </cell>
          <cell r="AL203"/>
          <cell r="AM203"/>
          <cell r="AN203"/>
          <cell r="AO203"/>
          <cell r="AP203"/>
          <cell r="AQ203"/>
          <cell r="AR203">
            <v>0</v>
          </cell>
          <cell r="AS203">
            <v>0</v>
          </cell>
          <cell r="AT203">
            <v>4500000</v>
          </cell>
          <cell r="AU203">
            <v>0</v>
          </cell>
          <cell r="AV203"/>
          <cell r="AW203"/>
          <cell r="AX203">
            <v>0</v>
          </cell>
          <cell r="AY203"/>
          <cell r="AZ203"/>
          <cell r="BA203"/>
          <cell r="BB203"/>
          <cell r="BC203"/>
          <cell r="BD203"/>
          <cell r="BE203"/>
          <cell r="BF203">
            <v>0</v>
          </cell>
          <cell r="BG203"/>
          <cell r="BH203">
            <v>0</v>
          </cell>
          <cell r="BI203"/>
          <cell r="BJ203">
            <v>0</v>
          </cell>
          <cell r="BK203"/>
          <cell r="BL203"/>
          <cell r="BM203"/>
          <cell r="BN203"/>
          <cell r="BO203"/>
          <cell r="BP203"/>
          <cell r="BQ203"/>
          <cell r="BR203"/>
          <cell r="BS203">
            <v>0</v>
          </cell>
          <cell r="BT203"/>
          <cell r="BU203"/>
          <cell r="BV203">
            <v>0</v>
          </cell>
          <cell r="BW203"/>
          <cell r="BX203">
            <v>0</v>
          </cell>
          <cell r="BY203">
            <v>0</v>
          </cell>
          <cell r="BZ203"/>
          <cell r="CA203"/>
          <cell r="CB203"/>
          <cell r="CC203">
            <v>0</v>
          </cell>
          <cell r="CD203">
            <v>0</v>
          </cell>
          <cell r="CE203"/>
          <cell r="CF203"/>
          <cell r="CG203"/>
          <cell r="CH203"/>
          <cell r="CI203"/>
          <cell r="CJ203"/>
          <cell r="CK203"/>
          <cell r="CL203"/>
          <cell r="CM203"/>
          <cell r="CN203"/>
          <cell r="CO203">
            <v>0</v>
          </cell>
          <cell r="CP203"/>
          <cell r="CQ203"/>
          <cell r="CR203"/>
          <cell r="CS203"/>
          <cell r="CT203"/>
          <cell r="CU203"/>
          <cell r="CV203"/>
          <cell r="CW203">
            <v>0</v>
          </cell>
          <cell r="CX203"/>
          <cell r="CY203"/>
          <cell r="CZ203"/>
          <cell r="DA203"/>
          <cell r="DB203"/>
          <cell r="DC203"/>
          <cell r="DD203"/>
          <cell r="DE203"/>
          <cell r="DF203"/>
          <cell r="DG203"/>
          <cell r="DH203">
            <v>0</v>
          </cell>
          <cell r="DI203"/>
          <cell r="DJ203"/>
          <cell r="DK203"/>
          <cell r="DL203"/>
          <cell r="DM203"/>
          <cell r="DN203"/>
          <cell r="DO203" t="str">
            <v>Pam Rodewald</v>
          </cell>
          <cell r="DP203" t="str">
            <v>Kanuit</v>
          </cell>
          <cell r="DQ203" t="str">
            <v>Gallentine</v>
          </cell>
          <cell r="DR203">
            <v>10</v>
          </cell>
        </row>
        <row r="204">
          <cell r="C204">
            <v>281</v>
          </cell>
          <cell r="D204">
            <v>33</v>
          </cell>
          <cell r="E204">
            <v>259</v>
          </cell>
          <cell r="F204">
            <v>33</v>
          </cell>
          <cell r="G204"/>
          <cell r="H204" t="str">
            <v/>
          </cell>
          <cell r="I204" t="str">
            <v/>
          </cell>
          <cell r="J204">
            <v>0</v>
          </cell>
          <cell r="K204" t="str">
            <v>Schultz</v>
          </cell>
          <cell r="L204" t="str">
            <v>Rehab collection 1st St SE and 2nd St N areas</v>
          </cell>
          <cell r="M204">
            <v>280808</v>
          </cell>
          <cell r="N204" t="str">
            <v>280808-PS01</v>
          </cell>
          <cell r="O204"/>
          <cell r="P204">
            <v>1070</v>
          </cell>
          <cell r="Q204"/>
          <cell r="R204"/>
          <cell r="S204"/>
          <cell r="T204" t="str">
            <v>Exempt</v>
          </cell>
          <cell r="U204">
            <v>44595</v>
          </cell>
          <cell r="V204">
            <v>44714</v>
          </cell>
          <cell r="W204">
            <v>0</v>
          </cell>
          <cell r="X204">
            <v>0</v>
          </cell>
          <cell r="Y204">
            <v>45071</v>
          </cell>
          <cell r="Z204">
            <v>1380400</v>
          </cell>
          <cell r="AA204"/>
          <cell r="AB204">
            <v>1380400</v>
          </cell>
          <cell r="AC204" t="str">
            <v>Below fundable</v>
          </cell>
          <cell r="AD204"/>
          <cell r="AE204">
            <v>44697</v>
          </cell>
          <cell r="AF204">
            <v>1380400</v>
          </cell>
          <cell r="AG204"/>
          <cell r="AH204">
            <v>45413</v>
          </cell>
          <cell r="AI204">
            <v>45809</v>
          </cell>
          <cell r="AJ204"/>
          <cell r="AK204">
            <v>1380400</v>
          </cell>
          <cell r="AL204"/>
          <cell r="AM204"/>
          <cell r="AN204"/>
          <cell r="AO204"/>
          <cell r="AP204"/>
          <cell r="AQ204"/>
          <cell r="AR204">
            <v>0</v>
          </cell>
          <cell r="AS204">
            <v>0</v>
          </cell>
          <cell r="AT204">
            <v>1380400</v>
          </cell>
          <cell r="AU204">
            <v>0</v>
          </cell>
          <cell r="AV204"/>
          <cell r="AW204"/>
          <cell r="AX204">
            <v>0</v>
          </cell>
          <cell r="AY204"/>
          <cell r="AZ204"/>
          <cell r="BA204"/>
          <cell r="BB204"/>
          <cell r="BC204"/>
          <cell r="BD204"/>
          <cell r="BE204">
            <v>0</v>
          </cell>
          <cell r="BF204">
            <v>0</v>
          </cell>
          <cell r="BG204"/>
          <cell r="BH204">
            <v>0</v>
          </cell>
          <cell r="BI204"/>
          <cell r="BJ204">
            <v>0</v>
          </cell>
          <cell r="BK204"/>
          <cell r="BL204"/>
          <cell r="BM204"/>
          <cell r="BN204"/>
          <cell r="BO204"/>
          <cell r="BP204"/>
          <cell r="BQ204"/>
          <cell r="BR204" t="str">
            <v/>
          </cell>
          <cell r="BS204">
            <v>0</v>
          </cell>
          <cell r="BT204"/>
          <cell r="BU204"/>
          <cell r="BV204">
            <v>0</v>
          </cell>
          <cell r="BW204"/>
          <cell r="BX204">
            <v>0</v>
          </cell>
          <cell r="BY204">
            <v>0</v>
          </cell>
          <cell r="BZ204"/>
          <cell r="CA204"/>
          <cell r="CB204"/>
          <cell r="CC204">
            <v>0</v>
          </cell>
          <cell r="CD204">
            <v>0</v>
          </cell>
          <cell r="CE204"/>
          <cell r="CF204"/>
          <cell r="CG204"/>
          <cell r="CH204"/>
          <cell r="CI204"/>
          <cell r="CJ204"/>
          <cell r="CK204"/>
          <cell r="CL204"/>
          <cell r="CM204"/>
          <cell r="CN204"/>
          <cell r="CO204">
            <v>0</v>
          </cell>
          <cell r="CP204"/>
          <cell r="CQ204"/>
          <cell r="CR204"/>
          <cell r="CS204"/>
          <cell r="CT204"/>
          <cell r="CU204"/>
          <cell r="CV204"/>
          <cell r="CW204">
            <v>0</v>
          </cell>
          <cell r="CX204"/>
          <cell r="CY204"/>
          <cell r="CZ204"/>
          <cell r="DA204"/>
          <cell r="DB204"/>
          <cell r="DC204"/>
          <cell r="DD204"/>
          <cell r="DE204"/>
          <cell r="DF204"/>
          <cell r="DG204"/>
          <cell r="DH204">
            <v>0</v>
          </cell>
          <cell r="DI204"/>
          <cell r="DJ204"/>
          <cell r="DK204"/>
          <cell r="DL204"/>
          <cell r="DM204"/>
          <cell r="DN204"/>
          <cell r="DO204" t="str">
            <v>Abram Peterson</v>
          </cell>
          <cell r="DP204" t="str">
            <v>Schultz</v>
          </cell>
          <cell r="DQ204" t="str">
            <v>Lafontaine</v>
          </cell>
          <cell r="DR204">
            <v>5</v>
          </cell>
        </row>
        <row r="205">
          <cell r="C205">
            <v>128</v>
          </cell>
          <cell r="D205">
            <v>56</v>
          </cell>
          <cell r="E205">
            <v>110</v>
          </cell>
          <cell r="F205">
            <v>56</v>
          </cell>
          <cell r="G205" t="str">
            <v/>
          </cell>
          <cell r="H205" t="str">
            <v/>
          </cell>
          <cell r="I205" t="str">
            <v/>
          </cell>
          <cell r="J205">
            <v>0</v>
          </cell>
          <cell r="K205" t="str">
            <v>Sabie</v>
          </cell>
          <cell r="L205" t="str">
            <v>Blake Road stormwater trmt, ph 2/3</v>
          </cell>
          <cell r="M205">
            <v>280262</v>
          </cell>
          <cell r="N205" t="str">
            <v>280262-PS03</v>
          </cell>
          <cell r="O205" t="str">
            <v>existing</v>
          </cell>
          <cell r="P205">
            <v>17982</v>
          </cell>
          <cell r="Q205" t="str">
            <v>Y</v>
          </cell>
          <cell r="R205" t="str">
            <v>Turbidity, nutrients</v>
          </cell>
          <cell r="S205" t="str">
            <v>Y</v>
          </cell>
          <cell r="T205"/>
          <cell r="U205">
            <v>0</v>
          </cell>
          <cell r="V205">
            <v>0</v>
          </cell>
          <cell r="W205">
            <v>0</v>
          </cell>
          <cell r="X205">
            <v>0</v>
          </cell>
          <cell r="Y205"/>
          <cell r="Z205"/>
          <cell r="AA205"/>
          <cell r="AB205">
            <v>0</v>
          </cell>
          <cell r="AC205"/>
          <cell r="AD205"/>
          <cell r="AE205"/>
          <cell r="AF205"/>
          <cell r="AG205"/>
          <cell r="AH205">
            <v>44713</v>
          </cell>
          <cell r="AI205">
            <v>45291</v>
          </cell>
          <cell r="AJ205" t="str">
            <v>Ph3 combined w/Ph2; updated FY 22 PSIG info submitted</v>
          </cell>
          <cell r="AK205">
            <v>2546386</v>
          </cell>
          <cell r="AL205"/>
          <cell r="AM205"/>
          <cell r="AN205"/>
          <cell r="AO205"/>
          <cell r="AP205"/>
          <cell r="AQ205"/>
          <cell r="AR205">
            <v>0</v>
          </cell>
          <cell r="AS205">
            <v>0</v>
          </cell>
          <cell r="AT205">
            <v>2546386</v>
          </cell>
          <cell r="AU205">
            <v>0</v>
          </cell>
          <cell r="AV205"/>
          <cell r="AW205"/>
          <cell r="AX205">
            <v>0</v>
          </cell>
          <cell r="AY205"/>
          <cell r="AZ205"/>
          <cell r="BA205"/>
          <cell r="BB205"/>
          <cell r="BC205"/>
          <cell r="BD205"/>
          <cell r="BE205"/>
          <cell r="BF205"/>
          <cell r="BG205"/>
          <cell r="BH205"/>
          <cell r="BI205"/>
          <cell r="BJ205"/>
          <cell r="BK205">
            <v>44406</v>
          </cell>
          <cell r="BL205">
            <v>4330000</v>
          </cell>
          <cell r="BM205">
            <v>1</v>
          </cell>
          <cell r="BN205" t="str">
            <v>22 Carryover</v>
          </cell>
          <cell r="BO205">
            <v>44742</v>
          </cell>
          <cell r="BP205">
            <v>3762831</v>
          </cell>
          <cell r="BQ205">
            <v>3762831</v>
          </cell>
          <cell r="BR205">
            <v>1</v>
          </cell>
          <cell r="BS205">
            <v>4330000</v>
          </cell>
          <cell r="BT205" t="e">
            <v>#REF!</v>
          </cell>
          <cell r="BU205"/>
          <cell r="BV205">
            <v>2546386</v>
          </cell>
          <cell r="BW205"/>
          <cell r="BX205">
            <v>2546386</v>
          </cell>
          <cell r="BY205">
            <v>2037108.8</v>
          </cell>
          <cell r="BZ205">
            <v>2037108.8</v>
          </cell>
          <cell r="CA205"/>
          <cell r="CB205"/>
          <cell r="CC205">
            <v>0</v>
          </cell>
          <cell r="CD205">
            <v>0</v>
          </cell>
          <cell r="CE205"/>
          <cell r="CF205"/>
          <cell r="CG205"/>
          <cell r="CH205"/>
          <cell r="CI205"/>
          <cell r="CJ205"/>
          <cell r="CK205"/>
          <cell r="CL205"/>
          <cell r="CM205"/>
          <cell r="CN205"/>
          <cell r="CO205">
            <v>0</v>
          </cell>
          <cell r="CP205"/>
          <cell r="CQ205"/>
          <cell r="CR205"/>
          <cell r="CS205"/>
          <cell r="CT205"/>
          <cell r="CU205"/>
          <cell r="CV205"/>
          <cell r="CW205">
            <v>2546386</v>
          </cell>
          <cell r="CX205"/>
          <cell r="CY205"/>
          <cell r="CZ205"/>
          <cell r="DA205"/>
          <cell r="DB205"/>
          <cell r="DC205"/>
          <cell r="DD205"/>
          <cell r="DE205"/>
          <cell r="DF205"/>
          <cell r="DG205"/>
          <cell r="DH205">
            <v>0</v>
          </cell>
          <cell r="DI205"/>
          <cell r="DJ205"/>
          <cell r="DK205"/>
          <cell r="DL205"/>
          <cell r="DM205"/>
          <cell r="DN205"/>
          <cell r="DO205">
            <v>0</v>
          </cell>
          <cell r="DP205" t="str">
            <v>Sabie</v>
          </cell>
          <cell r="DQ205" t="str">
            <v>Sabie</v>
          </cell>
          <cell r="DR205">
            <v>11</v>
          </cell>
        </row>
        <row r="206">
          <cell r="C206">
            <v>33.1</v>
          </cell>
          <cell r="D206">
            <v>73</v>
          </cell>
          <cell r="E206">
            <v>25</v>
          </cell>
          <cell r="F206">
            <v>73</v>
          </cell>
          <cell r="G206">
            <v>2024</v>
          </cell>
          <cell r="H206" t="str">
            <v/>
          </cell>
          <cell r="I206" t="str">
            <v>Yes</v>
          </cell>
          <cell r="J206">
            <v>0</v>
          </cell>
          <cell r="K206" t="str">
            <v>Berrens</v>
          </cell>
          <cell r="L206" t="str">
            <v>Rehab collection, Ph 1</v>
          </cell>
          <cell r="M206">
            <v>280771</v>
          </cell>
          <cell r="N206" t="str">
            <v>280771-PS01</v>
          </cell>
          <cell r="O206"/>
          <cell r="P206">
            <v>1366</v>
          </cell>
          <cell r="Q206"/>
          <cell r="R206"/>
          <cell r="S206"/>
          <cell r="T206" t="str">
            <v>Exempt</v>
          </cell>
          <cell r="U206">
            <v>44624</v>
          </cell>
          <cell r="V206">
            <v>44860</v>
          </cell>
          <cell r="W206">
            <v>0</v>
          </cell>
          <cell r="X206">
            <v>0</v>
          </cell>
          <cell r="Y206">
            <v>45093</v>
          </cell>
          <cell r="Z206">
            <v>3000000</v>
          </cell>
          <cell r="AA206"/>
          <cell r="AB206">
            <v>3000000</v>
          </cell>
          <cell r="AC206" t="str">
            <v>Part B</v>
          </cell>
          <cell r="AD206"/>
          <cell r="AE206">
            <v>44714</v>
          </cell>
          <cell r="AF206">
            <v>5600000</v>
          </cell>
          <cell r="AG206"/>
          <cell r="AH206">
            <v>45413</v>
          </cell>
          <cell r="AI206">
            <v>45809</v>
          </cell>
          <cell r="AJ206"/>
          <cell r="AK206">
            <v>3000000</v>
          </cell>
          <cell r="AL206"/>
          <cell r="AM206"/>
          <cell r="AN206"/>
          <cell r="AO206"/>
          <cell r="AP206"/>
          <cell r="AQ206"/>
          <cell r="AR206">
            <v>0</v>
          </cell>
          <cell r="AS206">
            <v>0</v>
          </cell>
          <cell r="AT206">
            <v>3000000</v>
          </cell>
          <cell r="AU206">
            <v>3000000</v>
          </cell>
          <cell r="AV206"/>
          <cell r="AW206"/>
          <cell r="AX206">
            <v>3000000</v>
          </cell>
          <cell r="AY206"/>
          <cell r="AZ206"/>
          <cell r="BA206"/>
          <cell r="BB206"/>
          <cell r="BC206"/>
          <cell r="BD206"/>
          <cell r="BE206">
            <v>0</v>
          </cell>
          <cell r="BF206">
            <v>0</v>
          </cell>
          <cell r="BG206"/>
          <cell r="BH206">
            <v>0</v>
          </cell>
          <cell r="BI206"/>
          <cell r="BJ206">
            <v>0</v>
          </cell>
          <cell r="BK206"/>
          <cell r="BL206"/>
          <cell r="BM206"/>
          <cell r="BN206"/>
          <cell r="BO206"/>
          <cell r="BP206"/>
          <cell r="BQ206"/>
          <cell r="BR206"/>
          <cell r="BS206"/>
          <cell r="BT206"/>
          <cell r="BU206"/>
          <cell r="BV206">
            <v>0</v>
          </cell>
          <cell r="BW206"/>
          <cell r="BX206">
            <v>0</v>
          </cell>
          <cell r="BY206">
            <v>0</v>
          </cell>
          <cell r="BZ206"/>
          <cell r="CA206"/>
          <cell r="CB206"/>
          <cell r="CC206">
            <v>0</v>
          </cell>
          <cell r="CD206">
            <v>0</v>
          </cell>
          <cell r="CE206"/>
          <cell r="CF206"/>
          <cell r="CG206"/>
          <cell r="CH206"/>
          <cell r="CI206"/>
          <cell r="CJ206"/>
          <cell r="CK206"/>
          <cell r="CL206"/>
          <cell r="CM206"/>
          <cell r="CN206"/>
          <cell r="CO206">
            <v>0</v>
          </cell>
          <cell r="CP206"/>
          <cell r="CQ206"/>
          <cell r="CR206"/>
          <cell r="CS206"/>
          <cell r="CT206"/>
          <cell r="CU206"/>
          <cell r="CV206"/>
          <cell r="CW206">
            <v>0</v>
          </cell>
          <cell r="CX206"/>
          <cell r="CY206"/>
          <cell r="CZ206"/>
          <cell r="DA206"/>
          <cell r="DB206"/>
          <cell r="DC206"/>
          <cell r="DD206"/>
          <cell r="DE206"/>
          <cell r="DF206"/>
          <cell r="DG206"/>
          <cell r="DH206">
            <v>0</v>
          </cell>
          <cell r="DI206"/>
          <cell r="DJ206"/>
          <cell r="DK206"/>
          <cell r="DL206"/>
          <cell r="DM206"/>
          <cell r="DN206"/>
          <cell r="DO206" t="str">
            <v>Pam Rodewald</v>
          </cell>
          <cell r="DP206" t="str">
            <v>Berrens</v>
          </cell>
          <cell r="DQ206"/>
          <cell r="DR206">
            <v>8</v>
          </cell>
        </row>
        <row r="207">
          <cell r="C207">
            <v>33.200000000000003</v>
          </cell>
          <cell r="D207">
            <v>73</v>
          </cell>
          <cell r="E207">
            <v>25</v>
          </cell>
          <cell r="F207">
            <v>73</v>
          </cell>
          <cell r="G207"/>
          <cell r="H207" t="str">
            <v/>
          </cell>
          <cell r="I207" t="str">
            <v/>
          </cell>
          <cell r="J207">
            <v>0</v>
          </cell>
          <cell r="K207" t="str">
            <v>Berrens</v>
          </cell>
          <cell r="L207" t="str">
            <v>Rehab collection, Ph 2</v>
          </cell>
          <cell r="M207">
            <v>280771</v>
          </cell>
          <cell r="N207" t="str">
            <v>280771-PS02</v>
          </cell>
          <cell r="O207"/>
          <cell r="P207">
            <v>1366</v>
          </cell>
          <cell r="Q207"/>
          <cell r="R207"/>
          <cell r="S207"/>
          <cell r="T207" t="str">
            <v>Exempt</v>
          </cell>
          <cell r="U207">
            <v>44624</v>
          </cell>
          <cell r="V207">
            <v>44860</v>
          </cell>
          <cell r="W207">
            <v>0</v>
          </cell>
          <cell r="X207">
            <v>0</v>
          </cell>
          <cell r="Y207"/>
          <cell r="Z207"/>
          <cell r="AA207"/>
          <cell r="AB207">
            <v>0</v>
          </cell>
          <cell r="AC207"/>
          <cell r="AD207"/>
          <cell r="AE207"/>
          <cell r="AF207"/>
          <cell r="AG207"/>
          <cell r="AH207">
            <v>46508</v>
          </cell>
          <cell r="AI207">
            <v>46692</v>
          </cell>
          <cell r="AJ207"/>
          <cell r="AK207">
            <v>2150000</v>
          </cell>
          <cell r="AL207"/>
          <cell r="AM207"/>
          <cell r="AN207"/>
          <cell r="AO207"/>
          <cell r="AP207"/>
          <cell r="AQ207"/>
          <cell r="AR207">
            <v>0</v>
          </cell>
          <cell r="AS207">
            <v>0</v>
          </cell>
          <cell r="AT207">
            <v>2150000</v>
          </cell>
          <cell r="AU207">
            <v>0</v>
          </cell>
          <cell r="AV207"/>
          <cell r="AW207"/>
          <cell r="AX207">
            <v>0</v>
          </cell>
          <cell r="AY207"/>
          <cell r="AZ207"/>
          <cell r="BA207"/>
          <cell r="BB207"/>
          <cell r="BC207"/>
          <cell r="BD207"/>
          <cell r="BE207">
            <v>0</v>
          </cell>
          <cell r="BF207">
            <v>0</v>
          </cell>
          <cell r="BG207"/>
          <cell r="BH207">
            <v>0</v>
          </cell>
          <cell r="BI207"/>
          <cell r="BJ207">
            <v>0</v>
          </cell>
          <cell r="BK207"/>
          <cell r="BL207"/>
          <cell r="BM207"/>
          <cell r="BN207"/>
          <cell r="BO207"/>
          <cell r="BP207"/>
          <cell r="BQ207"/>
          <cell r="BR207"/>
          <cell r="BS207"/>
          <cell r="BT207"/>
          <cell r="BU207"/>
          <cell r="BV207">
            <v>0</v>
          </cell>
          <cell r="BW207"/>
          <cell r="BX207">
            <v>0</v>
          </cell>
          <cell r="BY207">
            <v>0</v>
          </cell>
          <cell r="BZ207"/>
          <cell r="CA207"/>
          <cell r="CB207"/>
          <cell r="CC207">
            <v>0</v>
          </cell>
          <cell r="CD207">
            <v>0</v>
          </cell>
          <cell r="CE207"/>
          <cell r="CF207"/>
          <cell r="CG207"/>
          <cell r="CH207"/>
          <cell r="CI207"/>
          <cell r="CJ207"/>
          <cell r="CK207"/>
          <cell r="CL207"/>
          <cell r="CM207"/>
          <cell r="CN207"/>
          <cell r="CO207">
            <v>0</v>
          </cell>
          <cell r="CP207"/>
          <cell r="CQ207"/>
          <cell r="CR207"/>
          <cell r="CS207"/>
          <cell r="CT207"/>
          <cell r="CU207"/>
          <cell r="CV207"/>
          <cell r="CW207">
            <v>0</v>
          </cell>
          <cell r="CX207"/>
          <cell r="CY207"/>
          <cell r="CZ207"/>
          <cell r="DA207"/>
          <cell r="DB207"/>
          <cell r="DC207"/>
          <cell r="DD207"/>
          <cell r="DE207"/>
          <cell r="DF207"/>
          <cell r="DG207"/>
          <cell r="DH207">
            <v>0</v>
          </cell>
          <cell r="DI207"/>
          <cell r="DJ207"/>
          <cell r="DK207"/>
          <cell r="DL207"/>
          <cell r="DM207"/>
          <cell r="DN207"/>
          <cell r="DO207" t="str">
            <v>Pam Rodewald</v>
          </cell>
          <cell r="DP207" t="str">
            <v>Berrens</v>
          </cell>
          <cell r="DQ207"/>
          <cell r="DR207">
            <v>8</v>
          </cell>
        </row>
        <row r="208">
          <cell r="C208">
            <v>33.299999999999997</v>
          </cell>
          <cell r="D208">
            <v>73</v>
          </cell>
          <cell r="E208">
            <v>25</v>
          </cell>
          <cell r="F208">
            <v>73</v>
          </cell>
          <cell r="G208"/>
          <cell r="H208" t="str">
            <v/>
          </cell>
          <cell r="I208" t="str">
            <v/>
          </cell>
          <cell r="J208">
            <v>0</v>
          </cell>
          <cell r="K208" t="str">
            <v>Berrens</v>
          </cell>
          <cell r="L208" t="str">
            <v>Rehab collection, Ph 3</v>
          </cell>
          <cell r="M208">
            <v>280771</v>
          </cell>
          <cell r="N208" t="str">
            <v>280771-PS03</v>
          </cell>
          <cell r="O208"/>
          <cell r="P208">
            <v>1366</v>
          </cell>
          <cell r="Q208"/>
          <cell r="R208"/>
          <cell r="S208"/>
          <cell r="T208" t="str">
            <v>Exempt</v>
          </cell>
          <cell r="U208">
            <v>44624</v>
          </cell>
          <cell r="V208">
            <v>44860</v>
          </cell>
          <cell r="W208">
            <v>0</v>
          </cell>
          <cell r="X208">
            <v>0</v>
          </cell>
          <cell r="Y208"/>
          <cell r="Z208"/>
          <cell r="AA208"/>
          <cell r="AB208">
            <v>0</v>
          </cell>
          <cell r="AC208"/>
          <cell r="AD208"/>
          <cell r="AE208"/>
          <cell r="AF208"/>
          <cell r="AG208"/>
          <cell r="AH208">
            <v>47604</v>
          </cell>
          <cell r="AI208">
            <v>47788</v>
          </cell>
          <cell r="AJ208"/>
          <cell r="AK208">
            <v>2300000</v>
          </cell>
          <cell r="AL208"/>
          <cell r="AM208"/>
          <cell r="AN208"/>
          <cell r="AO208"/>
          <cell r="AP208"/>
          <cell r="AQ208"/>
          <cell r="AR208">
            <v>0</v>
          </cell>
          <cell r="AS208">
            <v>0</v>
          </cell>
          <cell r="AT208">
            <v>2300000</v>
          </cell>
          <cell r="AU208">
            <v>0</v>
          </cell>
          <cell r="AV208"/>
          <cell r="AW208"/>
          <cell r="AX208">
            <v>0</v>
          </cell>
          <cell r="AY208"/>
          <cell r="AZ208"/>
          <cell r="BA208"/>
          <cell r="BB208"/>
          <cell r="BC208"/>
          <cell r="BD208"/>
          <cell r="BE208">
            <v>0</v>
          </cell>
          <cell r="BF208">
            <v>0</v>
          </cell>
          <cell r="BG208"/>
          <cell r="BH208">
            <v>0</v>
          </cell>
          <cell r="BI208"/>
          <cell r="BJ208">
            <v>0</v>
          </cell>
          <cell r="BK208"/>
          <cell r="BL208"/>
          <cell r="BM208"/>
          <cell r="BN208"/>
          <cell r="BO208"/>
          <cell r="BP208"/>
          <cell r="BQ208"/>
          <cell r="BR208"/>
          <cell r="BS208"/>
          <cell r="BT208"/>
          <cell r="BU208"/>
          <cell r="BV208">
            <v>0</v>
          </cell>
          <cell r="BW208"/>
          <cell r="BX208">
            <v>0</v>
          </cell>
          <cell r="BY208">
            <v>0</v>
          </cell>
          <cell r="BZ208"/>
          <cell r="CA208"/>
          <cell r="CB208"/>
          <cell r="CC208">
            <v>0</v>
          </cell>
          <cell r="CD208">
            <v>0</v>
          </cell>
          <cell r="CE208"/>
          <cell r="CF208"/>
          <cell r="CG208"/>
          <cell r="CH208"/>
          <cell r="CI208"/>
          <cell r="CJ208"/>
          <cell r="CK208"/>
          <cell r="CL208"/>
          <cell r="CM208"/>
          <cell r="CN208"/>
          <cell r="CO208">
            <v>0</v>
          </cell>
          <cell r="CP208"/>
          <cell r="CQ208"/>
          <cell r="CR208"/>
          <cell r="CS208"/>
          <cell r="CT208"/>
          <cell r="CU208"/>
          <cell r="CV208"/>
          <cell r="CW208">
            <v>0</v>
          </cell>
          <cell r="CX208"/>
          <cell r="CY208"/>
          <cell r="CZ208"/>
          <cell r="DA208"/>
          <cell r="DB208"/>
          <cell r="DC208"/>
          <cell r="DD208"/>
          <cell r="DE208"/>
          <cell r="DF208"/>
          <cell r="DG208"/>
          <cell r="DH208">
            <v>0</v>
          </cell>
          <cell r="DI208"/>
          <cell r="DJ208"/>
          <cell r="DK208"/>
          <cell r="DL208"/>
          <cell r="DM208"/>
          <cell r="DN208"/>
          <cell r="DO208" t="str">
            <v>Pam Rodewald</v>
          </cell>
          <cell r="DP208" t="str">
            <v>Berrens</v>
          </cell>
          <cell r="DQ208"/>
          <cell r="DR208">
            <v>8</v>
          </cell>
        </row>
        <row r="209">
          <cell r="C209">
            <v>125</v>
          </cell>
          <cell r="D209">
            <v>56</v>
          </cell>
          <cell r="E209">
            <v>108</v>
          </cell>
          <cell r="F209">
            <v>56</v>
          </cell>
          <cell r="G209" t="str">
            <v/>
          </cell>
          <cell r="H209" t="str">
            <v/>
          </cell>
          <cell r="I209" t="str">
            <v/>
          </cell>
          <cell r="J209">
            <v>0</v>
          </cell>
          <cell r="K209" t="str">
            <v>Barrett</v>
          </cell>
          <cell r="L209" t="str">
            <v>Rehab treatment - blower replacement</v>
          </cell>
          <cell r="M209">
            <v>280536</v>
          </cell>
          <cell r="N209" t="str">
            <v>280536-PS01</v>
          </cell>
          <cell r="O209" t="str">
            <v>existing</v>
          </cell>
          <cell r="P209">
            <v>5383</v>
          </cell>
          <cell r="Q209">
            <v>0</v>
          </cell>
          <cell r="R209"/>
          <cell r="S209" t="str">
            <v>Y</v>
          </cell>
          <cell r="T209"/>
          <cell r="U209">
            <v>0</v>
          </cell>
          <cell r="V209">
            <v>0</v>
          </cell>
          <cell r="W209">
            <v>0</v>
          </cell>
          <cell r="X209">
            <v>0</v>
          </cell>
          <cell r="Y209"/>
          <cell r="Z209"/>
          <cell r="AA209"/>
          <cell r="AB209">
            <v>0</v>
          </cell>
          <cell r="AC209"/>
          <cell r="AD209"/>
          <cell r="AE209"/>
          <cell r="AF209"/>
          <cell r="AG209"/>
          <cell r="AH209"/>
          <cell r="AI209"/>
          <cell r="AJ209"/>
          <cell r="AK209">
            <v>600000</v>
          </cell>
          <cell r="AL209"/>
          <cell r="AM209"/>
          <cell r="AN209"/>
          <cell r="AO209"/>
          <cell r="AP209"/>
          <cell r="AQ209"/>
          <cell r="AR209">
            <v>0</v>
          </cell>
          <cell r="AS209">
            <v>0</v>
          </cell>
          <cell r="AT209">
            <v>600000</v>
          </cell>
          <cell r="AU209">
            <v>0</v>
          </cell>
          <cell r="AV209"/>
          <cell r="AW209"/>
          <cell r="AX209">
            <v>0</v>
          </cell>
          <cell r="AY209"/>
          <cell r="AZ209"/>
          <cell r="BA209"/>
          <cell r="BB209"/>
          <cell r="BC209"/>
          <cell r="BD209"/>
          <cell r="BE209" t="str">
            <v>other</v>
          </cell>
          <cell r="BF209">
            <v>0</v>
          </cell>
          <cell r="BG209"/>
          <cell r="BH209">
            <v>0</v>
          </cell>
          <cell r="BI209"/>
          <cell r="BJ209">
            <v>0</v>
          </cell>
          <cell r="BK209"/>
          <cell r="BL209"/>
          <cell r="BM209"/>
          <cell r="BN209"/>
          <cell r="BO209"/>
          <cell r="BP209"/>
          <cell r="BQ209"/>
          <cell r="BR209" t="str">
            <v/>
          </cell>
          <cell r="BS209"/>
          <cell r="BT209" t="str">
            <v/>
          </cell>
          <cell r="BU209"/>
          <cell r="BV209">
            <v>0</v>
          </cell>
          <cell r="BW209"/>
          <cell r="BX209">
            <v>0</v>
          </cell>
          <cell r="BY209">
            <v>0</v>
          </cell>
          <cell r="BZ209"/>
          <cell r="CA209"/>
          <cell r="CB209"/>
          <cell r="CC209">
            <v>0</v>
          </cell>
          <cell r="CD209">
            <v>0</v>
          </cell>
          <cell r="CE209"/>
          <cell r="CF209"/>
          <cell r="CG209"/>
          <cell r="CH209"/>
          <cell r="CI209"/>
          <cell r="CJ209"/>
          <cell r="CK209"/>
          <cell r="CL209"/>
          <cell r="CM209"/>
          <cell r="CN209"/>
          <cell r="CO209">
            <v>0</v>
          </cell>
          <cell r="CP209"/>
          <cell r="CQ209"/>
          <cell r="CR209"/>
          <cell r="CS209"/>
          <cell r="CT209"/>
          <cell r="CU209"/>
          <cell r="CV209"/>
          <cell r="CW209">
            <v>0</v>
          </cell>
          <cell r="CX209"/>
          <cell r="CY209"/>
          <cell r="CZ209"/>
          <cell r="DA209"/>
          <cell r="DB209"/>
          <cell r="DC209"/>
          <cell r="DD209"/>
          <cell r="DE209"/>
          <cell r="DF209"/>
          <cell r="DG209"/>
          <cell r="DH209">
            <v>0</v>
          </cell>
          <cell r="DI209"/>
          <cell r="DJ209"/>
          <cell r="DK209"/>
          <cell r="DL209"/>
          <cell r="DM209"/>
          <cell r="DN209"/>
          <cell r="DO209" t="str">
            <v>Abram Peterson</v>
          </cell>
          <cell r="DP209" t="str">
            <v>Barrett</v>
          </cell>
          <cell r="DQ209" t="str">
            <v>Lafontaine</v>
          </cell>
          <cell r="DR209" t="str">
            <v>6W</v>
          </cell>
        </row>
        <row r="210">
          <cell r="C210">
            <v>34</v>
          </cell>
          <cell r="D210">
            <v>73</v>
          </cell>
          <cell r="E210"/>
          <cell r="F210"/>
          <cell r="G210"/>
          <cell r="H210" t="str">
            <v/>
          </cell>
          <cell r="I210" t="str">
            <v>Yes</v>
          </cell>
          <cell r="J210">
            <v>0</v>
          </cell>
          <cell r="K210" t="str">
            <v>Barrett</v>
          </cell>
          <cell r="L210" t="str">
            <v>Rehab treatment</v>
          </cell>
          <cell r="M210">
            <v>280918</v>
          </cell>
          <cell r="N210" t="str">
            <v>280918-PS01</v>
          </cell>
          <cell r="O210"/>
          <cell r="P210">
            <v>6055</v>
          </cell>
          <cell r="Q210"/>
          <cell r="R210"/>
          <cell r="S210"/>
          <cell r="T210"/>
          <cell r="U210">
            <v>44987</v>
          </cell>
          <cell r="V210">
            <v>45098</v>
          </cell>
          <cell r="W210">
            <v>0</v>
          </cell>
          <cell r="X210">
            <v>0</v>
          </cell>
          <cell r="Y210">
            <v>45215</v>
          </cell>
          <cell r="Z210">
            <v>30273000</v>
          </cell>
          <cell r="AA210"/>
          <cell r="AB210">
            <v>30273000</v>
          </cell>
          <cell r="AC210" t="str">
            <v>Part B</v>
          </cell>
          <cell r="AD210" t="str">
            <v>request submitted during comment period</v>
          </cell>
          <cell r="AE210"/>
          <cell r="AF210"/>
          <cell r="AG210"/>
          <cell r="AH210">
            <v>45444</v>
          </cell>
          <cell r="AI210">
            <v>45596</v>
          </cell>
          <cell r="AJ210" t="str">
            <v>IUP req rcd during cmt period</v>
          </cell>
          <cell r="AK210">
            <v>30273000</v>
          </cell>
          <cell r="AL210"/>
          <cell r="AM210"/>
          <cell r="AN210"/>
          <cell r="AO210"/>
          <cell r="AP210"/>
          <cell r="AQ210"/>
          <cell r="AR210">
            <v>0</v>
          </cell>
          <cell r="AS210">
            <v>0</v>
          </cell>
          <cell r="AT210">
            <v>30273000</v>
          </cell>
          <cell r="AU210">
            <v>30273000</v>
          </cell>
          <cell r="AV210"/>
          <cell r="AW210"/>
          <cell r="AX210">
            <v>30273000</v>
          </cell>
          <cell r="AY210"/>
          <cell r="AZ210"/>
          <cell r="BA210"/>
          <cell r="BB210"/>
          <cell r="BC210"/>
          <cell r="BD210"/>
          <cell r="BE210">
            <v>0</v>
          </cell>
          <cell r="BF210">
            <v>0</v>
          </cell>
          <cell r="BG210"/>
          <cell r="BH210">
            <v>0</v>
          </cell>
          <cell r="BI210"/>
          <cell r="BJ210">
            <v>0</v>
          </cell>
          <cell r="BK210"/>
          <cell r="BL210"/>
          <cell r="BM210"/>
          <cell r="BN210"/>
          <cell r="BO210"/>
          <cell r="BP210"/>
          <cell r="BQ210"/>
          <cell r="BR210"/>
          <cell r="BS210"/>
          <cell r="BT210"/>
          <cell r="BU210"/>
          <cell r="BV210">
            <v>0</v>
          </cell>
          <cell r="BW210"/>
          <cell r="BX210">
            <v>0</v>
          </cell>
          <cell r="BY210">
            <v>0</v>
          </cell>
          <cell r="BZ210"/>
          <cell r="CA210"/>
          <cell r="CB210"/>
          <cell r="CC210">
            <v>0</v>
          </cell>
          <cell r="CD210">
            <v>0</v>
          </cell>
          <cell r="CE210"/>
          <cell r="CF210"/>
          <cell r="CG210"/>
          <cell r="CH210"/>
          <cell r="CI210"/>
          <cell r="CJ210"/>
          <cell r="CK210"/>
          <cell r="CL210"/>
          <cell r="CM210"/>
          <cell r="CN210"/>
          <cell r="CO210">
            <v>0</v>
          </cell>
          <cell r="CP210"/>
          <cell r="CQ210"/>
          <cell r="CR210"/>
          <cell r="CS210"/>
          <cell r="CT210"/>
          <cell r="CU210"/>
          <cell r="CV210"/>
          <cell r="CW210">
            <v>0</v>
          </cell>
          <cell r="CX210"/>
          <cell r="CY210"/>
          <cell r="CZ210"/>
          <cell r="DA210"/>
          <cell r="DB210"/>
          <cell r="DC210"/>
          <cell r="DD210"/>
          <cell r="DE210"/>
          <cell r="DF210"/>
          <cell r="DG210"/>
          <cell r="DH210"/>
          <cell r="DI210"/>
          <cell r="DJ210"/>
          <cell r="DK210"/>
          <cell r="DL210"/>
          <cell r="DM210"/>
          <cell r="DN210"/>
          <cell r="DO210" t="str">
            <v>Julie Henderson</v>
          </cell>
          <cell r="DP210" t="str">
            <v>Barrett</v>
          </cell>
          <cell r="DQ210"/>
          <cell r="DR210" t="str">
            <v>7W</v>
          </cell>
        </row>
        <row r="211">
          <cell r="C211">
            <v>238</v>
          </cell>
          <cell r="D211">
            <v>44</v>
          </cell>
          <cell r="E211">
            <v>216</v>
          </cell>
          <cell r="F211">
            <v>44</v>
          </cell>
          <cell r="G211">
            <v>2023</v>
          </cell>
          <cell r="H211" t="str">
            <v>Yes</v>
          </cell>
          <cell r="I211" t="str">
            <v/>
          </cell>
          <cell r="J211">
            <v>0</v>
          </cell>
          <cell r="K211" t="str">
            <v>Bradshaw</v>
          </cell>
          <cell r="L211" t="str">
            <v>Rehab collection ph 2/3, brick sanitary sewer</v>
          </cell>
          <cell r="M211">
            <v>280635</v>
          </cell>
          <cell r="N211" t="str">
            <v>280635-PS02</v>
          </cell>
          <cell r="O211"/>
          <cell r="P211">
            <v>41901</v>
          </cell>
          <cell r="Q211"/>
          <cell r="R211"/>
          <cell r="S211"/>
          <cell r="T211" t="str">
            <v>Exempt</v>
          </cell>
          <cell r="U211">
            <v>43521</v>
          </cell>
          <cell r="V211">
            <v>43641</v>
          </cell>
          <cell r="W211">
            <v>43895</v>
          </cell>
          <cell r="X211">
            <v>43990</v>
          </cell>
          <cell r="Y211" t="str">
            <v>certified</v>
          </cell>
          <cell r="Z211">
            <v>6565239</v>
          </cell>
          <cell r="AA211"/>
          <cell r="AB211">
            <v>6565239</v>
          </cell>
          <cell r="AC211" t="str">
            <v>23 Carryover</v>
          </cell>
          <cell r="AD211"/>
          <cell r="AE211">
            <v>44690</v>
          </cell>
          <cell r="AF211">
            <v>6565239</v>
          </cell>
          <cell r="AG211"/>
          <cell r="AH211">
            <v>45047</v>
          </cell>
          <cell r="AI211">
            <v>45231</v>
          </cell>
          <cell r="AJ211"/>
          <cell r="AK211">
            <v>6565239</v>
          </cell>
          <cell r="AL211">
            <v>43894</v>
          </cell>
          <cell r="AM211">
            <v>45107</v>
          </cell>
          <cell r="AN211"/>
          <cell r="AO211">
            <v>6565239</v>
          </cell>
          <cell r="AP211">
            <v>2023</v>
          </cell>
          <cell r="AQ211"/>
          <cell r="AR211">
            <v>0</v>
          </cell>
          <cell r="AS211">
            <v>0</v>
          </cell>
          <cell r="AT211">
            <v>6565239</v>
          </cell>
          <cell r="AU211">
            <v>6565239</v>
          </cell>
          <cell r="AV211"/>
          <cell r="AW211"/>
          <cell r="AX211">
            <v>6565239</v>
          </cell>
          <cell r="AY211"/>
          <cell r="AZ211"/>
          <cell r="BA211"/>
          <cell r="BB211"/>
          <cell r="BC211"/>
          <cell r="BD211"/>
          <cell r="BE211">
            <v>0</v>
          </cell>
          <cell r="BF211">
            <v>0</v>
          </cell>
          <cell r="BG211"/>
          <cell r="BH211">
            <v>0</v>
          </cell>
          <cell r="BI211"/>
          <cell r="BJ211">
            <v>0</v>
          </cell>
          <cell r="BK211"/>
          <cell r="BL211"/>
          <cell r="BM211"/>
          <cell r="BN211"/>
          <cell r="BO211"/>
          <cell r="BP211"/>
          <cell r="BQ211"/>
          <cell r="BR211" t="str">
            <v/>
          </cell>
          <cell r="BS211"/>
          <cell r="BT211"/>
          <cell r="BU211"/>
          <cell r="BV211">
            <v>0</v>
          </cell>
          <cell r="BW211"/>
          <cell r="BX211">
            <v>0</v>
          </cell>
          <cell r="BY211">
            <v>0</v>
          </cell>
          <cell r="BZ211"/>
          <cell r="CA211"/>
          <cell r="CB211"/>
          <cell r="CC211">
            <v>0</v>
          </cell>
          <cell r="CD211">
            <v>0</v>
          </cell>
          <cell r="CE211"/>
          <cell r="CF211"/>
          <cell r="CG211"/>
          <cell r="CH211"/>
          <cell r="CI211"/>
          <cell r="CJ211"/>
          <cell r="CK211"/>
          <cell r="CL211"/>
          <cell r="CM211"/>
          <cell r="CN211"/>
          <cell r="CO211">
            <v>0</v>
          </cell>
          <cell r="CP211"/>
          <cell r="CQ211"/>
          <cell r="CR211"/>
          <cell r="CS211"/>
          <cell r="CT211"/>
          <cell r="CU211"/>
          <cell r="CV211"/>
          <cell r="CW211">
            <v>0</v>
          </cell>
          <cell r="CX211"/>
          <cell r="CY211"/>
          <cell r="CZ211"/>
          <cell r="DA211"/>
          <cell r="DB211"/>
          <cell r="DC211"/>
          <cell r="DD211"/>
          <cell r="DE211"/>
          <cell r="DF211"/>
          <cell r="DG211"/>
          <cell r="DH211">
            <v>0</v>
          </cell>
          <cell r="DI211"/>
          <cell r="DJ211"/>
          <cell r="DK211"/>
          <cell r="DL211"/>
          <cell r="DM211"/>
          <cell r="DN211"/>
          <cell r="DO211" t="str">
            <v>Vinod Sathyaseelan</v>
          </cell>
          <cell r="DP211" t="str">
            <v>Bradshaw</v>
          </cell>
          <cell r="DQ211" t="str">
            <v>Lafontaine</v>
          </cell>
          <cell r="DR211">
            <v>4</v>
          </cell>
        </row>
        <row r="212">
          <cell r="C212">
            <v>210</v>
          </cell>
          <cell r="D212">
            <v>46</v>
          </cell>
          <cell r="E212">
            <v>190</v>
          </cell>
          <cell r="F212">
            <v>46</v>
          </cell>
          <cell r="G212"/>
          <cell r="H212" t="str">
            <v/>
          </cell>
          <cell r="I212" t="str">
            <v/>
          </cell>
          <cell r="J212">
            <v>0</v>
          </cell>
          <cell r="K212" t="str">
            <v>Kanuit</v>
          </cell>
          <cell r="L212" t="str">
            <v>Rehab treatment</v>
          </cell>
          <cell r="M212">
            <v>280665</v>
          </cell>
          <cell r="N212" t="str">
            <v>280665-PS01</v>
          </cell>
          <cell r="O212"/>
          <cell r="P212">
            <v>997</v>
          </cell>
          <cell r="Q212"/>
          <cell r="R212"/>
          <cell r="S212"/>
          <cell r="T212"/>
          <cell r="U212">
            <v>0</v>
          </cell>
          <cell r="V212">
            <v>0</v>
          </cell>
          <cell r="W212">
            <v>0</v>
          </cell>
          <cell r="X212">
            <v>0</v>
          </cell>
          <cell r="Y212"/>
          <cell r="Z212"/>
          <cell r="AA212"/>
          <cell r="AB212">
            <v>0</v>
          </cell>
          <cell r="AC212"/>
          <cell r="AD212"/>
          <cell r="AE212"/>
          <cell r="AF212"/>
          <cell r="AG212"/>
          <cell r="AH212"/>
          <cell r="AI212"/>
          <cell r="AJ212"/>
          <cell r="AK212">
            <v>1000000</v>
          </cell>
          <cell r="AL212"/>
          <cell r="AM212"/>
          <cell r="AN212"/>
          <cell r="AO212"/>
          <cell r="AP212"/>
          <cell r="AQ212"/>
          <cell r="AR212">
            <v>0</v>
          </cell>
          <cell r="AS212">
            <v>0</v>
          </cell>
          <cell r="AT212">
            <v>1000000</v>
          </cell>
          <cell r="AU212">
            <v>0</v>
          </cell>
          <cell r="AV212"/>
          <cell r="AW212"/>
          <cell r="AX212">
            <v>0</v>
          </cell>
          <cell r="AY212"/>
          <cell r="AZ212"/>
          <cell r="BA212"/>
          <cell r="BB212"/>
          <cell r="BC212"/>
          <cell r="BD212"/>
          <cell r="BE212">
            <v>0</v>
          </cell>
          <cell r="BF212">
            <v>0</v>
          </cell>
          <cell r="BG212"/>
          <cell r="BH212">
            <v>0</v>
          </cell>
          <cell r="BI212"/>
          <cell r="BJ212">
            <v>0</v>
          </cell>
          <cell r="BK212"/>
          <cell r="BL212"/>
          <cell r="BM212"/>
          <cell r="BN212"/>
          <cell r="BO212"/>
          <cell r="BP212"/>
          <cell r="BQ212"/>
          <cell r="BR212" t="str">
            <v/>
          </cell>
          <cell r="BS212"/>
          <cell r="BT212" t="str">
            <v/>
          </cell>
          <cell r="BU212"/>
          <cell r="BV212">
            <v>0</v>
          </cell>
          <cell r="BW212"/>
          <cell r="BX212">
            <v>0</v>
          </cell>
          <cell r="BY212">
            <v>0</v>
          </cell>
          <cell r="BZ212"/>
          <cell r="CA212"/>
          <cell r="CB212"/>
          <cell r="CC212">
            <v>0</v>
          </cell>
          <cell r="CD212">
            <v>0</v>
          </cell>
          <cell r="CE212"/>
          <cell r="CF212"/>
          <cell r="CG212"/>
          <cell r="CH212"/>
          <cell r="CI212"/>
          <cell r="CJ212"/>
          <cell r="CK212"/>
          <cell r="CL212"/>
          <cell r="CM212"/>
          <cell r="CN212"/>
          <cell r="CO212">
            <v>0</v>
          </cell>
          <cell r="CP212"/>
          <cell r="CQ212"/>
          <cell r="CR212"/>
          <cell r="CS212"/>
          <cell r="CT212"/>
          <cell r="CU212"/>
          <cell r="CV212"/>
          <cell r="CW212">
            <v>0</v>
          </cell>
          <cell r="CX212"/>
          <cell r="CY212"/>
          <cell r="CZ212"/>
          <cell r="DA212"/>
          <cell r="DB212"/>
          <cell r="DC212"/>
          <cell r="DD212"/>
          <cell r="DE212"/>
          <cell r="DF212"/>
          <cell r="DG212"/>
          <cell r="DH212">
            <v>0</v>
          </cell>
          <cell r="DI212"/>
          <cell r="DJ212"/>
          <cell r="DK212">
            <v>750000</v>
          </cell>
          <cell r="DL212" t="str">
            <v>23 SPAP</v>
          </cell>
          <cell r="DM212"/>
          <cell r="DN212"/>
          <cell r="DO212" t="str">
            <v>Abram Peterson</v>
          </cell>
          <cell r="DP212" t="str">
            <v>Kanuit</v>
          </cell>
          <cell r="DQ212" t="str">
            <v>Gallentine</v>
          </cell>
          <cell r="DR212">
            <v>10</v>
          </cell>
        </row>
        <row r="213">
          <cell r="C213">
            <v>243</v>
          </cell>
          <cell r="D213">
            <v>41</v>
          </cell>
          <cell r="E213">
            <v>225</v>
          </cell>
          <cell r="F213">
            <v>41</v>
          </cell>
          <cell r="G213"/>
          <cell r="H213" t="str">
            <v/>
          </cell>
          <cell r="I213" t="str">
            <v/>
          </cell>
          <cell r="J213">
            <v>0</v>
          </cell>
          <cell r="K213" t="str">
            <v>Gallentine</v>
          </cell>
          <cell r="L213" t="str">
            <v>Unsewered, potential SSTS</v>
          </cell>
          <cell r="M213">
            <v>280706</v>
          </cell>
          <cell r="N213" t="str">
            <v>280706-PS01</v>
          </cell>
          <cell r="O213"/>
          <cell r="P213">
            <v>39500</v>
          </cell>
          <cell r="Q213"/>
          <cell r="R213"/>
          <cell r="S213"/>
          <cell r="T213"/>
          <cell r="U213">
            <v>0</v>
          </cell>
          <cell r="V213">
            <v>0</v>
          </cell>
          <cell r="W213">
            <v>0</v>
          </cell>
          <cell r="X213">
            <v>0</v>
          </cell>
          <cell r="Y213"/>
          <cell r="Z213"/>
          <cell r="AA213"/>
          <cell r="AB213">
            <v>0</v>
          </cell>
          <cell r="AC213"/>
          <cell r="AD213"/>
          <cell r="AE213"/>
          <cell r="AF213"/>
          <cell r="AG213"/>
          <cell r="AH213"/>
          <cell r="AI213"/>
          <cell r="AJ213"/>
          <cell r="AK213"/>
          <cell r="AL213"/>
          <cell r="AM213"/>
          <cell r="AN213"/>
          <cell r="AO213"/>
          <cell r="AP213"/>
          <cell r="AQ213"/>
          <cell r="AR213">
            <v>0</v>
          </cell>
          <cell r="AS213">
            <v>0</v>
          </cell>
          <cell r="AT213">
            <v>0</v>
          </cell>
          <cell r="AU213">
            <v>0</v>
          </cell>
          <cell r="AV213"/>
          <cell r="AW213"/>
          <cell r="AX213">
            <v>0</v>
          </cell>
          <cell r="AY213"/>
          <cell r="AZ213"/>
          <cell r="BA213"/>
          <cell r="BB213"/>
          <cell r="BC213"/>
          <cell r="BD213"/>
          <cell r="BE213">
            <v>0</v>
          </cell>
          <cell r="BF213">
            <v>0</v>
          </cell>
          <cell r="BG213"/>
          <cell r="BH213">
            <v>0</v>
          </cell>
          <cell r="BI213"/>
          <cell r="BJ213">
            <v>0</v>
          </cell>
          <cell r="BK213"/>
          <cell r="BL213"/>
          <cell r="BM213"/>
          <cell r="BN213"/>
          <cell r="BO213"/>
          <cell r="BP213"/>
          <cell r="BQ213"/>
          <cell r="BR213" t="str">
            <v/>
          </cell>
          <cell r="BS213"/>
          <cell r="BT213"/>
          <cell r="BU213"/>
          <cell r="BV213">
            <v>0</v>
          </cell>
          <cell r="BW213"/>
          <cell r="BX213">
            <v>0</v>
          </cell>
          <cell r="BY213">
            <v>0</v>
          </cell>
          <cell r="BZ213"/>
          <cell r="CA213"/>
          <cell r="CB213"/>
          <cell r="CC213">
            <v>0</v>
          </cell>
          <cell r="CD213">
            <v>0</v>
          </cell>
          <cell r="CE213">
            <v>44872</v>
          </cell>
          <cell r="CF213">
            <v>32</v>
          </cell>
          <cell r="CG213">
            <v>74</v>
          </cell>
          <cell r="CH213">
            <v>60000</v>
          </cell>
          <cell r="CI213">
            <v>2023</v>
          </cell>
          <cell r="CJ213">
            <v>44951</v>
          </cell>
          <cell r="CK213">
            <v>2023</v>
          </cell>
          <cell r="CL213"/>
          <cell r="CM213" t="str">
            <v>Potential</v>
          </cell>
          <cell r="CN213"/>
          <cell r="CO213">
            <v>0</v>
          </cell>
          <cell r="CP213"/>
          <cell r="CQ213"/>
          <cell r="CR213"/>
          <cell r="CS213"/>
          <cell r="CT213"/>
          <cell r="CU213"/>
          <cell r="CV213"/>
          <cell r="CW213">
            <v>60000</v>
          </cell>
          <cell r="CX213"/>
          <cell r="CY213"/>
          <cell r="CZ213"/>
          <cell r="DA213"/>
          <cell r="DB213"/>
          <cell r="DC213"/>
          <cell r="DD213"/>
          <cell r="DE213"/>
          <cell r="DF213"/>
          <cell r="DG213"/>
          <cell r="DH213">
            <v>0</v>
          </cell>
          <cell r="DI213"/>
          <cell r="DJ213"/>
          <cell r="DK213"/>
          <cell r="DL213"/>
          <cell r="DM213"/>
          <cell r="DN213"/>
          <cell r="DO213" t="str">
            <v>Qais Banihani</v>
          </cell>
          <cell r="DP213" t="str">
            <v>Gallentine</v>
          </cell>
          <cell r="DQ213" t="str">
            <v>Gallentine</v>
          </cell>
          <cell r="DR213">
            <v>10</v>
          </cell>
        </row>
        <row r="214">
          <cell r="C214">
            <v>217</v>
          </cell>
          <cell r="D214">
            <v>46</v>
          </cell>
          <cell r="E214">
            <v>197</v>
          </cell>
          <cell r="F214">
            <v>46</v>
          </cell>
          <cell r="G214" t="str">
            <v/>
          </cell>
          <cell r="H214" t="str">
            <v/>
          </cell>
          <cell r="I214" t="str">
            <v/>
          </cell>
          <cell r="J214">
            <v>0</v>
          </cell>
          <cell r="K214" t="str">
            <v>Barrett</v>
          </cell>
          <cell r="L214" t="str">
            <v>Expand treatment, add pond</v>
          </cell>
          <cell r="M214">
            <v>279679</v>
          </cell>
          <cell r="N214" t="str">
            <v>279679-PS01</v>
          </cell>
          <cell r="O214" t="str">
            <v>existing</v>
          </cell>
          <cell r="P214">
            <v>278</v>
          </cell>
          <cell r="Q214" t="str">
            <v>Y</v>
          </cell>
          <cell r="R214"/>
          <cell r="S214">
            <v>0</v>
          </cell>
          <cell r="T214"/>
          <cell r="U214">
            <v>0</v>
          </cell>
          <cell r="V214">
            <v>0</v>
          </cell>
          <cell r="W214">
            <v>0</v>
          </cell>
          <cell r="X214">
            <v>0</v>
          </cell>
          <cell r="Y214"/>
          <cell r="Z214"/>
          <cell r="AA214"/>
          <cell r="AB214">
            <v>0</v>
          </cell>
          <cell r="AC214"/>
          <cell r="AD214"/>
          <cell r="AE214"/>
          <cell r="AF214"/>
          <cell r="AG214"/>
          <cell r="AH214"/>
          <cell r="AI214"/>
          <cell r="AJ214"/>
          <cell r="AK214">
            <v>400000</v>
          </cell>
          <cell r="AL214"/>
          <cell r="AM214"/>
          <cell r="AN214"/>
          <cell r="AO214"/>
          <cell r="AP214"/>
          <cell r="AQ214"/>
          <cell r="AR214">
            <v>0</v>
          </cell>
          <cell r="AS214">
            <v>0</v>
          </cell>
          <cell r="AT214">
            <v>400000</v>
          </cell>
          <cell r="AU214">
            <v>0</v>
          </cell>
          <cell r="AV214"/>
          <cell r="AW214"/>
          <cell r="AX214">
            <v>0</v>
          </cell>
          <cell r="AY214"/>
          <cell r="AZ214"/>
          <cell r="BA214"/>
          <cell r="BB214"/>
          <cell r="BC214"/>
          <cell r="BD214"/>
          <cell r="BE214" t="str">
            <v>2011 survey</v>
          </cell>
          <cell r="BF214">
            <v>0</v>
          </cell>
          <cell r="BG214"/>
          <cell r="BH214">
            <v>0</v>
          </cell>
          <cell r="BI214"/>
          <cell r="BJ214">
            <v>0</v>
          </cell>
          <cell r="BK214"/>
          <cell r="BL214"/>
          <cell r="BM214"/>
          <cell r="BN214"/>
          <cell r="BO214"/>
          <cell r="BP214"/>
          <cell r="BQ214"/>
          <cell r="BR214" t="str">
            <v/>
          </cell>
          <cell r="BS214"/>
          <cell r="BT214" t="str">
            <v/>
          </cell>
          <cell r="BU214"/>
          <cell r="BV214">
            <v>0</v>
          </cell>
          <cell r="BW214"/>
          <cell r="BX214">
            <v>0</v>
          </cell>
          <cell r="BY214">
            <v>0</v>
          </cell>
          <cell r="BZ214"/>
          <cell r="CA214"/>
          <cell r="CB214"/>
          <cell r="CC214">
            <v>0</v>
          </cell>
          <cell r="CD214">
            <v>0</v>
          </cell>
          <cell r="CE214"/>
          <cell r="CF214"/>
          <cell r="CG214"/>
          <cell r="CH214"/>
          <cell r="CI214"/>
          <cell r="CJ214"/>
          <cell r="CK214"/>
          <cell r="CL214"/>
          <cell r="CM214"/>
          <cell r="CN214"/>
          <cell r="CO214">
            <v>0</v>
          </cell>
          <cell r="CP214"/>
          <cell r="CQ214"/>
          <cell r="CR214"/>
          <cell r="CS214"/>
          <cell r="CT214"/>
          <cell r="CU214"/>
          <cell r="CV214"/>
          <cell r="CW214">
            <v>0</v>
          </cell>
          <cell r="CX214"/>
          <cell r="CY214"/>
          <cell r="CZ214"/>
          <cell r="DA214"/>
          <cell r="DB214"/>
          <cell r="DC214">
            <v>130</v>
          </cell>
          <cell r="DD214">
            <v>7</v>
          </cell>
          <cell r="DE214"/>
          <cell r="DF214"/>
          <cell r="DG214"/>
          <cell r="DH214">
            <v>0</v>
          </cell>
          <cell r="DI214"/>
          <cell r="DJ214"/>
          <cell r="DK214"/>
          <cell r="DL214"/>
          <cell r="DM214"/>
          <cell r="DN214"/>
          <cell r="DO214" t="str">
            <v>Abram Peterson</v>
          </cell>
          <cell r="DP214" t="str">
            <v>Barrett</v>
          </cell>
          <cell r="DQ214" t="str">
            <v>Lafontaine</v>
          </cell>
          <cell r="DR214" t="str">
            <v>6W</v>
          </cell>
        </row>
        <row r="215">
          <cell r="C215">
            <v>103</v>
          </cell>
          <cell r="D215">
            <v>60</v>
          </cell>
          <cell r="E215">
            <v>89</v>
          </cell>
          <cell r="F215">
            <v>60</v>
          </cell>
          <cell r="G215"/>
          <cell r="H215" t="str">
            <v/>
          </cell>
          <cell r="I215" t="str">
            <v/>
          </cell>
          <cell r="J215">
            <v>0</v>
          </cell>
          <cell r="K215" t="str">
            <v>Kanuit</v>
          </cell>
          <cell r="L215" t="str">
            <v>Rehab collection and treatment</v>
          </cell>
          <cell r="M215">
            <v>280843</v>
          </cell>
          <cell r="N215" t="str">
            <v>280843-PS01</v>
          </cell>
          <cell r="O215"/>
          <cell r="P215">
            <v>411</v>
          </cell>
          <cell r="Q215"/>
          <cell r="R215"/>
          <cell r="S215"/>
          <cell r="T215"/>
          <cell r="U215">
            <v>45118</v>
          </cell>
          <cell r="V215">
            <v>0</v>
          </cell>
          <cell r="W215">
            <v>0</v>
          </cell>
          <cell r="X215">
            <v>0</v>
          </cell>
          <cell r="Y215">
            <v>45076</v>
          </cell>
          <cell r="Z215">
            <v>11883665</v>
          </cell>
          <cell r="AA215"/>
          <cell r="AB215">
            <v>11883665</v>
          </cell>
          <cell r="AC215" t="str">
            <v>Refer to RD</v>
          </cell>
          <cell r="AD215"/>
          <cell r="AE215">
            <v>45080</v>
          </cell>
          <cell r="AF215">
            <v>7809000</v>
          </cell>
          <cell r="AG215"/>
          <cell r="AH215">
            <v>45413</v>
          </cell>
          <cell r="AI215">
            <v>45839</v>
          </cell>
          <cell r="AJ215"/>
          <cell r="AK215">
            <v>11883665</v>
          </cell>
          <cell r="AL215"/>
          <cell r="AM215"/>
          <cell r="AN215"/>
          <cell r="AO215"/>
          <cell r="AP215"/>
          <cell r="AQ215"/>
          <cell r="AR215">
            <v>0</v>
          </cell>
          <cell r="AS215">
            <v>0</v>
          </cell>
          <cell r="AT215">
            <v>11883665</v>
          </cell>
          <cell r="AU215">
            <v>0</v>
          </cell>
          <cell r="AV215"/>
          <cell r="AW215"/>
          <cell r="AX215">
            <v>0</v>
          </cell>
          <cell r="AY215"/>
          <cell r="AZ215"/>
          <cell r="BA215"/>
          <cell r="BB215"/>
          <cell r="BC215"/>
          <cell r="BD215"/>
          <cell r="BE215">
            <v>0</v>
          </cell>
          <cell r="BF215">
            <v>0</v>
          </cell>
          <cell r="BG215"/>
          <cell r="BH215">
            <v>0</v>
          </cell>
          <cell r="BI215"/>
          <cell r="BJ215">
            <v>0</v>
          </cell>
          <cell r="BK215"/>
          <cell r="BL215"/>
          <cell r="BM215"/>
          <cell r="BN215"/>
          <cell r="BO215"/>
          <cell r="BP215"/>
          <cell r="BQ215"/>
          <cell r="BR215" t="str">
            <v/>
          </cell>
          <cell r="BS215"/>
          <cell r="BT215"/>
          <cell r="BU215"/>
          <cell r="BV215">
            <v>0</v>
          </cell>
          <cell r="BW215"/>
          <cell r="BX215">
            <v>0</v>
          </cell>
          <cell r="BY215">
            <v>0</v>
          </cell>
          <cell r="BZ215"/>
          <cell r="CA215"/>
          <cell r="CB215"/>
          <cell r="CC215">
            <v>0</v>
          </cell>
          <cell r="CD215">
            <v>0</v>
          </cell>
          <cell r="CE215"/>
          <cell r="CF215"/>
          <cell r="CG215"/>
          <cell r="CH215"/>
          <cell r="CI215"/>
          <cell r="CJ215"/>
          <cell r="CK215"/>
          <cell r="CL215"/>
          <cell r="CM215"/>
          <cell r="CN215"/>
          <cell r="CO215">
            <v>0</v>
          </cell>
          <cell r="CP215"/>
          <cell r="CQ215"/>
          <cell r="CR215"/>
          <cell r="CS215"/>
          <cell r="CT215"/>
          <cell r="CU215"/>
          <cell r="CV215"/>
          <cell r="CW215">
            <v>0</v>
          </cell>
          <cell r="CX215"/>
          <cell r="CY215"/>
          <cell r="CZ215"/>
          <cell r="DA215"/>
          <cell r="DB215"/>
          <cell r="DC215"/>
          <cell r="DD215"/>
          <cell r="DE215"/>
          <cell r="DF215"/>
          <cell r="DG215"/>
          <cell r="DH215">
            <v>0</v>
          </cell>
          <cell r="DI215"/>
          <cell r="DJ215"/>
          <cell r="DK215"/>
          <cell r="DL215"/>
          <cell r="DM215"/>
          <cell r="DN215"/>
          <cell r="DO215" t="str">
            <v>Abram Peterson</v>
          </cell>
          <cell r="DP215" t="str">
            <v>Kanuit</v>
          </cell>
          <cell r="DQ215" t="str">
            <v>Lafontaine</v>
          </cell>
          <cell r="DR215">
            <v>9</v>
          </cell>
        </row>
        <row r="216">
          <cell r="C216">
            <v>75</v>
          </cell>
          <cell r="D216">
            <v>63</v>
          </cell>
          <cell r="E216">
            <v>64</v>
          </cell>
          <cell r="F216">
            <v>63</v>
          </cell>
          <cell r="G216">
            <v>2024</v>
          </cell>
          <cell r="H216" t="str">
            <v/>
          </cell>
          <cell r="I216" t="str">
            <v>Yes</v>
          </cell>
          <cell r="J216">
            <v>0</v>
          </cell>
          <cell r="K216" t="str">
            <v>Sabie</v>
          </cell>
          <cell r="L216" t="str">
            <v>Adv trmt - phos, add pond</v>
          </cell>
          <cell r="M216">
            <v>280686</v>
          </cell>
          <cell r="N216" t="str">
            <v>280686-PS01</v>
          </cell>
          <cell r="O216"/>
          <cell r="P216">
            <v>408</v>
          </cell>
          <cell r="Q216"/>
          <cell r="R216"/>
          <cell r="S216"/>
          <cell r="T216" t="str">
            <v>Exempt</v>
          </cell>
          <cell r="U216">
            <v>44623</v>
          </cell>
          <cell r="V216">
            <v>44861</v>
          </cell>
          <cell r="W216">
            <v>0</v>
          </cell>
          <cell r="X216">
            <v>0</v>
          </cell>
          <cell r="Y216">
            <v>45079</v>
          </cell>
          <cell r="Z216">
            <v>8900000</v>
          </cell>
          <cell r="AA216"/>
          <cell r="AB216">
            <v>7370624</v>
          </cell>
          <cell r="AC216" t="str">
            <v>Part B</v>
          </cell>
          <cell r="AD216" t="str">
            <v>comment objected to refer to RD</v>
          </cell>
          <cell r="AE216">
            <v>44706</v>
          </cell>
          <cell r="AF216">
            <v>6800000</v>
          </cell>
          <cell r="AG216">
            <v>0</v>
          </cell>
          <cell r="AH216">
            <v>45566</v>
          </cell>
          <cell r="AI216">
            <v>45901</v>
          </cell>
          <cell r="AJ216"/>
          <cell r="AK216">
            <v>8900000</v>
          </cell>
          <cell r="AL216"/>
          <cell r="AM216"/>
          <cell r="AN216"/>
          <cell r="AO216"/>
          <cell r="AP216"/>
          <cell r="AQ216"/>
          <cell r="AR216">
            <v>0</v>
          </cell>
          <cell r="AS216">
            <v>0</v>
          </cell>
          <cell r="AT216">
            <v>8900000</v>
          </cell>
          <cell r="AU216">
            <v>8900000</v>
          </cell>
          <cell r="AV216"/>
          <cell r="AW216"/>
          <cell r="AX216">
            <v>8900000</v>
          </cell>
          <cell r="AY216"/>
          <cell r="AZ216"/>
          <cell r="BA216"/>
          <cell r="BB216"/>
          <cell r="BC216"/>
          <cell r="BD216"/>
          <cell r="BE216" t="str">
            <v>2022 Survey</v>
          </cell>
          <cell r="BF216">
            <v>0</v>
          </cell>
          <cell r="BG216"/>
          <cell r="BH216">
            <v>3660000</v>
          </cell>
          <cell r="BI216"/>
          <cell r="BJ216">
            <v>0</v>
          </cell>
          <cell r="BK216">
            <v>45131</v>
          </cell>
          <cell r="BL216">
            <v>8315450</v>
          </cell>
          <cell r="BM216">
            <v>0.21479999999999999</v>
          </cell>
          <cell r="BN216" t="str">
            <v>FY24 new</v>
          </cell>
          <cell r="BO216"/>
          <cell r="BP216"/>
          <cell r="BQ216"/>
          <cell r="BR216" t="str">
            <v/>
          </cell>
          <cell r="BS216"/>
          <cell r="BT216"/>
          <cell r="BU216"/>
          <cell r="BV216">
            <v>8900000</v>
          </cell>
          <cell r="BW216"/>
          <cell r="BX216">
            <v>1911720</v>
          </cell>
          <cell r="BY216">
            <v>1529376</v>
          </cell>
          <cell r="BZ216"/>
          <cell r="CA216"/>
          <cell r="CB216"/>
          <cell r="CC216">
            <v>0</v>
          </cell>
          <cell r="CD216">
            <v>0</v>
          </cell>
          <cell r="CE216"/>
          <cell r="CF216"/>
          <cell r="CG216"/>
          <cell r="CH216"/>
          <cell r="CI216"/>
          <cell r="CJ216"/>
          <cell r="CK216"/>
          <cell r="CL216"/>
          <cell r="CM216"/>
          <cell r="CN216"/>
          <cell r="CO216">
            <v>0</v>
          </cell>
          <cell r="CP216"/>
          <cell r="CQ216"/>
          <cell r="CR216"/>
          <cell r="CS216"/>
          <cell r="CT216"/>
          <cell r="CU216"/>
          <cell r="CV216"/>
          <cell r="CW216">
            <v>0</v>
          </cell>
          <cell r="CX216"/>
          <cell r="CY216"/>
          <cell r="CZ216"/>
          <cell r="DA216"/>
          <cell r="DB216"/>
          <cell r="DC216"/>
          <cell r="DD216"/>
          <cell r="DE216"/>
          <cell r="DF216"/>
          <cell r="DG216"/>
          <cell r="DH216">
            <v>0</v>
          </cell>
          <cell r="DI216"/>
          <cell r="DJ216"/>
          <cell r="DK216"/>
          <cell r="DL216"/>
          <cell r="DM216"/>
          <cell r="DN216"/>
          <cell r="DO216" t="str">
            <v>Benjamin Carlson</v>
          </cell>
          <cell r="DP216" t="str">
            <v>Sabie</v>
          </cell>
          <cell r="DQ216" t="str">
            <v>Sabie</v>
          </cell>
          <cell r="DR216">
            <v>11</v>
          </cell>
        </row>
        <row r="217">
          <cell r="C217">
            <v>28</v>
          </cell>
          <cell r="D217">
            <v>73</v>
          </cell>
          <cell r="E217">
            <v>24</v>
          </cell>
          <cell r="F217">
            <v>73</v>
          </cell>
          <cell r="G217">
            <v>2022</v>
          </cell>
          <cell r="H217" t="str">
            <v>Yes</v>
          </cell>
          <cell r="I217" t="str">
            <v/>
          </cell>
          <cell r="J217">
            <v>0</v>
          </cell>
          <cell r="K217" t="str">
            <v>Barrett</v>
          </cell>
          <cell r="L217" t="str">
            <v>Rehab collection, 4th Ave, Birch St</v>
          </cell>
          <cell r="M217">
            <v>280775</v>
          </cell>
          <cell r="N217" t="str">
            <v>280775-PS01</v>
          </cell>
          <cell r="O217" t="str">
            <v>existing</v>
          </cell>
          <cell r="P217">
            <v>111</v>
          </cell>
          <cell r="Q217">
            <v>0</v>
          </cell>
          <cell r="R217"/>
          <cell r="S217">
            <v>0</v>
          </cell>
          <cell r="T217" t="str">
            <v>Exempt</v>
          </cell>
          <cell r="U217">
            <v>44260</v>
          </cell>
          <cell r="V217">
            <v>44365</v>
          </cell>
          <cell r="W217">
            <v>44657</v>
          </cell>
          <cell r="X217">
            <v>44697</v>
          </cell>
          <cell r="Y217" t="str">
            <v>certified</v>
          </cell>
          <cell r="Z217">
            <v>673595</v>
          </cell>
          <cell r="AA217"/>
          <cell r="AB217">
            <v>134719</v>
          </cell>
          <cell r="AC217" t="str">
            <v>22 Carryover</v>
          </cell>
          <cell r="AD217"/>
          <cell r="AE217" t="str">
            <v>certified</v>
          </cell>
          <cell r="AF217">
            <v>690826.5</v>
          </cell>
          <cell r="AG217"/>
          <cell r="AH217">
            <v>45078</v>
          </cell>
          <cell r="AI217">
            <v>45473</v>
          </cell>
          <cell r="AJ217" t="str">
            <v>with DW, street proj</v>
          </cell>
          <cell r="AK217">
            <v>673595</v>
          </cell>
          <cell r="AL217">
            <v>44651</v>
          </cell>
          <cell r="AM217">
            <v>44698</v>
          </cell>
          <cell r="AN217">
            <v>1</v>
          </cell>
          <cell r="AO217">
            <v>657591</v>
          </cell>
          <cell r="AP217">
            <v>2022</v>
          </cell>
          <cell r="AQ217"/>
          <cell r="AR217">
            <v>0</v>
          </cell>
          <cell r="AS217">
            <v>0</v>
          </cell>
          <cell r="AT217">
            <v>673595</v>
          </cell>
          <cell r="AU217">
            <v>673595</v>
          </cell>
          <cell r="AV217">
            <v>538876</v>
          </cell>
          <cell r="AW217"/>
          <cell r="AX217">
            <v>134719</v>
          </cell>
          <cell r="AY217">
            <v>45166</v>
          </cell>
          <cell r="AZ217">
            <v>45197</v>
          </cell>
          <cell r="BA217">
            <v>2024</v>
          </cell>
          <cell r="BB217" t="str">
            <v>CWRF/PF</v>
          </cell>
          <cell r="BC217"/>
          <cell r="BD217">
            <v>44698</v>
          </cell>
          <cell r="BE217">
            <v>0</v>
          </cell>
          <cell r="BF217">
            <v>526072.80000000005</v>
          </cell>
          <cell r="BG217" t="str">
            <v>yes</v>
          </cell>
          <cell r="BH217">
            <v>538876</v>
          </cell>
          <cell r="BI217"/>
          <cell r="BJ217">
            <v>0</v>
          </cell>
          <cell r="BK217"/>
          <cell r="BL217"/>
          <cell r="BM217"/>
          <cell r="BN217"/>
          <cell r="BO217"/>
          <cell r="BP217"/>
          <cell r="BQ217"/>
          <cell r="BR217" t="str">
            <v/>
          </cell>
          <cell r="BS217"/>
          <cell r="BT217" t="str">
            <v/>
          </cell>
          <cell r="BU217"/>
          <cell r="BV217">
            <v>0</v>
          </cell>
          <cell r="BW217"/>
          <cell r="BX217">
            <v>0</v>
          </cell>
          <cell r="BY217">
            <v>0</v>
          </cell>
          <cell r="BZ217"/>
          <cell r="CA217"/>
          <cell r="CB217"/>
          <cell r="CC217">
            <v>0</v>
          </cell>
          <cell r="CD217">
            <v>0</v>
          </cell>
          <cell r="CE217"/>
          <cell r="CF217"/>
          <cell r="CG217"/>
          <cell r="CH217"/>
          <cell r="CI217"/>
          <cell r="CJ217"/>
          <cell r="CK217"/>
          <cell r="CL217"/>
          <cell r="CM217"/>
          <cell r="CN217"/>
          <cell r="CO217">
            <v>0</v>
          </cell>
          <cell r="CP217"/>
          <cell r="CQ217"/>
          <cell r="CR217"/>
          <cell r="CS217"/>
          <cell r="CT217"/>
          <cell r="CU217"/>
          <cell r="CV217"/>
          <cell r="CW217">
            <v>0</v>
          </cell>
          <cell r="CX217"/>
          <cell r="CY217"/>
          <cell r="CZ217"/>
          <cell r="DA217"/>
          <cell r="DB217"/>
          <cell r="DC217"/>
          <cell r="DD217"/>
          <cell r="DE217"/>
          <cell r="DF217"/>
          <cell r="DG217"/>
          <cell r="DH217">
            <v>0</v>
          </cell>
          <cell r="DI217"/>
          <cell r="DJ217"/>
          <cell r="DK217"/>
          <cell r="DL217"/>
          <cell r="DM217"/>
          <cell r="DN217"/>
          <cell r="DO217" t="str">
            <v>Pam Rodewald</v>
          </cell>
          <cell r="DP217" t="str">
            <v>Barrett</v>
          </cell>
          <cell r="DQ217" t="str">
            <v>Barrett</v>
          </cell>
          <cell r="DR217" t="str">
            <v>6E</v>
          </cell>
        </row>
        <row r="218">
          <cell r="C218">
            <v>104</v>
          </cell>
          <cell r="D218">
            <v>59</v>
          </cell>
          <cell r="E218"/>
          <cell r="F218"/>
          <cell r="G218"/>
          <cell r="H218" t="str">
            <v/>
          </cell>
          <cell r="I218" t="str">
            <v/>
          </cell>
          <cell r="J218">
            <v>0</v>
          </cell>
          <cell r="K218" t="str">
            <v>Kanuit</v>
          </cell>
          <cell r="L218" t="str">
            <v>Rehab collection</v>
          </cell>
          <cell r="M218">
            <v>280905</v>
          </cell>
          <cell r="N218" t="str">
            <v>280905-PS01</v>
          </cell>
          <cell r="O218"/>
          <cell r="P218">
            <v>14096</v>
          </cell>
          <cell r="Q218"/>
          <cell r="R218"/>
          <cell r="S218"/>
          <cell r="T218"/>
          <cell r="U218">
            <v>0</v>
          </cell>
          <cell r="V218">
            <v>0</v>
          </cell>
          <cell r="W218">
            <v>0</v>
          </cell>
          <cell r="X218">
            <v>0</v>
          </cell>
          <cell r="Y218"/>
          <cell r="Z218"/>
          <cell r="AA218"/>
          <cell r="AB218">
            <v>0</v>
          </cell>
          <cell r="AC218"/>
          <cell r="AD218"/>
          <cell r="AE218"/>
          <cell r="AF218"/>
          <cell r="AG218"/>
          <cell r="AH218"/>
          <cell r="AI218"/>
          <cell r="AJ218"/>
          <cell r="AK218">
            <v>3311000</v>
          </cell>
          <cell r="AL218"/>
          <cell r="AM218"/>
          <cell r="AN218"/>
          <cell r="AO218"/>
          <cell r="AP218"/>
          <cell r="AQ218"/>
          <cell r="AR218">
            <v>0</v>
          </cell>
          <cell r="AS218">
            <v>0</v>
          </cell>
          <cell r="AT218">
            <v>3311000</v>
          </cell>
          <cell r="AU218">
            <v>0</v>
          </cell>
          <cell r="AV218"/>
          <cell r="AW218"/>
          <cell r="AX218">
            <v>0</v>
          </cell>
          <cell r="AY218"/>
          <cell r="AZ218"/>
          <cell r="BA218"/>
          <cell r="BB218"/>
          <cell r="BC218"/>
          <cell r="BD218"/>
          <cell r="BE218">
            <v>0</v>
          </cell>
          <cell r="BF218">
            <v>0</v>
          </cell>
          <cell r="BG218"/>
          <cell r="BH218">
            <v>0</v>
          </cell>
          <cell r="BI218"/>
          <cell r="BJ218">
            <v>0</v>
          </cell>
          <cell r="BK218"/>
          <cell r="BL218"/>
          <cell r="BM218"/>
          <cell r="BN218"/>
          <cell r="BO218"/>
          <cell r="BP218"/>
          <cell r="BQ218"/>
          <cell r="BR218"/>
          <cell r="BS218"/>
          <cell r="BT218"/>
          <cell r="BU218"/>
          <cell r="BV218">
            <v>0</v>
          </cell>
          <cell r="BW218"/>
          <cell r="BX218">
            <v>0</v>
          </cell>
          <cell r="BY218">
            <v>0</v>
          </cell>
          <cell r="BZ218"/>
          <cell r="CA218"/>
          <cell r="CB218"/>
          <cell r="CC218">
            <v>0</v>
          </cell>
          <cell r="CD218">
            <v>0</v>
          </cell>
          <cell r="CE218"/>
          <cell r="CF218"/>
          <cell r="CG218"/>
          <cell r="CH218"/>
          <cell r="CI218"/>
          <cell r="CJ218"/>
          <cell r="CK218"/>
          <cell r="CL218"/>
          <cell r="CM218"/>
          <cell r="CN218"/>
          <cell r="CO218">
            <v>0</v>
          </cell>
          <cell r="CP218"/>
          <cell r="CQ218"/>
          <cell r="CR218"/>
          <cell r="CS218"/>
          <cell r="CT218"/>
          <cell r="CU218"/>
          <cell r="CV218"/>
          <cell r="CW218">
            <v>0</v>
          </cell>
          <cell r="CX218"/>
          <cell r="CY218"/>
          <cell r="CZ218"/>
          <cell r="DA218"/>
          <cell r="DB218"/>
          <cell r="DC218"/>
          <cell r="DD218"/>
          <cell r="DE218"/>
          <cell r="DF218"/>
          <cell r="DG218"/>
          <cell r="DH218"/>
          <cell r="DI218"/>
          <cell r="DJ218"/>
          <cell r="DK218"/>
          <cell r="DL218"/>
          <cell r="DM218"/>
          <cell r="DN218"/>
          <cell r="DO218" t="str">
            <v>Qais Banihani</v>
          </cell>
          <cell r="DP218" t="str">
            <v>Kanuit</v>
          </cell>
          <cell r="DQ218"/>
          <cell r="DR218">
            <v>9</v>
          </cell>
        </row>
        <row r="219">
          <cell r="C219">
            <v>142</v>
          </cell>
          <cell r="D219">
            <v>55</v>
          </cell>
          <cell r="E219">
            <v>121</v>
          </cell>
          <cell r="F219">
            <v>55</v>
          </cell>
          <cell r="G219"/>
          <cell r="H219" t="str">
            <v/>
          </cell>
          <cell r="I219" t="str">
            <v/>
          </cell>
          <cell r="J219">
            <v>0</v>
          </cell>
          <cell r="K219" t="str">
            <v>Bradshaw</v>
          </cell>
          <cell r="L219" t="str">
            <v>Rehab collection, CSAH 84</v>
          </cell>
          <cell r="M219">
            <v>280778</v>
          </cell>
          <cell r="N219" t="str">
            <v>280778-PS01</v>
          </cell>
          <cell r="P219">
            <v>1224</v>
          </cell>
          <cell r="R219"/>
          <cell r="S219"/>
          <cell r="T219"/>
          <cell r="U219">
            <v>0</v>
          </cell>
          <cell r="V219">
            <v>0</v>
          </cell>
          <cell r="W219">
            <v>0</v>
          </cell>
          <cell r="X219">
            <v>0</v>
          </cell>
          <cell r="Y219"/>
          <cell r="Z219"/>
          <cell r="AA219"/>
          <cell r="AB219">
            <v>0</v>
          </cell>
          <cell r="AC219"/>
          <cell r="AD219"/>
          <cell r="AE219"/>
          <cell r="AF219"/>
          <cell r="AG219"/>
          <cell r="AJ219"/>
          <cell r="AK219">
            <v>645000</v>
          </cell>
          <cell r="AN219"/>
          <cell r="AO219"/>
          <cell r="AP219"/>
          <cell r="AQ219"/>
          <cell r="AR219">
            <v>0</v>
          </cell>
          <cell r="AS219">
            <v>0</v>
          </cell>
          <cell r="AT219">
            <v>645000</v>
          </cell>
          <cell r="AU219">
            <v>0</v>
          </cell>
          <cell r="AV219"/>
          <cell r="AW219"/>
          <cell r="AX219">
            <v>0</v>
          </cell>
          <cell r="BB219"/>
          <cell r="BE219">
            <v>0</v>
          </cell>
          <cell r="BF219">
            <v>0</v>
          </cell>
          <cell r="BG219"/>
          <cell r="BH219">
            <v>0</v>
          </cell>
          <cell r="BJ219">
            <v>0</v>
          </cell>
          <cell r="BL219"/>
          <cell r="BR219"/>
          <cell r="BT219"/>
          <cell r="BV219">
            <v>0</v>
          </cell>
          <cell r="BX219">
            <v>0</v>
          </cell>
          <cell r="BY219">
            <v>0</v>
          </cell>
          <cell r="BZ219"/>
          <cell r="CA219"/>
          <cell r="CB219"/>
          <cell r="CC219">
            <v>0</v>
          </cell>
          <cell r="CD219">
            <v>0</v>
          </cell>
          <cell r="CE219"/>
          <cell r="CH219"/>
          <cell r="CM219"/>
          <cell r="CN219"/>
          <cell r="CO219">
            <v>0</v>
          </cell>
          <cell r="CP219"/>
          <cell r="CW219">
            <v>0</v>
          </cell>
          <cell r="CX219"/>
          <cell r="CY219"/>
          <cell r="DE219"/>
          <cell r="DF219"/>
          <cell r="DG219"/>
          <cell r="DH219">
            <v>0</v>
          </cell>
          <cell r="DI219"/>
          <cell r="DJ219"/>
          <cell r="DK219"/>
          <cell r="DL219"/>
          <cell r="DM219"/>
          <cell r="DN219"/>
          <cell r="DO219" t="str">
            <v>Vinod Sathyaseelan</v>
          </cell>
          <cell r="DP219" t="str">
            <v>Bradshaw</v>
          </cell>
          <cell r="DQ219"/>
          <cell r="DR219">
            <v>4</v>
          </cell>
        </row>
        <row r="220">
          <cell r="C220">
            <v>140</v>
          </cell>
          <cell r="D220">
            <v>55</v>
          </cell>
          <cell r="E220">
            <v>125</v>
          </cell>
          <cell r="F220">
            <v>55</v>
          </cell>
          <cell r="G220"/>
          <cell r="H220" t="str">
            <v/>
          </cell>
          <cell r="I220" t="str">
            <v/>
          </cell>
          <cell r="J220">
            <v>0</v>
          </cell>
          <cell r="K220" t="str">
            <v>Bradshaw</v>
          </cell>
          <cell r="L220" t="str">
            <v>Rehab collection, E. Nowell St.</v>
          </cell>
          <cell r="M220">
            <v>280776</v>
          </cell>
          <cell r="N220" t="str">
            <v>280776-PS01</v>
          </cell>
          <cell r="O220"/>
          <cell r="P220">
            <v>30</v>
          </cell>
          <cell r="Q220"/>
          <cell r="R220"/>
          <cell r="S220"/>
          <cell r="T220"/>
          <cell r="U220">
            <v>0</v>
          </cell>
          <cell r="V220">
            <v>0</v>
          </cell>
          <cell r="W220">
            <v>0</v>
          </cell>
          <cell r="X220">
            <v>0</v>
          </cell>
          <cell r="Y220"/>
          <cell r="Z220"/>
          <cell r="AA220"/>
          <cell r="AB220">
            <v>0</v>
          </cell>
          <cell r="AC220"/>
          <cell r="AD220"/>
          <cell r="AE220"/>
          <cell r="AF220"/>
          <cell r="AG220"/>
          <cell r="AH220"/>
          <cell r="AI220"/>
          <cell r="AJ220"/>
          <cell r="AK220">
            <v>185000</v>
          </cell>
          <cell r="AL220"/>
          <cell r="AM220"/>
          <cell r="AN220"/>
          <cell r="AO220"/>
          <cell r="AP220"/>
          <cell r="AQ220"/>
          <cell r="AR220">
            <v>0</v>
          </cell>
          <cell r="AS220">
            <v>0</v>
          </cell>
          <cell r="AT220">
            <v>185000</v>
          </cell>
          <cell r="AU220">
            <v>0</v>
          </cell>
          <cell r="AV220"/>
          <cell r="AW220"/>
          <cell r="AX220">
            <v>0</v>
          </cell>
          <cell r="AY220"/>
          <cell r="AZ220"/>
          <cell r="BA220"/>
          <cell r="BB220"/>
          <cell r="BC220"/>
          <cell r="BD220"/>
          <cell r="BE220">
            <v>0</v>
          </cell>
          <cell r="BF220">
            <v>0</v>
          </cell>
          <cell r="BG220"/>
          <cell r="BH220">
            <v>0</v>
          </cell>
          <cell r="BI220"/>
          <cell r="BJ220">
            <v>0</v>
          </cell>
          <cell r="BK220"/>
          <cell r="BL220"/>
          <cell r="BM220"/>
          <cell r="BN220"/>
          <cell r="BO220"/>
          <cell r="BP220"/>
          <cell r="BQ220"/>
          <cell r="BR220"/>
          <cell r="BS220"/>
          <cell r="BT220"/>
          <cell r="BU220"/>
          <cell r="BV220">
            <v>0</v>
          </cell>
          <cell r="BW220"/>
          <cell r="BX220">
            <v>0</v>
          </cell>
          <cell r="BY220">
            <v>0</v>
          </cell>
          <cell r="BZ220"/>
          <cell r="CA220"/>
          <cell r="CB220"/>
          <cell r="CC220">
            <v>0</v>
          </cell>
          <cell r="CD220">
            <v>0</v>
          </cell>
          <cell r="CE220"/>
          <cell r="CF220"/>
          <cell r="CG220"/>
          <cell r="CH220"/>
          <cell r="CI220"/>
          <cell r="CJ220"/>
          <cell r="CK220"/>
          <cell r="CL220"/>
          <cell r="CM220"/>
          <cell r="CN220"/>
          <cell r="CO220">
            <v>0</v>
          </cell>
          <cell r="CP220"/>
          <cell r="CQ220"/>
          <cell r="CR220"/>
          <cell r="CS220"/>
          <cell r="CT220"/>
          <cell r="CU220"/>
          <cell r="CV220"/>
          <cell r="CW220">
            <v>0</v>
          </cell>
          <cell r="CX220"/>
          <cell r="CY220"/>
          <cell r="CZ220"/>
          <cell r="DA220"/>
          <cell r="DB220"/>
          <cell r="DC220"/>
          <cell r="DD220"/>
          <cell r="DE220"/>
          <cell r="DF220"/>
          <cell r="DG220"/>
          <cell r="DH220">
            <v>0</v>
          </cell>
          <cell r="DI220"/>
          <cell r="DJ220"/>
          <cell r="DK220"/>
          <cell r="DL220"/>
          <cell r="DM220"/>
          <cell r="DN220"/>
          <cell r="DO220" t="str">
            <v>Vinod Sathyaseelan</v>
          </cell>
          <cell r="DP220" t="str">
            <v>Bradshaw</v>
          </cell>
          <cell r="DQ220"/>
          <cell r="DR220">
            <v>4</v>
          </cell>
        </row>
        <row r="221">
          <cell r="C221">
            <v>141</v>
          </cell>
          <cell r="D221">
            <v>55</v>
          </cell>
          <cell r="E221">
            <v>126</v>
          </cell>
          <cell r="F221">
            <v>55</v>
          </cell>
          <cell r="G221"/>
          <cell r="H221" t="str">
            <v/>
          </cell>
          <cell r="I221" t="str">
            <v/>
          </cell>
          <cell r="J221">
            <v>0</v>
          </cell>
          <cell r="K221" t="str">
            <v>Bradshaw</v>
          </cell>
          <cell r="L221" t="str">
            <v>Rehab collection, S. Main Ave.</v>
          </cell>
          <cell r="M221">
            <v>280777</v>
          </cell>
          <cell r="N221" t="str">
            <v>280777-PS01</v>
          </cell>
          <cell r="O221"/>
          <cell r="P221">
            <v>24</v>
          </cell>
          <cell r="Q221"/>
          <cell r="R221"/>
          <cell r="S221"/>
          <cell r="T221"/>
          <cell r="U221">
            <v>0</v>
          </cell>
          <cell r="V221">
            <v>0</v>
          </cell>
          <cell r="W221">
            <v>0</v>
          </cell>
          <cell r="X221">
            <v>0</v>
          </cell>
          <cell r="Y221"/>
          <cell r="Z221"/>
          <cell r="AA221"/>
          <cell r="AB221">
            <v>0</v>
          </cell>
          <cell r="AC221"/>
          <cell r="AD221"/>
          <cell r="AE221"/>
          <cell r="AF221"/>
          <cell r="AG221"/>
          <cell r="AH221"/>
          <cell r="AI221"/>
          <cell r="AJ221"/>
          <cell r="AK221">
            <v>810000</v>
          </cell>
          <cell r="AL221"/>
          <cell r="AM221"/>
          <cell r="AN221"/>
          <cell r="AO221"/>
          <cell r="AP221"/>
          <cell r="AQ221"/>
          <cell r="AR221">
            <v>0</v>
          </cell>
          <cell r="AS221">
            <v>0</v>
          </cell>
          <cell r="AT221">
            <v>810000</v>
          </cell>
          <cell r="AU221">
            <v>0</v>
          </cell>
          <cell r="AV221"/>
          <cell r="AW221"/>
          <cell r="AX221">
            <v>0</v>
          </cell>
          <cell r="AY221"/>
          <cell r="AZ221"/>
          <cell r="BA221"/>
          <cell r="BB221"/>
          <cell r="BC221"/>
          <cell r="BD221"/>
          <cell r="BE221">
            <v>0</v>
          </cell>
          <cell r="BF221">
            <v>0</v>
          </cell>
          <cell r="BG221"/>
          <cell r="BH221">
            <v>0</v>
          </cell>
          <cell r="BI221"/>
          <cell r="BJ221">
            <v>0</v>
          </cell>
          <cell r="BK221"/>
          <cell r="BL221"/>
          <cell r="BM221"/>
          <cell r="BN221"/>
          <cell r="BO221"/>
          <cell r="BP221"/>
          <cell r="BQ221"/>
          <cell r="BR221"/>
          <cell r="BS221"/>
          <cell r="BT221"/>
          <cell r="BU221"/>
          <cell r="BV221">
            <v>0</v>
          </cell>
          <cell r="BW221"/>
          <cell r="BX221">
            <v>0</v>
          </cell>
          <cell r="BY221">
            <v>0</v>
          </cell>
          <cell r="BZ221"/>
          <cell r="CA221"/>
          <cell r="CB221"/>
          <cell r="CC221">
            <v>0</v>
          </cell>
          <cell r="CD221">
            <v>0</v>
          </cell>
          <cell r="CE221"/>
          <cell r="CF221"/>
          <cell r="CG221"/>
          <cell r="CH221"/>
          <cell r="CI221"/>
          <cell r="CJ221"/>
          <cell r="CK221"/>
          <cell r="CL221"/>
          <cell r="CM221"/>
          <cell r="CN221"/>
          <cell r="CO221">
            <v>0</v>
          </cell>
          <cell r="CP221"/>
          <cell r="CQ221"/>
          <cell r="CR221"/>
          <cell r="CS221"/>
          <cell r="CT221"/>
          <cell r="CU221"/>
          <cell r="CV221"/>
          <cell r="CW221">
            <v>0</v>
          </cell>
          <cell r="CX221"/>
          <cell r="CY221"/>
          <cell r="CZ221"/>
          <cell r="DA221"/>
          <cell r="DB221"/>
          <cell r="DC221"/>
          <cell r="DD221"/>
          <cell r="DE221"/>
          <cell r="DF221"/>
          <cell r="DG221"/>
          <cell r="DH221">
            <v>0</v>
          </cell>
          <cell r="DI221"/>
          <cell r="DJ221"/>
          <cell r="DK221"/>
          <cell r="DL221"/>
          <cell r="DM221"/>
          <cell r="DN221"/>
          <cell r="DO221" t="str">
            <v>Vinod Sathyaseelan</v>
          </cell>
          <cell r="DP221" t="str">
            <v>Bradshaw</v>
          </cell>
          <cell r="DQ221"/>
          <cell r="DR221">
            <v>4</v>
          </cell>
        </row>
        <row r="222">
          <cell r="C222">
            <v>48</v>
          </cell>
          <cell r="D222">
            <v>68</v>
          </cell>
          <cell r="E222">
            <v>39</v>
          </cell>
          <cell r="F222">
            <v>68</v>
          </cell>
          <cell r="G222" t="str">
            <v/>
          </cell>
          <cell r="H222" t="str">
            <v/>
          </cell>
          <cell r="I222" t="str">
            <v/>
          </cell>
          <cell r="J222" t="str">
            <v>PER submitted</v>
          </cell>
          <cell r="K222" t="str">
            <v>Berrens</v>
          </cell>
          <cell r="L222" t="str">
            <v>Unsewered, potential SSTS</v>
          </cell>
          <cell r="M222">
            <v>280149</v>
          </cell>
          <cell r="N222" t="str">
            <v>280149-PS01</v>
          </cell>
          <cell r="O222" t="str">
            <v>unsewered, potential SSTS</v>
          </cell>
          <cell r="P222">
            <v>131</v>
          </cell>
          <cell r="Q222" t="str">
            <v>Y</v>
          </cell>
          <cell r="R222"/>
          <cell r="S222">
            <v>0</v>
          </cell>
          <cell r="T222" t="str">
            <v>Exempt</v>
          </cell>
          <cell r="U222">
            <v>0</v>
          </cell>
          <cell r="V222">
            <v>0</v>
          </cell>
          <cell r="W222">
            <v>0</v>
          </cell>
          <cell r="X222">
            <v>0</v>
          </cell>
          <cell r="Y222"/>
          <cell r="Z222"/>
          <cell r="AA222"/>
          <cell r="AB222">
            <v>0</v>
          </cell>
          <cell r="AC222"/>
          <cell r="AD222"/>
          <cell r="AE222"/>
          <cell r="AF222"/>
          <cell r="AG222"/>
          <cell r="AH222"/>
          <cell r="AI222"/>
          <cell r="AJ222" t="str">
            <v>Nobles Co taking over SmComm app</v>
          </cell>
          <cell r="AK222">
            <v>6615500</v>
          </cell>
          <cell r="AL222"/>
          <cell r="AM222"/>
          <cell r="AN222"/>
          <cell r="AO222"/>
          <cell r="AP222"/>
          <cell r="AQ222"/>
          <cell r="AR222">
            <v>0</v>
          </cell>
          <cell r="AS222">
            <v>0</v>
          </cell>
          <cell r="AT222">
            <v>6615500</v>
          </cell>
          <cell r="AU222">
            <v>0</v>
          </cell>
          <cell r="AV222"/>
          <cell r="AW222"/>
          <cell r="AX222">
            <v>0</v>
          </cell>
          <cell r="AY222"/>
          <cell r="AZ222"/>
          <cell r="BA222"/>
          <cell r="BB222"/>
          <cell r="BC222"/>
          <cell r="BD222"/>
          <cell r="BE222" t="str">
            <v>2018 survey</v>
          </cell>
          <cell r="BF222">
            <v>0</v>
          </cell>
          <cell r="BG222"/>
          <cell r="BH222"/>
          <cell r="BI222"/>
          <cell r="BJ222">
            <v>0</v>
          </cell>
          <cell r="BK222">
            <v>45137</v>
          </cell>
          <cell r="BL222">
            <v>6615500</v>
          </cell>
          <cell r="BM222">
            <v>1</v>
          </cell>
          <cell r="BN222" t="str">
            <v>FY24 new</v>
          </cell>
          <cell r="BO222"/>
          <cell r="BP222"/>
          <cell r="BQ222"/>
          <cell r="BR222" t="str">
            <v/>
          </cell>
          <cell r="BT222" t="e">
            <v>#REF!</v>
          </cell>
          <cell r="BU222"/>
          <cell r="BV222">
            <v>6615500</v>
          </cell>
          <cell r="BW222"/>
          <cell r="BX222">
            <v>6615500</v>
          </cell>
          <cell r="BY222">
            <v>5292400</v>
          </cell>
          <cell r="BZ222"/>
          <cell r="CA222"/>
          <cell r="CB222"/>
          <cell r="CC222">
            <v>0</v>
          </cell>
          <cell r="CD222">
            <v>0</v>
          </cell>
          <cell r="CE222">
            <v>43009</v>
          </cell>
          <cell r="CF222">
            <v>46</v>
          </cell>
          <cell r="CG222"/>
          <cell r="CH222">
            <v>50223</v>
          </cell>
          <cell r="CI222">
            <v>2018</v>
          </cell>
          <cell r="CJ222">
            <v>43075</v>
          </cell>
          <cell r="CK222">
            <v>2018</v>
          </cell>
          <cell r="CL222">
            <v>42122</v>
          </cell>
          <cell r="CM222" t="str">
            <v>Potential</v>
          </cell>
          <cell r="CN222" t="str">
            <v>Evaluating alternatives</v>
          </cell>
          <cell r="CO222"/>
          <cell r="CP222"/>
          <cell r="CQ222"/>
          <cell r="CR222"/>
          <cell r="CS222"/>
          <cell r="CT222"/>
          <cell r="CU222"/>
          <cell r="CV222"/>
          <cell r="CW222">
            <v>50223</v>
          </cell>
          <cell r="CX222" t="str">
            <v>PER submitted</v>
          </cell>
          <cell r="CY222"/>
          <cell r="CZ222"/>
          <cell r="DA222"/>
          <cell r="DB222"/>
          <cell r="DC222"/>
          <cell r="DD222"/>
          <cell r="DE222"/>
          <cell r="DF222"/>
          <cell r="DG222"/>
          <cell r="DH222">
            <v>0</v>
          </cell>
          <cell r="DI222"/>
          <cell r="DJ222"/>
          <cell r="DK222"/>
          <cell r="DL222"/>
          <cell r="DM222"/>
          <cell r="DN222"/>
          <cell r="DO222" t="str">
            <v>Corey Hower</v>
          </cell>
          <cell r="DP222" t="str">
            <v>Berrens</v>
          </cell>
          <cell r="DQ222" t="str">
            <v>Gallentine</v>
          </cell>
          <cell r="DR222">
            <v>8</v>
          </cell>
        </row>
        <row r="223">
          <cell r="C223">
            <v>177</v>
          </cell>
          <cell r="D223">
            <v>50</v>
          </cell>
          <cell r="E223">
            <v>157</v>
          </cell>
          <cell r="F223">
            <v>50</v>
          </cell>
          <cell r="G223" t="str">
            <v/>
          </cell>
          <cell r="H223" t="str">
            <v/>
          </cell>
          <cell r="I223" t="str">
            <v/>
          </cell>
          <cell r="J223">
            <v>0</v>
          </cell>
          <cell r="K223" t="str">
            <v>Sabie</v>
          </cell>
          <cell r="L223" t="str">
            <v>Casey Lake park capture and reuse</v>
          </cell>
          <cell r="M223">
            <v>280869</v>
          </cell>
          <cell r="N223" t="str">
            <v>280869-PS01</v>
          </cell>
          <cell r="O223" t="str">
            <v>existing</v>
          </cell>
          <cell r="P223">
            <v>12634</v>
          </cell>
          <cell r="Q223">
            <v>0</v>
          </cell>
          <cell r="R223"/>
          <cell r="S223">
            <v>0</v>
          </cell>
          <cell r="T223"/>
          <cell r="U223">
            <v>0</v>
          </cell>
          <cell r="V223">
            <v>0</v>
          </cell>
          <cell r="W223">
            <v>0</v>
          </cell>
          <cell r="X223">
            <v>0</v>
          </cell>
          <cell r="Y223"/>
          <cell r="Z223"/>
          <cell r="AA223"/>
          <cell r="AB223">
            <v>0</v>
          </cell>
          <cell r="AC223"/>
          <cell r="AD223"/>
          <cell r="AE223"/>
          <cell r="AF223"/>
          <cell r="AG223"/>
          <cell r="AJ223"/>
          <cell r="AK223">
            <v>871200</v>
          </cell>
          <cell r="AN223"/>
          <cell r="AO223"/>
          <cell r="AP223"/>
          <cell r="AQ223"/>
          <cell r="AR223">
            <v>0</v>
          </cell>
          <cell r="AS223">
            <v>0</v>
          </cell>
          <cell r="AT223">
            <v>871200</v>
          </cell>
          <cell r="AU223">
            <v>0</v>
          </cell>
          <cell r="AV223"/>
          <cell r="AW223"/>
          <cell r="AX223">
            <v>0</v>
          </cell>
          <cell r="BB223"/>
          <cell r="BE223"/>
          <cell r="BF223"/>
          <cell r="BG223"/>
          <cell r="BH223"/>
          <cell r="BJ223"/>
          <cell r="BL223"/>
          <cell r="BR223" t="str">
            <v/>
          </cell>
          <cell r="BT223" t="str">
            <v/>
          </cell>
          <cell r="BV223">
            <v>0</v>
          </cell>
          <cell r="BX223">
            <v>0</v>
          </cell>
          <cell r="BY223">
            <v>0</v>
          </cell>
          <cell r="BZ223"/>
          <cell r="CA223"/>
          <cell r="CB223"/>
          <cell r="CC223">
            <v>0</v>
          </cell>
          <cell r="CD223">
            <v>0</v>
          </cell>
          <cell r="CE223"/>
          <cell r="CH223"/>
          <cell r="CM223"/>
          <cell r="CN223"/>
          <cell r="CO223">
            <v>0</v>
          </cell>
          <cell r="CP223"/>
          <cell r="CW223">
            <v>0</v>
          </cell>
          <cell r="CX223"/>
          <cell r="CY223"/>
          <cell r="DE223"/>
          <cell r="DF223"/>
          <cell r="DG223"/>
          <cell r="DH223"/>
          <cell r="DI223"/>
          <cell r="DJ223"/>
          <cell r="DK223"/>
          <cell r="DL223"/>
          <cell r="DM223"/>
          <cell r="DN223"/>
          <cell r="DO223" t="str">
            <v>Benjamin Carlson</v>
          </cell>
          <cell r="DP223" t="str">
            <v>Sabie</v>
          </cell>
          <cell r="DQ223" t="str">
            <v>Sabie</v>
          </cell>
          <cell r="DR223">
            <v>11</v>
          </cell>
        </row>
        <row r="224">
          <cell r="C224">
            <v>176</v>
          </cell>
          <cell r="D224">
            <v>50</v>
          </cell>
          <cell r="E224">
            <v>158</v>
          </cell>
          <cell r="F224">
            <v>50</v>
          </cell>
          <cell r="G224" t="str">
            <v/>
          </cell>
          <cell r="H224" t="str">
            <v/>
          </cell>
          <cell r="I224" t="str">
            <v/>
          </cell>
          <cell r="J224">
            <v>0</v>
          </cell>
          <cell r="K224" t="str">
            <v>Sabie</v>
          </cell>
          <cell r="L224" t="str">
            <v xml:space="preserve">Franklin Pond filtration bench </v>
          </cell>
          <cell r="M224">
            <v>280868</v>
          </cell>
          <cell r="N224" t="str">
            <v>280868-PS01</v>
          </cell>
          <cell r="O224" t="str">
            <v>existing</v>
          </cell>
          <cell r="P224">
            <v>12634</v>
          </cell>
          <cell r="Q224">
            <v>0</v>
          </cell>
          <cell r="R224"/>
          <cell r="S224">
            <v>0</v>
          </cell>
          <cell r="T224"/>
          <cell r="U224">
            <v>0</v>
          </cell>
          <cell r="V224">
            <v>0</v>
          </cell>
          <cell r="W224">
            <v>0</v>
          </cell>
          <cell r="X224">
            <v>0</v>
          </cell>
          <cell r="Y224"/>
          <cell r="Z224"/>
          <cell r="AA224"/>
          <cell r="AB224">
            <v>0</v>
          </cell>
          <cell r="AC224"/>
          <cell r="AD224"/>
          <cell r="AE224"/>
          <cell r="AF224"/>
          <cell r="AG224"/>
          <cell r="AJ224"/>
          <cell r="AK224">
            <v>386647</v>
          </cell>
          <cell r="AN224"/>
          <cell r="AO224"/>
          <cell r="AP224"/>
          <cell r="AQ224"/>
          <cell r="AR224">
            <v>0</v>
          </cell>
          <cell r="AS224">
            <v>0</v>
          </cell>
          <cell r="AT224">
            <v>386647</v>
          </cell>
          <cell r="AU224">
            <v>0</v>
          </cell>
          <cell r="AV224"/>
          <cell r="AW224"/>
          <cell r="AX224">
            <v>0</v>
          </cell>
          <cell r="BB224"/>
          <cell r="BE224"/>
          <cell r="BF224"/>
          <cell r="BG224"/>
          <cell r="BH224"/>
          <cell r="BJ224"/>
          <cell r="BL224"/>
          <cell r="BR224" t="str">
            <v/>
          </cell>
          <cell r="BT224" t="str">
            <v/>
          </cell>
          <cell r="BV224">
            <v>0</v>
          </cell>
          <cell r="BX224">
            <v>0</v>
          </cell>
          <cell r="BY224">
            <v>0</v>
          </cell>
          <cell r="BZ224"/>
          <cell r="CA224"/>
          <cell r="CB224"/>
          <cell r="CC224">
            <v>0</v>
          </cell>
          <cell r="CD224">
            <v>0</v>
          </cell>
          <cell r="CE224"/>
          <cell r="CH224"/>
          <cell r="CM224"/>
          <cell r="CN224"/>
          <cell r="CO224">
            <v>0</v>
          </cell>
          <cell r="CP224"/>
          <cell r="CW224">
            <v>0</v>
          </cell>
          <cell r="CX224"/>
          <cell r="CY224"/>
          <cell r="DE224"/>
          <cell r="DF224"/>
          <cell r="DG224"/>
          <cell r="DH224"/>
          <cell r="DI224"/>
          <cell r="DJ224"/>
          <cell r="DK224"/>
          <cell r="DL224"/>
          <cell r="DM224"/>
          <cell r="DN224"/>
          <cell r="DO224" t="str">
            <v>Benjamin Carlson</v>
          </cell>
          <cell r="DP224" t="str">
            <v>Sabie</v>
          </cell>
          <cell r="DQ224" t="str">
            <v>Sabie</v>
          </cell>
          <cell r="DR224">
            <v>11</v>
          </cell>
        </row>
        <row r="225">
          <cell r="C225">
            <v>287</v>
          </cell>
          <cell r="D225">
            <v>25</v>
          </cell>
          <cell r="E225"/>
          <cell r="F225"/>
          <cell r="G225"/>
          <cell r="H225" t="str">
            <v/>
          </cell>
          <cell r="I225" t="str">
            <v/>
          </cell>
          <cell r="J225">
            <v>0</v>
          </cell>
          <cell r="K225" t="str">
            <v>Schultz</v>
          </cell>
          <cell r="L225" t="str">
            <v>Unsewered, connect to Bemidji WWTP</v>
          </cell>
          <cell r="M225">
            <v>280906</v>
          </cell>
          <cell r="N225" t="str">
            <v>280906-PS01</v>
          </cell>
          <cell r="O225"/>
          <cell r="P225">
            <v>4535</v>
          </cell>
          <cell r="Q225"/>
          <cell r="R225"/>
          <cell r="S225"/>
          <cell r="T225"/>
          <cell r="U225">
            <v>0</v>
          </cell>
          <cell r="V225">
            <v>0</v>
          </cell>
          <cell r="W225">
            <v>0</v>
          </cell>
          <cell r="X225">
            <v>0</v>
          </cell>
          <cell r="Y225"/>
          <cell r="Z225"/>
          <cell r="AA225"/>
          <cell r="AB225">
            <v>0</v>
          </cell>
          <cell r="AC225"/>
          <cell r="AD225"/>
          <cell r="AE225"/>
          <cell r="AF225"/>
          <cell r="AG225"/>
          <cell r="AH225"/>
          <cell r="AI225"/>
          <cell r="AJ225"/>
          <cell r="AK225">
            <v>6142944</v>
          </cell>
          <cell r="AL225"/>
          <cell r="AM225"/>
          <cell r="AN225"/>
          <cell r="AO225"/>
          <cell r="AP225"/>
          <cell r="AQ225"/>
          <cell r="AR225">
            <v>0</v>
          </cell>
          <cell r="AS225">
            <v>0</v>
          </cell>
          <cell r="AT225">
            <v>6142944</v>
          </cell>
          <cell r="AU225">
            <v>0</v>
          </cell>
          <cell r="AV225"/>
          <cell r="AW225"/>
          <cell r="AX225">
            <v>0</v>
          </cell>
          <cell r="BE225">
            <v>0</v>
          </cell>
          <cell r="BF225">
            <v>0</v>
          </cell>
          <cell r="BG225"/>
          <cell r="BH225">
            <v>0</v>
          </cell>
          <cell r="BJ225">
            <v>0</v>
          </cell>
          <cell r="BL225"/>
          <cell r="BN225"/>
          <cell r="BO225"/>
          <cell r="BP225"/>
          <cell r="BQ225"/>
          <cell r="BR225"/>
          <cell r="BS225"/>
          <cell r="BT225"/>
          <cell r="BU225"/>
          <cell r="BV225">
            <v>0</v>
          </cell>
          <cell r="BX225">
            <v>0</v>
          </cell>
          <cell r="BY225">
            <v>0</v>
          </cell>
          <cell r="BZ225"/>
          <cell r="CA225"/>
          <cell r="CB225"/>
          <cell r="CC225">
            <v>0</v>
          </cell>
          <cell r="CD225">
            <v>0</v>
          </cell>
          <cell r="CE225"/>
          <cell r="CH225"/>
          <cell r="CM225"/>
          <cell r="CN225"/>
          <cell r="CO225">
            <v>0</v>
          </cell>
          <cell r="CP225"/>
          <cell r="CW225">
            <v>0</v>
          </cell>
          <cell r="CX225"/>
          <cell r="CY225"/>
          <cell r="CZ225"/>
          <cell r="DA225"/>
          <cell r="DB225"/>
          <cell r="DC225"/>
          <cell r="DD225"/>
          <cell r="DE225"/>
          <cell r="DF225"/>
          <cell r="DG225"/>
          <cell r="DH225"/>
          <cell r="DI225"/>
          <cell r="DJ225"/>
          <cell r="DK225"/>
          <cell r="DL225"/>
          <cell r="DM225"/>
          <cell r="DN225"/>
          <cell r="DO225" t="str">
            <v>Vinod Sathyaseelan</v>
          </cell>
          <cell r="DP225" t="str">
            <v>Schultz</v>
          </cell>
          <cell r="DQ225"/>
          <cell r="DR225">
            <v>2</v>
          </cell>
        </row>
        <row r="226">
          <cell r="C226">
            <v>251</v>
          </cell>
          <cell r="D226">
            <v>40</v>
          </cell>
          <cell r="E226">
            <v>235</v>
          </cell>
          <cell r="F226">
            <v>40</v>
          </cell>
          <cell r="G226"/>
          <cell r="H226" t="str">
            <v/>
          </cell>
          <cell r="I226" t="str">
            <v/>
          </cell>
          <cell r="J226">
            <v>0</v>
          </cell>
          <cell r="K226" t="str">
            <v>Schultz</v>
          </cell>
          <cell r="L226" t="str">
            <v>Rehab treatment - MSTS</v>
          </cell>
          <cell r="M226">
            <v>280695</v>
          </cell>
          <cell r="N226" t="str">
            <v>280695-PS01</v>
          </cell>
          <cell r="P226">
            <v>60</v>
          </cell>
          <cell r="R226"/>
          <cell r="S226"/>
          <cell r="T226" t="str">
            <v>Exempt</v>
          </cell>
          <cell r="U226">
            <v>43894</v>
          </cell>
          <cell r="V226">
            <v>0</v>
          </cell>
          <cell r="W226">
            <v>0</v>
          </cell>
          <cell r="X226">
            <v>0</v>
          </cell>
          <cell r="Y226"/>
          <cell r="Z226"/>
          <cell r="AA226"/>
          <cell r="AB226">
            <v>0</v>
          </cell>
          <cell r="AC226"/>
          <cell r="AD226"/>
          <cell r="AE226"/>
          <cell r="AF226"/>
          <cell r="AG226"/>
          <cell r="AJ226"/>
          <cell r="AK226">
            <v>170000</v>
          </cell>
          <cell r="AL226"/>
          <cell r="AN226"/>
          <cell r="AO226"/>
          <cell r="AP226"/>
          <cell r="AQ226"/>
          <cell r="AR226">
            <v>0</v>
          </cell>
          <cell r="AS226">
            <v>0</v>
          </cell>
          <cell r="AT226">
            <v>170000</v>
          </cell>
          <cell r="AU226">
            <v>0</v>
          </cell>
          <cell r="AV226"/>
          <cell r="AW226"/>
          <cell r="AX226">
            <v>0</v>
          </cell>
          <cell r="BE226">
            <v>0</v>
          </cell>
          <cell r="BF226">
            <v>0</v>
          </cell>
          <cell r="BG226"/>
          <cell r="BH226">
            <v>0</v>
          </cell>
          <cell r="BJ226">
            <v>0</v>
          </cell>
          <cell r="BL226"/>
          <cell r="BR226" t="str">
            <v/>
          </cell>
          <cell r="BV226">
            <v>0</v>
          </cell>
          <cell r="BX226">
            <v>0</v>
          </cell>
          <cell r="BY226">
            <v>0</v>
          </cell>
          <cell r="BZ226"/>
          <cell r="CA226"/>
          <cell r="CB226"/>
          <cell r="CC226">
            <v>0</v>
          </cell>
          <cell r="CD226">
            <v>0</v>
          </cell>
          <cell r="CE226"/>
          <cell r="CH226"/>
          <cell r="CM226"/>
          <cell r="CN226"/>
          <cell r="CO226">
            <v>0</v>
          </cell>
          <cell r="CP226"/>
          <cell r="CW226">
            <v>0</v>
          </cell>
          <cell r="DE226"/>
          <cell r="DF226"/>
          <cell r="DG226"/>
          <cell r="DH226">
            <v>0</v>
          </cell>
          <cell r="DI226"/>
          <cell r="DJ226"/>
          <cell r="DK226">
            <v>5000000</v>
          </cell>
          <cell r="DL226" t="str">
            <v>23 fed earmark</v>
          </cell>
          <cell r="DM226"/>
          <cell r="DN226"/>
          <cell r="DO226" t="str">
            <v>Vinod Sathyaseelan</v>
          </cell>
          <cell r="DP226" t="str">
            <v>Schultz</v>
          </cell>
          <cell r="DQ226"/>
          <cell r="DR226">
            <v>2</v>
          </cell>
        </row>
        <row r="227">
          <cell r="C227">
            <v>291</v>
          </cell>
          <cell r="D227">
            <v>24</v>
          </cell>
          <cell r="E227">
            <v>266</v>
          </cell>
          <cell r="F227">
            <v>24</v>
          </cell>
          <cell r="G227" t="str">
            <v/>
          </cell>
          <cell r="H227" t="str">
            <v/>
          </cell>
          <cell r="I227" t="str">
            <v/>
          </cell>
          <cell r="J227">
            <v>0</v>
          </cell>
          <cell r="K227" t="str">
            <v>Kanuit</v>
          </cell>
          <cell r="L227" t="str">
            <v xml:space="preserve">Rehab/expand treatment </v>
          </cell>
          <cell r="M227">
            <v>280348</v>
          </cell>
          <cell r="N227" t="str">
            <v>280348-PS01</v>
          </cell>
          <cell r="O227" t="str">
            <v>existing</v>
          </cell>
          <cell r="P227">
            <v>20313</v>
          </cell>
          <cell r="Q227">
            <v>0</v>
          </cell>
          <cell r="R227"/>
          <cell r="S227">
            <v>0</v>
          </cell>
          <cell r="T227"/>
          <cell r="U227">
            <v>0</v>
          </cell>
          <cell r="V227">
            <v>0</v>
          </cell>
          <cell r="W227">
            <v>0</v>
          </cell>
          <cell r="X227">
            <v>0</v>
          </cell>
          <cell r="Y227"/>
          <cell r="Z227"/>
          <cell r="AA227"/>
          <cell r="AB227">
            <v>0</v>
          </cell>
          <cell r="AC227"/>
          <cell r="AD227"/>
          <cell r="AE227"/>
          <cell r="AF227"/>
          <cell r="AG227"/>
          <cell r="AH227"/>
          <cell r="AI227"/>
          <cell r="AJ227"/>
          <cell r="AK227">
            <v>10828875</v>
          </cell>
          <cell r="AL227"/>
          <cell r="AM227"/>
          <cell r="AN227"/>
          <cell r="AO227"/>
          <cell r="AP227"/>
          <cell r="AQ227"/>
          <cell r="AR227">
            <v>0</v>
          </cell>
          <cell r="AS227">
            <v>0</v>
          </cell>
          <cell r="AT227">
            <v>10828875</v>
          </cell>
          <cell r="AU227">
            <v>0</v>
          </cell>
          <cell r="AV227"/>
          <cell r="AW227"/>
          <cell r="AX227">
            <v>0</v>
          </cell>
          <cell r="AY227"/>
          <cell r="AZ227"/>
          <cell r="BA227"/>
          <cell r="BB227"/>
          <cell r="BC227"/>
          <cell r="BD227"/>
          <cell r="BE227">
            <v>0</v>
          </cell>
          <cell r="BF227">
            <v>0</v>
          </cell>
          <cell r="BG227"/>
          <cell r="BH227">
            <v>0</v>
          </cell>
          <cell r="BI227"/>
          <cell r="BJ227">
            <v>0</v>
          </cell>
          <cell r="BK227"/>
          <cell r="BL227"/>
          <cell r="BM227"/>
          <cell r="BN227"/>
          <cell r="BO227"/>
          <cell r="BP227"/>
          <cell r="BQ227"/>
          <cell r="BR227" t="str">
            <v/>
          </cell>
          <cell r="BS227"/>
          <cell r="BT227" t="str">
            <v/>
          </cell>
          <cell r="BU227"/>
          <cell r="BV227">
            <v>0</v>
          </cell>
          <cell r="BW227"/>
          <cell r="BX227">
            <v>0</v>
          </cell>
          <cell r="BY227">
            <v>0</v>
          </cell>
          <cell r="BZ227"/>
          <cell r="CA227"/>
          <cell r="CB227"/>
          <cell r="CC227">
            <v>0</v>
          </cell>
          <cell r="CD227">
            <v>0</v>
          </cell>
          <cell r="CE227"/>
          <cell r="CF227"/>
          <cell r="CG227"/>
          <cell r="CH227"/>
          <cell r="CI227"/>
          <cell r="CJ227"/>
          <cell r="CK227"/>
          <cell r="CL227"/>
          <cell r="CM227"/>
          <cell r="CN227"/>
          <cell r="CO227">
            <v>0</v>
          </cell>
          <cell r="CP227"/>
          <cell r="CQ227"/>
          <cell r="CR227"/>
          <cell r="CS227"/>
          <cell r="CT227"/>
          <cell r="CU227"/>
          <cell r="CV227"/>
          <cell r="CW227">
            <v>0</v>
          </cell>
          <cell r="CX227"/>
          <cell r="CY227"/>
          <cell r="CZ227"/>
          <cell r="DA227"/>
          <cell r="DB227"/>
          <cell r="DC227"/>
          <cell r="DD227"/>
          <cell r="DE227"/>
          <cell r="DF227"/>
          <cell r="DG227"/>
          <cell r="DH227">
            <v>0</v>
          </cell>
          <cell r="DI227"/>
          <cell r="DJ227"/>
          <cell r="DK227"/>
          <cell r="DL227"/>
          <cell r="DM227"/>
          <cell r="DN227"/>
          <cell r="DO227" t="str">
            <v>Benjamin Carlson</v>
          </cell>
          <cell r="DP227" t="str">
            <v>Kanuit</v>
          </cell>
          <cell r="DQ227" t="str">
            <v>Gallentine</v>
          </cell>
          <cell r="DR227">
            <v>10</v>
          </cell>
        </row>
        <row r="228">
          <cell r="C228">
            <v>44</v>
          </cell>
          <cell r="D228">
            <v>70</v>
          </cell>
          <cell r="E228">
            <v>34</v>
          </cell>
          <cell r="F228">
            <v>70</v>
          </cell>
          <cell r="G228" t="str">
            <v/>
          </cell>
          <cell r="H228" t="str">
            <v/>
          </cell>
          <cell r="I228" t="str">
            <v/>
          </cell>
          <cell r="J228" t="str">
            <v>RD Funded</v>
          </cell>
          <cell r="K228" t="str">
            <v>Barrett</v>
          </cell>
          <cell r="L228" t="str">
            <v>Adv trmt - phos/mercury, rehab treatment</v>
          </cell>
          <cell r="M228">
            <v>280599</v>
          </cell>
          <cell r="N228" t="str">
            <v>280599-PS01</v>
          </cell>
          <cell r="O228" t="str">
            <v>existing</v>
          </cell>
          <cell r="P228">
            <v>369</v>
          </cell>
          <cell r="Q228" t="str">
            <v>Y</v>
          </cell>
          <cell r="R228" t="str">
            <v>phos,mercury</v>
          </cell>
          <cell r="S228">
            <v>0</v>
          </cell>
          <cell r="T228" t="str">
            <v>Exempt</v>
          </cell>
          <cell r="U228">
            <v>0</v>
          </cell>
          <cell r="V228">
            <v>0</v>
          </cell>
          <cell r="W228">
            <v>45005</v>
          </cell>
          <cell r="X228">
            <v>45106</v>
          </cell>
          <cell r="Y228"/>
          <cell r="Z228"/>
          <cell r="AA228"/>
          <cell r="AB228">
            <v>0</v>
          </cell>
          <cell r="AC228"/>
          <cell r="AE228"/>
          <cell r="AF228"/>
          <cell r="AG228"/>
          <cell r="AH228">
            <v>44136</v>
          </cell>
          <cell r="AI228">
            <v>44713</v>
          </cell>
          <cell r="AJ228" t="str">
            <v>may need PSIG to fill gap</v>
          </cell>
          <cell r="AK228">
            <v>9118000</v>
          </cell>
          <cell r="AL228"/>
          <cell r="AM228"/>
          <cell r="AN228"/>
          <cell r="AO228"/>
          <cell r="AP228"/>
          <cell r="AQ228"/>
          <cell r="AR228">
            <v>0</v>
          </cell>
          <cell r="AS228">
            <v>0</v>
          </cell>
          <cell r="AT228">
            <v>9118000</v>
          </cell>
          <cell r="AU228">
            <v>0</v>
          </cell>
          <cell r="AV228"/>
          <cell r="AW228"/>
          <cell r="AX228">
            <v>0</v>
          </cell>
          <cell r="AY228"/>
          <cell r="AZ228"/>
          <cell r="BA228"/>
          <cell r="BB228"/>
          <cell r="BC228">
            <v>3080000</v>
          </cell>
          <cell r="BD228">
            <v>44344</v>
          </cell>
          <cell r="BE228" t="str">
            <v>FY21 survey</v>
          </cell>
          <cell r="BF228">
            <v>0</v>
          </cell>
          <cell r="BG228"/>
          <cell r="BH228"/>
          <cell r="BI228">
            <v>3080000</v>
          </cell>
          <cell r="BJ228">
            <v>3080000</v>
          </cell>
          <cell r="BK228">
            <v>45107</v>
          </cell>
          <cell r="BL228">
            <v>5723966</v>
          </cell>
          <cell r="BM228">
            <v>0.64100000000000001</v>
          </cell>
          <cell r="BN228" t="str">
            <v>23 Carryover</v>
          </cell>
          <cell r="BO228">
            <v>45107</v>
          </cell>
          <cell r="BP228">
            <v>6980000</v>
          </cell>
          <cell r="BQ228">
            <v>1070000</v>
          </cell>
          <cell r="BR228">
            <v>0.15329512893982808</v>
          </cell>
          <cell r="BS228">
            <v>8561000</v>
          </cell>
          <cell r="BT228" t="e">
            <v>#REF!</v>
          </cell>
          <cell r="BU228"/>
          <cell r="BV228">
            <v>9118000</v>
          </cell>
          <cell r="BW228" t="str">
            <v>yes</v>
          </cell>
          <cell r="BX228">
            <v>1397744.9856733524</v>
          </cell>
          <cell r="BY228">
            <v>1118195.988538682</v>
          </cell>
          <cell r="BZ228">
            <v>1118196</v>
          </cell>
          <cell r="CA228"/>
          <cell r="CB228"/>
          <cell r="CC228">
            <v>0</v>
          </cell>
          <cell r="CD228">
            <v>0</v>
          </cell>
          <cell r="CE228"/>
          <cell r="CF228"/>
          <cell r="CG228"/>
          <cell r="CH228"/>
          <cell r="CI228"/>
          <cell r="CJ228"/>
          <cell r="CK228"/>
          <cell r="CL228"/>
          <cell r="CM228"/>
          <cell r="CN228"/>
          <cell r="CO228">
            <v>0</v>
          </cell>
          <cell r="CP228"/>
          <cell r="CQ228"/>
          <cell r="CR228"/>
          <cell r="CS228"/>
          <cell r="CT228"/>
          <cell r="CU228"/>
          <cell r="CV228"/>
          <cell r="CW228">
            <v>1397744.9856733524</v>
          </cell>
          <cell r="CX228" t="str">
            <v>RD Funded</v>
          </cell>
          <cell r="CY228">
            <v>2021</v>
          </cell>
          <cell r="CZ228">
            <v>45156</v>
          </cell>
          <cell r="DA228">
            <v>5132000</v>
          </cell>
          <cell r="DB228">
            <v>9118000</v>
          </cell>
          <cell r="DC228">
            <v>154</v>
          </cell>
          <cell r="DD228"/>
          <cell r="DE228">
            <v>8862000</v>
          </cell>
          <cell r="DF228">
            <v>1283000</v>
          </cell>
          <cell r="DG228">
            <v>256000</v>
          </cell>
          <cell r="DH228">
            <v>1539000</v>
          </cell>
          <cell r="DI228">
            <v>580000</v>
          </cell>
          <cell r="DJ228" t="str">
            <v>2020 award</v>
          </cell>
          <cell r="DK228">
            <v>2870000</v>
          </cell>
          <cell r="DL228" t="str">
            <v>COE 569</v>
          </cell>
          <cell r="DM228"/>
          <cell r="DN228"/>
          <cell r="DO228" t="str">
            <v>Aaron Kilpo</v>
          </cell>
          <cell r="DP228" t="str">
            <v>Barrett</v>
          </cell>
          <cell r="DQ228" t="str">
            <v>Barrett</v>
          </cell>
          <cell r="DR228" t="str">
            <v>7E</v>
          </cell>
        </row>
        <row r="229">
          <cell r="C229">
            <v>16</v>
          </cell>
          <cell r="D229">
            <v>78</v>
          </cell>
          <cell r="E229"/>
          <cell r="F229"/>
          <cell r="G229"/>
          <cell r="H229" t="str">
            <v/>
          </cell>
          <cell r="I229" t="str">
            <v/>
          </cell>
          <cell r="J229" t="str">
            <v>PER submitted</v>
          </cell>
          <cell r="K229" t="str">
            <v>Berrens</v>
          </cell>
          <cell r="L229" t="str">
            <v>Rehab collection and treatment</v>
          </cell>
          <cell r="M229">
            <v>280913</v>
          </cell>
          <cell r="N229" t="str">
            <v>280913-PS01</v>
          </cell>
          <cell r="O229"/>
          <cell r="P229">
            <v>203</v>
          </cell>
          <cell r="Q229"/>
          <cell r="R229"/>
          <cell r="S229"/>
          <cell r="T229"/>
          <cell r="U229">
            <v>0</v>
          </cell>
          <cell r="V229">
            <v>0</v>
          </cell>
          <cell r="W229">
            <v>0</v>
          </cell>
          <cell r="X229">
            <v>0</v>
          </cell>
          <cell r="Y229"/>
          <cell r="Z229"/>
          <cell r="AA229"/>
          <cell r="AB229">
            <v>0</v>
          </cell>
          <cell r="AC229"/>
          <cell r="AD229"/>
          <cell r="AE229"/>
          <cell r="AF229"/>
          <cell r="AG229"/>
          <cell r="AH229"/>
          <cell r="AI229"/>
          <cell r="AJ229"/>
          <cell r="AK229">
            <v>3482000</v>
          </cell>
          <cell r="AL229"/>
          <cell r="AM229"/>
          <cell r="AN229"/>
          <cell r="AO229"/>
          <cell r="AP229"/>
          <cell r="AQ229"/>
          <cell r="AR229">
            <v>0</v>
          </cell>
          <cell r="AS229">
            <v>0</v>
          </cell>
          <cell r="AT229">
            <v>3482000</v>
          </cell>
          <cell r="AU229">
            <v>0</v>
          </cell>
          <cell r="AV229"/>
          <cell r="AW229"/>
          <cell r="AX229">
            <v>0</v>
          </cell>
          <cell r="BE229">
            <v>0</v>
          </cell>
          <cell r="BF229">
            <v>0</v>
          </cell>
          <cell r="BG229"/>
          <cell r="BH229">
            <v>0</v>
          </cell>
          <cell r="BJ229">
            <v>0</v>
          </cell>
          <cell r="BL229"/>
          <cell r="BN229"/>
          <cell r="BO229"/>
          <cell r="BP229"/>
          <cell r="BQ229"/>
          <cell r="BR229"/>
          <cell r="BS229"/>
          <cell r="BT229"/>
          <cell r="BU229"/>
          <cell r="BV229">
            <v>0</v>
          </cell>
          <cell r="BX229">
            <v>0</v>
          </cell>
          <cell r="BY229">
            <v>0</v>
          </cell>
          <cell r="BZ229"/>
          <cell r="CA229"/>
          <cell r="CB229"/>
          <cell r="CC229">
            <v>0</v>
          </cell>
          <cell r="CD229">
            <v>0</v>
          </cell>
          <cell r="CE229"/>
          <cell r="CH229"/>
          <cell r="CM229"/>
          <cell r="CN229"/>
          <cell r="CO229">
            <v>0</v>
          </cell>
          <cell r="CP229"/>
          <cell r="CW229">
            <v>0</v>
          </cell>
          <cell r="CX229" t="str">
            <v>PER submitted</v>
          </cell>
          <cell r="CY229">
            <v>2024</v>
          </cell>
          <cell r="CZ229"/>
          <cell r="DA229"/>
          <cell r="DB229"/>
          <cell r="DC229"/>
          <cell r="DD229"/>
          <cell r="DE229"/>
          <cell r="DF229"/>
          <cell r="DG229"/>
          <cell r="DH229"/>
          <cell r="DI229"/>
          <cell r="DJ229"/>
          <cell r="DK229"/>
          <cell r="DL229"/>
          <cell r="DM229"/>
          <cell r="DN229"/>
          <cell r="DO229" t="str">
            <v>Qais Banihani</v>
          </cell>
          <cell r="DP229" t="str">
            <v>Berrens</v>
          </cell>
          <cell r="DQ229"/>
          <cell r="DR229">
            <v>8</v>
          </cell>
        </row>
        <row r="230">
          <cell r="C230">
            <v>66</v>
          </cell>
          <cell r="D230">
            <v>66</v>
          </cell>
          <cell r="E230">
            <v>55</v>
          </cell>
          <cell r="F230">
            <v>66</v>
          </cell>
          <cell r="G230"/>
          <cell r="H230" t="str">
            <v/>
          </cell>
          <cell r="I230" t="str">
            <v/>
          </cell>
          <cell r="J230" t="str">
            <v>RD Commit</v>
          </cell>
          <cell r="K230" t="str">
            <v>Barrett</v>
          </cell>
          <cell r="L230" t="str">
            <v>Rehab collection</v>
          </cell>
          <cell r="M230">
            <v>280711</v>
          </cell>
          <cell r="N230" t="str">
            <v>280711-PS01</v>
          </cell>
          <cell r="O230"/>
          <cell r="P230">
            <v>2484</v>
          </cell>
          <cell r="Q230"/>
          <cell r="R230"/>
          <cell r="S230"/>
          <cell r="T230" t="str">
            <v>Exempt</v>
          </cell>
          <cell r="U230">
            <v>43930</v>
          </cell>
          <cell r="V230">
            <v>0</v>
          </cell>
          <cell r="W230">
            <v>0</v>
          </cell>
          <cell r="X230">
            <v>0</v>
          </cell>
          <cell r="Y230"/>
          <cell r="Z230"/>
          <cell r="AA230"/>
          <cell r="AB230">
            <v>0</v>
          </cell>
          <cell r="AC230"/>
          <cell r="AD230"/>
          <cell r="AE230"/>
          <cell r="AF230"/>
          <cell r="AG230"/>
          <cell r="AH230"/>
          <cell r="AI230"/>
          <cell r="AJ230"/>
          <cell r="AK230">
            <v>7759200</v>
          </cell>
          <cell r="AL230"/>
          <cell r="AM230"/>
          <cell r="AN230"/>
          <cell r="AO230"/>
          <cell r="AP230"/>
          <cell r="AQ230"/>
          <cell r="AR230">
            <v>0</v>
          </cell>
          <cell r="AS230">
            <v>0</v>
          </cell>
          <cell r="AT230">
            <v>7759200</v>
          </cell>
          <cell r="AU230">
            <v>0</v>
          </cell>
          <cell r="AV230"/>
          <cell r="AW230"/>
          <cell r="AX230">
            <v>0</v>
          </cell>
          <cell r="AY230"/>
          <cell r="AZ230"/>
          <cell r="BA230"/>
          <cell r="BB230"/>
          <cell r="BC230"/>
          <cell r="BD230"/>
          <cell r="BE230">
            <v>0</v>
          </cell>
          <cell r="BF230">
            <v>0</v>
          </cell>
          <cell r="BG230"/>
          <cell r="BH230">
            <v>0</v>
          </cell>
          <cell r="BI230"/>
          <cell r="BJ230">
            <v>0</v>
          </cell>
          <cell r="BK230"/>
          <cell r="BL230"/>
          <cell r="BM230"/>
          <cell r="BN230"/>
          <cell r="BO230"/>
          <cell r="BP230"/>
          <cell r="BQ230"/>
          <cell r="BR230" t="str">
            <v/>
          </cell>
          <cell r="BS230"/>
          <cell r="BT230"/>
          <cell r="BU230"/>
          <cell r="BV230">
            <v>0</v>
          </cell>
          <cell r="BW230"/>
          <cell r="BX230">
            <v>0</v>
          </cell>
          <cell r="BY230">
            <v>0</v>
          </cell>
          <cell r="BZ230"/>
          <cell r="CA230"/>
          <cell r="CB230"/>
          <cell r="CC230">
            <v>0</v>
          </cell>
          <cell r="CD230">
            <v>0</v>
          </cell>
          <cell r="CE230"/>
          <cell r="CF230"/>
          <cell r="CG230"/>
          <cell r="CH230"/>
          <cell r="CI230"/>
          <cell r="CJ230"/>
          <cell r="CK230"/>
          <cell r="CL230"/>
          <cell r="CM230"/>
          <cell r="CN230"/>
          <cell r="CO230">
            <v>0</v>
          </cell>
          <cell r="CP230"/>
          <cell r="CQ230"/>
          <cell r="CR230"/>
          <cell r="CS230"/>
          <cell r="CT230"/>
          <cell r="CU230"/>
          <cell r="CV230"/>
          <cell r="CW230">
            <v>0</v>
          </cell>
          <cell r="CX230" t="str">
            <v>RD Commit</v>
          </cell>
          <cell r="CY230"/>
          <cell r="CZ230">
            <v>44044</v>
          </cell>
          <cell r="DA230"/>
          <cell r="DB230"/>
          <cell r="DC230"/>
          <cell r="DD230"/>
          <cell r="DE230"/>
          <cell r="DF230"/>
          <cell r="DG230"/>
          <cell r="DH230">
            <v>7759200</v>
          </cell>
          <cell r="DI230"/>
          <cell r="DJ230"/>
          <cell r="DK230"/>
          <cell r="DL230"/>
          <cell r="DM230"/>
          <cell r="DN230"/>
          <cell r="DO230" t="str">
            <v>Abram Peterson</v>
          </cell>
          <cell r="DP230" t="str">
            <v>Barrett</v>
          </cell>
          <cell r="DQ230" t="str">
            <v>Barrett</v>
          </cell>
          <cell r="DR230" t="str">
            <v>6E</v>
          </cell>
        </row>
        <row r="231">
          <cell r="C231">
            <v>282</v>
          </cell>
          <cell r="D231">
            <v>32</v>
          </cell>
          <cell r="E231">
            <v>260</v>
          </cell>
          <cell r="F231">
            <v>32</v>
          </cell>
          <cell r="G231"/>
          <cell r="H231" t="str">
            <v/>
          </cell>
          <cell r="I231" t="str">
            <v/>
          </cell>
          <cell r="J231">
            <v>0</v>
          </cell>
          <cell r="K231" t="str">
            <v>Barrett</v>
          </cell>
          <cell r="L231" t="str">
            <v>Adv trmt – chloride, add RO to WTP</v>
          </cell>
          <cell r="M231">
            <v>280871</v>
          </cell>
          <cell r="N231" t="str">
            <v>280871-PS01</v>
          </cell>
          <cell r="O231"/>
          <cell r="P231">
            <v>2343</v>
          </cell>
          <cell r="Q231"/>
          <cell r="R231"/>
          <cell r="S231"/>
          <cell r="T231"/>
          <cell r="U231">
            <v>0</v>
          </cell>
          <cell r="V231">
            <v>0</v>
          </cell>
          <cell r="W231">
            <v>0</v>
          </cell>
          <cell r="X231">
            <v>0</v>
          </cell>
          <cell r="Y231">
            <v>45078</v>
          </cell>
          <cell r="Z231">
            <v>5200000</v>
          </cell>
          <cell r="AA231"/>
          <cell r="AB231">
            <v>5200000</v>
          </cell>
          <cell r="AC231" t="str">
            <v>On DW IUP</v>
          </cell>
          <cell r="AD231"/>
          <cell r="AE231"/>
          <cell r="AF231"/>
          <cell r="AG231"/>
          <cell r="AH231">
            <v>45383</v>
          </cell>
          <cell r="AI231">
            <v>45931</v>
          </cell>
          <cell r="AJ231" t="str">
            <v>Water Project -for WWTP</v>
          </cell>
          <cell r="AK231">
            <v>5200000</v>
          </cell>
          <cell r="AL231"/>
          <cell r="AM231"/>
          <cell r="AN231"/>
          <cell r="AO231"/>
          <cell r="AP231"/>
          <cell r="AQ231"/>
          <cell r="AR231">
            <v>0</v>
          </cell>
          <cell r="AS231">
            <v>0</v>
          </cell>
          <cell r="AT231">
            <v>5200000</v>
          </cell>
          <cell r="AU231">
            <v>0</v>
          </cell>
          <cell r="AV231"/>
          <cell r="AW231"/>
          <cell r="AX231">
            <v>0</v>
          </cell>
          <cell r="AY231"/>
          <cell r="AZ231"/>
          <cell r="BA231"/>
          <cell r="BB231"/>
          <cell r="BC231"/>
          <cell r="BD231"/>
          <cell r="BE231"/>
          <cell r="BF231"/>
          <cell r="BG231"/>
          <cell r="BH231"/>
          <cell r="BI231"/>
          <cell r="BJ231">
            <v>0</v>
          </cell>
          <cell r="BK231"/>
          <cell r="BL231"/>
          <cell r="BM231"/>
          <cell r="BN231"/>
          <cell r="BO231"/>
          <cell r="BP231"/>
          <cell r="BQ231"/>
          <cell r="BR231" t="str">
            <v/>
          </cell>
          <cell r="BS231"/>
          <cell r="BT231"/>
          <cell r="BU231"/>
          <cell r="BV231">
            <v>0</v>
          </cell>
          <cell r="BW231"/>
          <cell r="BX231">
            <v>0</v>
          </cell>
          <cell r="BY231">
            <v>0</v>
          </cell>
          <cell r="BZ231"/>
          <cell r="CA231"/>
          <cell r="CB231"/>
          <cell r="CC231">
            <v>0</v>
          </cell>
          <cell r="CD231">
            <v>0</v>
          </cell>
          <cell r="CE231"/>
          <cell r="CF231"/>
          <cell r="CG231"/>
          <cell r="CH231"/>
          <cell r="CI231"/>
          <cell r="CJ231"/>
          <cell r="CK231"/>
          <cell r="CL231"/>
          <cell r="CM231"/>
          <cell r="CN231"/>
          <cell r="CO231">
            <v>0</v>
          </cell>
          <cell r="CP231"/>
          <cell r="CQ231"/>
          <cell r="CR231"/>
          <cell r="CS231"/>
          <cell r="CT231"/>
          <cell r="CU231"/>
          <cell r="CV231"/>
          <cell r="CW231">
            <v>0</v>
          </cell>
          <cell r="CX231"/>
          <cell r="CY231"/>
          <cell r="CZ231"/>
          <cell r="DA231"/>
          <cell r="DB231"/>
          <cell r="DC231"/>
          <cell r="DD231"/>
          <cell r="DE231"/>
          <cell r="DF231"/>
          <cell r="DG231"/>
          <cell r="DH231">
            <v>0</v>
          </cell>
          <cell r="DI231"/>
          <cell r="DJ231"/>
          <cell r="DK231"/>
          <cell r="DL231"/>
          <cell r="DM231"/>
          <cell r="DN231"/>
          <cell r="DO231" t="str">
            <v>Abram Peterson</v>
          </cell>
          <cell r="DP231" t="str">
            <v>Barrett</v>
          </cell>
          <cell r="DQ231" t="str">
            <v>Lafontaine</v>
          </cell>
          <cell r="DR231" t="str">
            <v>6E</v>
          </cell>
        </row>
        <row r="232">
          <cell r="C232">
            <v>265</v>
          </cell>
          <cell r="D232">
            <v>38</v>
          </cell>
          <cell r="E232">
            <v>244</v>
          </cell>
          <cell r="F232">
            <v>38</v>
          </cell>
          <cell r="G232" t="str">
            <v/>
          </cell>
          <cell r="H232" t="str">
            <v/>
          </cell>
          <cell r="I232" t="str">
            <v/>
          </cell>
          <cell r="J232" t="str">
            <v>RD Commit</v>
          </cell>
          <cell r="K232" t="str">
            <v>Barrett</v>
          </cell>
          <cell r="L232" t="str">
            <v>Rehab collection</v>
          </cell>
          <cell r="M232">
            <v>280516</v>
          </cell>
          <cell r="N232" t="str">
            <v>280516-PS01</v>
          </cell>
          <cell r="O232" t="str">
            <v>existing</v>
          </cell>
          <cell r="P232">
            <v>876</v>
          </cell>
          <cell r="Q232">
            <v>0</v>
          </cell>
          <cell r="R232"/>
          <cell r="S232">
            <v>0</v>
          </cell>
          <cell r="T232" t="str">
            <v>Exempt</v>
          </cell>
          <cell r="U232">
            <v>42433</v>
          </cell>
          <cell r="V232">
            <v>0</v>
          </cell>
          <cell r="W232">
            <v>0</v>
          </cell>
          <cell r="X232">
            <v>0</v>
          </cell>
          <cell r="Y232"/>
          <cell r="Z232"/>
          <cell r="AA232"/>
          <cell r="AB232">
            <v>0</v>
          </cell>
          <cell r="AC232"/>
          <cell r="AD232"/>
          <cell r="AE232"/>
          <cell r="AF232"/>
          <cell r="AG232"/>
          <cell r="AH232">
            <v>43252</v>
          </cell>
          <cell r="AI232">
            <v>44013</v>
          </cell>
          <cell r="AJ232" t="str">
            <v>with DW project</v>
          </cell>
          <cell r="AK232">
            <v>2512000</v>
          </cell>
          <cell r="AL232"/>
          <cell r="AM232"/>
          <cell r="AN232"/>
          <cell r="AO232"/>
          <cell r="AP232"/>
          <cell r="AQ232"/>
          <cell r="AR232">
            <v>0</v>
          </cell>
          <cell r="AS232">
            <v>0</v>
          </cell>
          <cell r="AT232">
            <v>2512000</v>
          </cell>
          <cell r="AU232">
            <v>0</v>
          </cell>
          <cell r="AV232"/>
          <cell r="AW232"/>
          <cell r="AX232">
            <v>0</v>
          </cell>
          <cell r="AY232"/>
          <cell r="AZ232"/>
          <cell r="BA232"/>
          <cell r="BB232"/>
          <cell r="BC232"/>
          <cell r="BD232"/>
          <cell r="BE232" t="str">
            <v>2018 survey</v>
          </cell>
          <cell r="BF232"/>
          <cell r="BG232"/>
          <cell r="BH232"/>
          <cell r="BI232"/>
          <cell r="BJ232"/>
          <cell r="BK232"/>
          <cell r="BL232"/>
          <cell r="BM232"/>
          <cell r="BN232"/>
          <cell r="BO232"/>
          <cell r="BP232"/>
          <cell r="BQ232"/>
          <cell r="BR232" t="str">
            <v/>
          </cell>
          <cell r="BS232"/>
          <cell r="BT232" t="str">
            <v/>
          </cell>
          <cell r="BU232"/>
          <cell r="BV232">
            <v>0</v>
          </cell>
          <cell r="BW232"/>
          <cell r="BX232">
            <v>0</v>
          </cell>
          <cell r="BY232">
            <v>0</v>
          </cell>
          <cell r="BZ232"/>
          <cell r="CA232"/>
          <cell r="CB232"/>
          <cell r="CC232">
            <v>0</v>
          </cell>
          <cell r="CD232">
            <v>0</v>
          </cell>
          <cell r="CE232"/>
          <cell r="CF232"/>
          <cell r="CG232"/>
          <cell r="CH232"/>
          <cell r="CI232"/>
          <cell r="CJ232"/>
          <cell r="CK232"/>
          <cell r="CL232"/>
          <cell r="CM232"/>
          <cell r="CN232"/>
          <cell r="CO232">
            <v>0</v>
          </cell>
          <cell r="CP232"/>
          <cell r="CQ232"/>
          <cell r="CR232"/>
          <cell r="CS232"/>
          <cell r="CT232"/>
          <cell r="CU232"/>
          <cell r="CV232"/>
          <cell r="CW232">
            <v>0</v>
          </cell>
          <cell r="CX232" t="str">
            <v>RD Commit</v>
          </cell>
          <cell r="CY232"/>
          <cell r="CZ232">
            <v>43349</v>
          </cell>
          <cell r="DA232">
            <v>2512000</v>
          </cell>
          <cell r="DB232"/>
          <cell r="DC232">
            <v>500</v>
          </cell>
          <cell r="DD232"/>
          <cell r="DE232">
            <v>1800000</v>
          </cell>
          <cell r="DF232">
            <v>945000</v>
          </cell>
          <cell r="DG232">
            <v>987000</v>
          </cell>
          <cell r="DH232">
            <v>1932000</v>
          </cell>
          <cell r="DI232">
            <v>600000</v>
          </cell>
          <cell r="DJ232" t="str">
            <v>2018 funded</v>
          </cell>
          <cell r="DK232"/>
          <cell r="DL232"/>
          <cell r="DM232"/>
          <cell r="DN232"/>
          <cell r="DO232" t="str">
            <v>Pam Rodewald</v>
          </cell>
          <cell r="DP232" t="str">
            <v>Barrett</v>
          </cell>
          <cell r="DQ232" t="str">
            <v>Barrett</v>
          </cell>
          <cell r="DR232" t="str">
            <v>7E</v>
          </cell>
        </row>
        <row r="233">
          <cell r="C233">
            <v>240</v>
          </cell>
          <cell r="D233">
            <v>43</v>
          </cell>
          <cell r="E233">
            <v>218</v>
          </cell>
          <cell r="F233">
            <v>43</v>
          </cell>
          <cell r="G233" t="str">
            <v/>
          </cell>
          <cell r="H233" t="str">
            <v/>
          </cell>
          <cell r="I233" t="str">
            <v/>
          </cell>
          <cell r="J233">
            <v>0</v>
          </cell>
          <cell r="K233" t="str">
            <v>Kanuit</v>
          </cell>
          <cell r="L233" t="str">
            <v>Unsewered, potential SSTS</v>
          </cell>
          <cell r="M233">
            <v>280532</v>
          </cell>
          <cell r="N233" t="str">
            <v>280532-PS01</v>
          </cell>
          <cell r="O233" t="str">
            <v>unsewered, potential SSTS</v>
          </cell>
          <cell r="P233">
            <v>0</v>
          </cell>
          <cell r="Q233">
            <v>0</v>
          </cell>
          <cell r="R233"/>
          <cell r="S233" t="str">
            <v>Y</v>
          </cell>
          <cell r="T233" t="str">
            <v>Exempt</v>
          </cell>
          <cell r="U233">
            <v>43192</v>
          </cell>
          <cell r="V233">
            <v>43354</v>
          </cell>
          <cell r="W233">
            <v>0</v>
          </cell>
          <cell r="X233">
            <v>0</v>
          </cell>
          <cell r="Y233"/>
          <cell r="Z233"/>
          <cell r="AA233"/>
          <cell r="AB233">
            <v>0</v>
          </cell>
          <cell r="AC233"/>
          <cell r="AD233"/>
          <cell r="AE233"/>
          <cell r="AF233"/>
          <cell r="AG233"/>
          <cell r="AH233"/>
          <cell r="AI233"/>
          <cell r="AJ233" t="str">
            <v>Data from CAR combined est with ZT/Ryans Bay</v>
          </cell>
          <cell r="AK233">
            <v>1196000</v>
          </cell>
          <cell r="AL233"/>
          <cell r="AM233"/>
          <cell r="AN233"/>
          <cell r="AO233"/>
          <cell r="AP233"/>
          <cell r="AQ233"/>
          <cell r="AR233">
            <v>0</v>
          </cell>
          <cell r="AS233">
            <v>0</v>
          </cell>
          <cell r="AT233">
            <v>1196000</v>
          </cell>
          <cell r="AU233">
            <v>0</v>
          </cell>
          <cell r="AV233"/>
          <cell r="AW233"/>
          <cell r="AX233">
            <v>0</v>
          </cell>
          <cell r="AY233"/>
          <cell r="AZ233"/>
          <cell r="BA233"/>
          <cell r="BB233"/>
          <cell r="BC233"/>
          <cell r="BD233"/>
          <cell r="BE233" t="str">
            <v>other</v>
          </cell>
          <cell r="BF233"/>
          <cell r="BG233"/>
          <cell r="BH233"/>
          <cell r="BI233"/>
          <cell r="BJ233">
            <v>0</v>
          </cell>
          <cell r="BK233"/>
          <cell r="BL233"/>
          <cell r="BM233"/>
          <cell r="BN233"/>
          <cell r="BO233"/>
          <cell r="BP233"/>
          <cell r="BQ233"/>
          <cell r="BR233" t="str">
            <v/>
          </cell>
          <cell r="BS233"/>
          <cell r="BT233" t="str">
            <v/>
          </cell>
          <cell r="BU233"/>
          <cell r="BV233">
            <v>0</v>
          </cell>
          <cell r="BW233"/>
          <cell r="BX233">
            <v>0</v>
          </cell>
          <cell r="BY233">
            <v>0</v>
          </cell>
          <cell r="BZ233"/>
          <cell r="CA233"/>
          <cell r="CB233"/>
          <cell r="CC233">
            <v>0</v>
          </cell>
          <cell r="CD233">
            <v>0</v>
          </cell>
          <cell r="CE233">
            <v>42996</v>
          </cell>
          <cell r="CF233">
            <v>16</v>
          </cell>
          <cell r="CG233"/>
          <cell r="CH233">
            <v>36000</v>
          </cell>
          <cell r="CI233">
            <v>2018</v>
          </cell>
          <cell r="CJ233">
            <v>43032</v>
          </cell>
          <cell r="CK233">
            <v>2018</v>
          </cell>
          <cell r="CL233">
            <v>43354</v>
          </cell>
          <cell r="CM233" t="str">
            <v>Potential</v>
          </cell>
          <cell r="CN233" t="str">
            <v>Evaluating alternatives</v>
          </cell>
          <cell r="CO233"/>
          <cell r="CP233"/>
          <cell r="CQ233"/>
          <cell r="CR233"/>
          <cell r="CS233"/>
          <cell r="CT233"/>
          <cell r="CU233"/>
          <cell r="CV233"/>
          <cell r="CW233">
            <v>36000</v>
          </cell>
          <cell r="CX233"/>
          <cell r="CY233"/>
          <cell r="CZ233"/>
          <cell r="DA233"/>
          <cell r="DB233"/>
          <cell r="DC233"/>
          <cell r="DD233"/>
          <cell r="DE233"/>
          <cell r="DF233"/>
          <cell r="DG233"/>
          <cell r="DH233">
            <v>0</v>
          </cell>
          <cell r="DI233"/>
          <cell r="DJ233"/>
          <cell r="DK233"/>
          <cell r="DL233"/>
          <cell r="DM233"/>
          <cell r="DN233"/>
          <cell r="DO233" t="str">
            <v>Corey Hower</v>
          </cell>
          <cell r="DP233" t="str">
            <v>Kanuit</v>
          </cell>
          <cell r="DQ233" t="str">
            <v>Gallentine</v>
          </cell>
          <cell r="DR233">
            <v>10</v>
          </cell>
        </row>
        <row r="234">
          <cell r="C234">
            <v>137</v>
          </cell>
          <cell r="D234">
            <v>55</v>
          </cell>
          <cell r="E234">
            <v>120</v>
          </cell>
          <cell r="F234">
            <v>55</v>
          </cell>
          <cell r="G234">
            <v>2024</v>
          </cell>
          <cell r="H234" t="str">
            <v/>
          </cell>
          <cell r="I234" t="str">
            <v>Yes</v>
          </cell>
          <cell r="J234">
            <v>0</v>
          </cell>
          <cell r="K234" t="str">
            <v>Barrett</v>
          </cell>
          <cell r="L234" t="str">
            <v>Rehab collection, ph 2</v>
          </cell>
          <cell r="M234">
            <v>280581</v>
          </cell>
          <cell r="N234" t="str">
            <v>280581-PS02</v>
          </cell>
          <cell r="O234"/>
          <cell r="P234">
            <v>1830</v>
          </cell>
          <cell r="Q234"/>
          <cell r="R234"/>
          <cell r="S234"/>
          <cell r="T234" t="str">
            <v>Exempt</v>
          </cell>
          <cell r="U234">
            <v>43193</v>
          </cell>
          <cell r="V234">
            <v>43361</v>
          </cell>
          <cell r="W234">
            <v>43546</v>
          </cell>
          <cell r="X234">
            <v>43601</v>
          </cell>
          <cell r="Y234" t="str">
            <v>loan app</v>
          </cell>
          <cell r="Z234">
            <v>10000000</v>
          </cell>
          <cell r="AA234"/>
          <cell r="AB234">
            <v>10000000</v>
          </cell>
          <cell r="AC234" t="str">
            <v>Part B</v>
          </cell>
          <cell r="AD234"/>
          <cell r="AE234">
            <v>44712</v>
          </cell>
          <cell r="AF234">
            <v>1074478</v>
          </cell>
          <cell r="AG234"/>
          <cell r="AH234">
            <v>45047</v>
          </cell>
          <cell r="AI234">
            <v>45870</v>
          </cell>
          <cell r="AJ234" t="str">
            <v>CW/DW PROJECT -phase 2</v>
          </cell>
          <cell r="AK234">
            <v>10000000</v>
          </cell>
          <cell r="AL234">
            <v>45107</v>
          </cell>
          <cell r="AM234"/>
          <cell r="AN234"/>
          <cell r="AO234"/>
          <cell r="AP234"/>
          <cell r="AQ234"/>
          <cell r="AR234">
            <v>0</v>
          </cell>
          <cell r="AS234">
            <v>0</v>
          </cell>
          <cell r="AT234">
            <v>10000000</v>
          </cell>
          <cell r="AU234">
            <v>10000000</v>
          </cell>
          <cell r="AV234"/>
          <cell r="AW234"/>
          <cell r="AX234">
            <v>10000000</v>
          </cell>
          <cell r="AY234"/>
          <cell r="AZ234"/>
          <cell r="BA234"/>
          <cell r="BB234"/>
          <cell r="BC234"/>
          <cell r="BD234"/>
          <cell r="BE234" t="str">
            <v>FY21 survey</v>
          </cell>
          <cell r="BF234">
            <v>0</v>
          </cell>
          <cell r="BG234"/>
          <cell r="BH234">
            <v>0</v>
          </cell>
          <cell r="BI234"/>
          <cell r="BJ234">
            <v>0</v>
          </cell>
          <cell r="BK234"/>
          <cell r="BL234"/>
          <cell r="BM234"/>
          <cell r="BN234"/>
          <cell r="BO234"/>
          <cell r="BP234"/>
          <cell r="BQ234"/>
          <cell r="BR234" t="str">
            <v/>
          </cell>
          <cell r="BS234"/>
          <cell r="BT234"/>
          <cell r="BU234"/>
          <cell r="BV234">
            <v>0</v>
          </cell>
          <cell r="BW234"/>
          <cell r="BX234">
            <v>0</v>
          </cell>
          <cell r="BY234">
            <v>0</v>
          </cell>
          <cell r="BZ234"/>
          <cell r="CA234"/>
          <cell r="CB234"/>
          <cell r="CC234">
            <v>0</v>
          </cell>
          <cell r="CD234">
            <v>0</v>
          </cell>
          <cell r="CE234"/>
          <cell r="CF234"/>
          <cell r="CG234"/>
          <cell r="CH234"/>
          <cell r="CI234"/>
          <cell r="CJ234"/>
          <cell r="CK234"/>
          <cell r="CL234"/>
          <cell r="CM234"/>
          <cell r="CN234"/>
          <cell r="CO234">
            <v>0</v>
          </cell>
          <cell r="CP234"/>
          <cell r="CQ234"/>
          <cell r="CR234"/>
          <cell r="CS234"/>
          <cell r="CT234"/>
          <cell r="CU234"/>
          <cell r="CV234"/>
          <cell r="CW234">
            <v>0</v>
          </cell>
          <cell r="CX234"/>
          <cell r="CY234"/>
          <cell r="CZ234"/>
          <cell r="DA234"/>
          <cell r="DB234"/>
          <cell r="DC234"/>
          <cell r="DD234"/>
          <cell r="DE234"/>
          <cell r="DF234"/>
          <cell r="DG234"/>
          <cell r="DH234">
            <v>0</v>
          </cell>
          <cell r="DI234"/>
          <cell r="DJ234"/>
          <cell r="DK234"/>
          <cell r="DL234"/>
          <cell r="DM234"/>
          <cell r="DN234"/>
          <cell r="DO234" t="str">
            <v>Abram Peterson</v>
          </cell>
          <cell r="DP234" t="str">
            <v>Barrett</v>
          </cell>
          <cell r="DQ234" t="str">
            <v>barrett</v>
          </cell>
          <cell r="DR234" t="str">
            <v>6W</v>
          </cell>
        </row>
        <row r="235">
          <cell r="C235">
            <v>3</v>
          </cell>
          <cell r="D235">
            <v>98</v>
          </cell>
          <cell r="E235"/>
          <cell r="F235"/>
          <cell r="G235"/>
          <cell r="H235" t="str">
            <v/>
          </cell>
          <cell r="I235" t="str">
            <v/>
          </cell>
          <cell r="J235">
            <v>0</v>
          </cell>
          <cell r="K235" t="str">
            <v>Bradshaw</v>
          </cell>
          <cell r="L235" t="str">
            <v>Adv trmt - phos, pond improvements</v>
          </cell>
          <cell r="M235">
            <v>280934</v>
          </cell>
          <cell r="N235" t="str">
            <v>280934-PS01</v>
          </cell>
          <cell r="O235"/>
          <cell r="P235">
            <v>1771</v>
          </cell>
          <cell r="Q235"/>
          <cell r="R235"/>
          <cell r="S235"/>
          <cell r="T235"/>
          <cell r="U235">
            <v>0</v>
          </cell>
          <cell r="V235">
            <v>0</v>
          </cell>
          <cell r="W235">
            <v>0</v>
          </cell>
          <cell r="X235">
            <v>0</v>
          </cell>
          <cell r="Y235"/>
          <cell r="Z235"/>
          <cell r="AA235"/>
          <cell r="AB235">
            <v>0</v>
          </cell>
          <cell r="AC235"/>
          <cell r="AD235"/>
          <cell r="AE235"/>
          <cell r="AF235"/>
          <cell r="AG235"/>
          <cell r="AH235"/>
          <cell r="AI235"/>
          <cell r="AJ235"/>
          <cell r="AK235">
            <v>12000000</v>
          </cell>
          <cell r="AL235"/>
          <cell r="AM235"/>
          <cell r="AN235"/>
          <cell r="AO235"/>
          <cell r="AP235"/>
          <cell r="AQ235"/>
          <cell r="AR235">
            <v>0</v>
          </cell>
          <cell r="AS235">
            <v>0</v>
          </cell>
          <cell r="AT235">
            <v>12000000</v>
          </cell>
          <cell r="AU235">
            <v>0</v>
          </cell>
          <cell r="AV235"/>
          <cell r="AW235"/>
          <cell r="AX235">
            <v>0</v>
          </cell>
          <cell r="AY235"/>
          <cell r="AZ235"/>
          <cell r="BA235"/>
          <cell r="BB235"/>
          <cell r="BC235"/>
          <cell r="BD235"/>
          <cell r="BE235">
            <v>0</v>
          </cell>
          <cell r="BF235">
            <v>0</v>
          </cell>
          <cell r="BG235"/>
          <cell r="BH235">
            <v>0</v>
          </cell>
          <cell r="BI235"/>
          <cell r="BJ235">
            <v>0</v>
          </cell>
          <cell r="BK235"/>
          <cell r="BL235"/>
          <cell r="BM235"/>
          <cell r="BN235"/>
          <cell r="BO235"/>
          <cell r="BP235"/>
          <cell r="BQ235"/>
          <cell r="BR235"/>
          <cell r="BS235"/>
          <cell r="BT235"/>
          <cell r="BU235"/>
          <cell r="BV235">
            <v>0</v>
          </cell>
          <cell r="BW235"/>
          <cell r="BX235">
            <v>0</v>
          </cell>
          <cell r="BY235">
            <v>0</v>
          </cell>
          <cell r="BZ235"/>
          <cell r="CA235"/>
          <cell r="CB235"/>
          <cell r="CC235">
            <v>0</v>
          </cell>
          <cell r="CD235">
            <v>0</v>
          </cell>
          <cell r="CE235"/>
          <cell r="CF235"/>
          <cell r="CG235"/>
          <cell r="CH235"/>
          <cell r="CI235"/>
          <cell r="CJ235"/>
          <cell r="CK235"/>
          <cell r="CL235"/>
          <cell r="CM235"/>
          <cell r="CN235"/>
          <cell r="CO235">
            <v>0</v>
          </cell>
          <cell r="CP235"/>
          <cell r="CQ235"/>
          <cell r="CR235"/>
          <cell r="CS235"/>
          <cell r="CT235"/>
          <cell r="CU235"/>
          <cell r="CV235"/>
          <cell r="CW235">
            <v>0</v>
          </cell>
          <cell r="CX235"/>
          <cell r="CY235"/>
          <cell r="CZ235"/>
          <cell r="DA235"/>
          <cell r="DB235"/>
          <cell r="DC235"/>
          <cell r="DD235"/>
          <cell r="DE235"/>
          <cell r="DF235"/>
          <cell r="DG235"/>
          <cell r="DH235"/>
          <cell r="DI235"/>
          <cell r="DJ235"/>
          <cell r="DK235"/>
          <cell r="DL235"/>
          <cell r="DM235"/>
          <cell r="DN235"/>
          <cell r="DO235" t="str">
            <v>Vinod Sathyaseelan</v>
          </cell>
          <cell r="DP235" t="str">
            <v>Bradshaw</v>
          </cell>
          <cell r="DQ235"/>
          <cell r="DR235">
            <v>4</v>
          </cell>
        </row>
        <row r="236">
          <cell r="C236">
            <v>272</v>
          </cell>
          <cell r="D236">
            <v>36</v>
          </cell>
          <cell r="E236"/>
          <cell r="F236"/>
          <cell r="G236"/>
          <cell r="H236" t="str">
            <v/>
          </cell>
          <cell r="I236" t="str">
            <v/>
          </cell>
          <cell r="J236">
            <v>0</v>
          </cell>
          <cell r="K236" t="str">
            <v>Schultz</v>
          </cell>
          <cell r="L236" t="str">
            <v>Rehab treatment, pond and LS improvements</v>
          </cell>
          <cell r="M236">
            <v>280919</v>
          </cell>
          <cell r="N236" t="str">
            <v>280919-PS01</v>
          </cell>
          <cell r="O236"/>
          <cell r="P236">
            <v>239</v>
          </cell>
          <cell r="Q236"/>
          <cell r="R236"/>
          <cell r="S236"/>
          <cell r="T236"/>
          <cell r="U236">
            <v>0</v>
          </cell>
          <cell r="V236">
            <v>0</v>
          </cell>
          <cell r="W236">
            <v>0</v>
          </cell>
          <cell r="X236">
            <v>0</v>
          </cell>
          <cell r="Y236"/>
          <cell r="Z236"/>
          <cell r="AA236"/>
          <cell r="AB236">
            <v>0</v>
          </cell>
          <cell r="AC236"/>
          <cell r="AD236"/>
          <cell r="AE236"/>
          <cell r="AF236"/>
          <cell r="AG236"/>
          <cell r="AH236"/>
          <cell r="AI236"/>
          <cell r="AJ236"/>
          <cell r="AK236">
            <v>10000000</v>
          </cell>
          <cell r="AL236"/>
          <cell r="AM236"/>
          <cell r="AN236"/>
          <cell r="AO236"/>
          <cell r="AP236"/>
          <cell r="AQ236"/>
          <cell r="AR236">
            <v>0</v>
          </cell>
          <cell r="AS236">
            <v>0</v>
          </cell>
          <cell r="AT236">
            <v>10000000</v>
          </cell>
          <cell r="AU236">
            <v>0</v>
          </cell>
          <cell r="AV236"/>
          <cell r="AW236"/>
          <cell r="AX236">
            <v>0</v>
          </cell>
          <cell r="AY236"/>
          <cell r="AZ236"/>
          <cell r="BA236"/>
          <cell r="BB236"/>
          <cell r="BC236"/>
          <cell r="BD236"/>
          <cell r="BE236">
            <v>0</v>
          </cell>
          <cell r="BF236">
            <v>0</v>
          </cell>
          <cell r="BG236"/>
          <cell r="BH236">
            <v>0</v>
          </cell>
          <cell r="BI236"/>
          <cell r="BJ236">
            <v>0</v>
          </cell>
          <cell r="BK236"/>
          <cell r="BL236"/>
          <cell r="BM236"/>
          <cell r="BN236"/>
          <cell r="BO236"/>
          <cell r="BP236"/>
          <cell r="BQ236"/>
          <cell r="BR236"/>
          <cell r="BS236"/>
          <cell r="BT236"/>
          <cell r="BU236"/>
          <cell r="BV236">
            <v>0</v>
          </cell>
          <cell r="BW236"/>
          <cell r="BX236">
            <v>0</v>
          </cell>
          <cell r="BY236">
            <v>0</v>
          </cell>
          <cell r="BZ236"/>
          <cell r="CA236"/>
          <cell r="CB236"/>
          <cell r="CC236">
            <v>0</v>
          </cell>
          <cell r="CD236">
            <v>0</v>
          </cell>
          <cell r="CE236"/>
          <cell r="CF236"/>
          <cell r="CG236"/>
          <cell r="CH236"/>
          <cell r="CI236"/>
          <cell r="CJ236"/>
          <cell r="CK236"/>
          <cell r="CL236"/>
          <cell r="CM236"/>
          <cell r="CN236"/>
          <cell r="CO236">
            <v>0</v>
          </cell>
          <cell r="CP236"/>
          <cell r="CQ236"/>
          <cell r="CR236"/>
          <cell r="CS236"/>
          <cell r="CT236"/>
          <cell r="CU236"/>
          <cell r="CV236"/>
          <cell r="CW236">
            <v>0</v>
          </cell>
          <cell r="CX236"/>
          <cell r="CY236"/>
          <cell r="CZ236"/>
          <cell r="DA236"/>
          <cell r="DB236"/>
          <cell r="DC236"/>
          <cell r="DD236"/>
          <cell r="DE236"/>
          <cell r="DF236"/>
          <cell r="DG236"/>
          <cell r="DH236"/>
          <cell r="DI236"/>
          <cell r="DJ236"/>
          <cell r="DK236"/>
          <cell r="DL236"/>
          <cell r="DM236"/>
          <cell r="DN236"/>
          <cell r="DO236" t="str">
            <v>Vinod Sathyaseelan</v>
          </cell>
          <cell r="DP236" t="str">
            <v>Schultz</v>
          </cell>
          <cell r="DQ236"/>
          <cell r="DR236">
            <v>1</v>
          </cell>
        </row>
        <row r="237">
          <cell r="C237">
            <v>211</v>
          </cell>
          <cell r="D237">
            <v>46</v>
          </cell>
          <cell r="E237">
            <v>188</v>
          </cell>
          <cell r="F237">
            <v>46</v>
          </cell>
          <cell r="G237"/>
          <cell r="H237" t="str">
            <v/>
          </cell>
          <cell r="I237" t="str">
            <v/>
          </cell>
          <cell r="J237">
            <v>0</v>
          </cell>
          <cell r="K237" t="str">
            <v>Sabie</v>
          </cell>
          <cell r="L237" t="str">
            <v>Rehab collection, LS 1-3, forcemains</v>
          </cell>
          <cell r="M237">
            <v>280874</v>
          </cell>
          <cell r="N237" t="str">
            <v>280874-PS01</v>
          </cell>
          <cell r="O237"/>
          <cell r="P237">
            <v>2730</v>
          </cell>
          <cell r="R237"/>
          <cell r="S237"/>
          <cell r="T237"/>
          <cell r="U237">
            <v>0</v>
          </cell>
          <cell r="V237">
            <v>0</v>
          </cell>
          <cell r="W237">
            <v>0</v>
          </cell>
          <cell r="X237">
            <v>0</v>
          </cell>
          <cell r="Y237"/>
          <cell r="Z237"/>
          <cell r="AA237"/>
          <cell r="AB237">
            <v>0</v>
          </cell>
          <cell r="AC237"/>
          <cell r="AD237"/>
          <cell r="AE237"/>
          <cell r="AF237"/>
          <cell r="AG237"/>
          <cell r="AJ237"/>
          <cell r="AK237">
            <v>1600000</v>
          </cell>
          <cell r="AN237"/>
          <cell r="AO237"/>
          <cell r="AP237"/>
          <cell r="AQ237"/>
          <cell r="AR237">
            <v>0</v>
          </cell>
          <cell r="AS237">
            <v>0</v>
          </cell>
          <cell r="AT237">
            <v>1600000</v>
          </cell>
          <cell r="AU237">
            <v>0</v>
          </cell>
          <cell r="AV237"/>
          <cell r="AW237"/>
          <cell r="AX237">
            <v>0</v>
          </cell>
          <cell r="AY237"/>
          <cell r="AZ237"/>
          <cell r="BC237"/>
          <cell r="BE237">
            <v>0</v>
          </cell>
          <cell r="BF237">
            <v>0</v>
          </cell>
          <cell r="BG237"/>
          <cell r="BH237">
            <v>0</v>
          </cell>
          <cell r="BJ237">
            <v>0</v>
          </cell>
          <cell r="BL237"/>
          <cell r="BR237" t="str">
            <v/>
          </cell>
          <cell r="BV237">
            <v>0</v>
          </cell>
          <cell r="BX237">
            <v>0</v>
          </cell>
          <cell r="BY237">
            <v>0</v>
          </cell>
          <cell r="BZ237"/>
          <cell r="CA237"/>
          <cell r="CB237"/>
          <cell r="CC237">
            <v>0</v>
          </cell>
          <cell r="CD237">
            <v>0</v>
          </cell>
          <cell r="CE237"/>
          <cell r="CH237"/>
          <cell r="CM237"/>
          <cell r="CN237"/>
          <cell r="CO237">
            <v>0</v>
          </cell>
          <cell r="CP237"/>
          <cell r="CW237">
            <v>0</v>
          </cell>
          <cell r="DE237"/>
          <cell r="DF237"/>
          <cell r="DG237"/>
          <cell r="DH237">
            <v>0</v>
          </cell>
          <cell r="DI237"/>
          <cell r="DJ237"/>
          <cell r="DK237">
            <v>1600000</v>
          </cell>
          <cell r="DL237" t="str">
            <v>23 SPAP</v>
          </cell>
          <cell r="DM237"/>
          <cell r="DN237"/>
          <cell r="DO237" t="str">
            <v>Pam Rodewald</v>
          </cell>
          <cell r="DP237" t="str">
            <v>Sabie</v>
          </cell>
          <cell r="DQ237" t="str">
            <v>Lafontaine</v>
          </cell>
          <cell r="DR237">
            <v>11</v>
          </cell>
        </row>
        <row r="238">
          <cell r="C238">
            <v>131</v>
          </cell>
          <cell r="D238">
            <v>56</v>
          </cell>
          <cell r="E238">
            <v>111</v>
          </cell>
          <cell r="F238">
            <v>56</v>
          </cell>
          <cell r="G238">
            <v>2023</v>
          </cell>
          <cell r="H238" t="str">
            <v>Yes</v>
          </cell>
          <cell r="I238" t="str">
            <v/>
          </cell>
          <cell r="J238">
            <v>0</v>
          </cell>
          <cell r="K238" t="str">
            <v>Barrett</v>
          </cell>
          <cell r="L238" t="str">
            <v>Adv trmt - phos, expand treatment</v>
          </cell>
          <cell r="M238">
            <v>280736</v>
          </cell>
          <cell r="N238" t="str">
            <v>280736-PS01</v>
          </cell>
          <cell r="O238"/>
          <cell r="P238">
            <v>19966</v>
          </cell>
          <cell r="Q238"/>
          <cell r="R238"/>
          <cell r="S238"/>
          <cell r="T238" t="str">
            <v>Exempt</v>
          </cell>
          <cell r="U238">
            <v>0</v>
          </cell>
          <cell r="V238">
            <v>44427</v>
          </cell>
          <cell r="W238">
            <v>44610</v>
          </cell>
          <cell r="X238">
            <v>44873</v>
          </cell>
          <cell r="Y238" t="str">
            <v>certified</v>
          </cell>
          <cell r="Z238">
            <v>42045359</v>
          </cell>
          <cell r="AA238">
            <v>3963463</v>
          </cell>
          <cell r="AB238">
            <v>34045359</v>
          </cell>
          <cell r="AC238" t="str">
            <v>23 Carryover</v>
          </cell>
          <cell r="AD238"/>
          <cell r="AE238" t="str">
            <v>loan app</v>
          </cell>
          <cell r="AF238">
            <v>20091895</v>
          </cell>
          <cell r="AG238">
            <v>2714000</v>
          </cell>
          <cell r="AH238">
            <v>44873</v>
          </cell>
          <cell r="AI238">
            <v>45716</v>
          </cell>
          <cell r="AJ238" t="str">
            <v>possible GPR</v>
          </cell>
          <cell r="AK238">
            <v>42045359</v>
          </cell>
          <cell r="AL238">
            <v>44655</v>
          </cell>
          <cell r="AM238">
            <v>45071</v>
          </cell>
          <cell r="AN238"/>
          <cell r="AO238"/>
          <cell r="AP238"/>
          <cell r="AQ238">
            <v>0.11695150163175941</v>
          </cell>
          <cell r="AR238">
            <v>4917267.8716964098</v>
          </cell>
          <cell r="AS238">
            <v>1000000</v>
          </cell>
          <cell r="AT238">
            <v>42045359</v>
          </cell>
          <cell r="AU238">
            <v>35045359</v>
          </cell>
          <cell r="AV238"/>
          <cell r="AW238">
            <v>1000000</v>
          </cell>
          <cell r="AX238">
            <v>34045359</v>
          </cell>
          <cell r="AY238">
            <v>45201</v>
          </cell>
          <cell r="AZ238">
            <v>45232</v>
          </cell>
          <cell r="BA238">
            <v>2024</v>
          </cell>
          <cell r="BB238" t="str">
            <v>CWRF,PSIG,PF</v>
          </cell>
          <cell r="BC238"/>
          <cell r="BD238"/>
          <cell r="BE238">
            <v>0</v>
          </cell>
          <cell r="BF238">
            <v>0</v>
          </cell>
          <cell r="BG238"/>
          <cell r="BH238">
            <v>0</v>
          </cell>
          <cell r="BI238"/>
          <cell r="BJ238">
            <v>0</v>
          </cell>
          <cell r="BK238">
            <v>44770</v>
          </cell>
          <cell r="BL238">
            <v>18967759</v>
          </cell>
          <cell r="BM238">
            <v>0.47199999999999998</v>
          </cell>
          <cell r="BN238" t="str">
            <v>23 Carryover</v>
          </cell>
          <cell r="BO238">
            <v>45071</v>
          </cell>
          <cell r="BP238">
            <v>33889800</v>
          </cell>
          <cell r="BQ238">
            <v>10768341</v>
          </cell>
          <cell r="BR238">
            <v>0.3177457819166829</v>
          </cell>
          <cell r="BS238">
            <v>40183790</v>
          </cell>
          <cell r="BT238"/>
          <cell r="BU238"/>
          <cell r="BV238">
            <v>42045359</v>
          </cell>
          <cell r="BW238"/>
          <cell r="BX238">
            <v>12768229.773925783</v>
          </cell>
          <cell r="BY238">
            <v>7000000</v>
          </cell>
          <cell r="BZ238">
            <v>7000000</v>
          </cell>
          <cell r="CA238">
            <v>45201</v>
          </cell>
          <cell r="CB238">
            <v>2024</v>
          </cell>
          <cell r="CC238">
            <v>3214583.819140628</v>
          </cell>
          <cell r="CD238">
            <v>3214583.819140628</v>
          </cell>
          <cell r="CE238"/>
          <cell r="CF238"/>
          <cell r="CG238"/>
          <cell r="CH238"/>
          <cell r="CI238"/>
          <cell r="CJ238"/>
          <cell r="CK238"/>
          <cell r="CL238"/>
          <cell r="CM238"/>
          <cell r="CN238"/>
          <cell r="CO238">
            <v>0</v>
          </cell>
          <cell r="CP238"/>
          <cell r="CQ238"/>
          <cell r="CR238"/>
          <cell r="CS238"/>
          <cell r="CT238"/>
          <cell r="CU238"/>
          <cell r="CV238"/>
          <cell r="CW238">
            <v>12768229.773925783</v>
          </cell>
          <cell r="CX238"/>
          <cell r="CY238"/>
          <cell r="CZ238"/>
          <cell r="DA238"/>
          <cell r="DB238"/>
          <cell r="DC238"/>
          <cell r="DD238"/>
          <cell r="DE238"/>
          <cell r="DF238"/>
          <cell r="DG238"/>
          <cell r="DH238">
            <v>0</v>
          </cell>
          <cell r="DI238"/>
          <cell r="DJ238"/>
          <cell r="DK238"/>
          <cell r="DL238"/>
          <cell r="DM238"/>
          <cell r="DN238"/>
          <cell r="DO238" t="str">
            <v>Julie Henderson</v>
          </cell>
          <cell r="DP238" t="str">
            <v>Barrett</v>
          </cell>
          <cell r="DQ238" t="str">
            <v>Barrett</v>
          </cell>
          <cell r="DR238" t="str">
            <v>7W</v>
          </cell>
        </row>
        <row r="239">
          <cell r="C239">
            <v>5</v>
          </cell>
          <cell r="D239">
            <v>88</v>
          </cell>
          <cell r="E239">
            <v>5</v>
          </cell>
          <cell r="F239">
            <v>88</v>
          </cell>
          <cell r="G239">
            <v>2022</v>
          </cell>
          <cell r="H239" t="str">
            <v>Yes</v>
          </cell>
          <cell r="I239" t="str">
            <v/>
          </cell>
          <cell r="J239">
            <v>0</v>
          </cell>
          <cell r="K239" t="str">
            <v>Gallentine</v>
          </cell>
          <cell r="L239" t="str">
            <v>Adv trmt - phos, expand treatment</v>
          </cell>
          <cell r="M239">
            <v>280679</v>
          </cell>
          <cell r="N239" t="str">
            <v>280679-PS01b</v>
          </cell>
          <cell r="O239"/>
          <cell r="P239">
            <v>0</v>
          </cell>
          <cell r="Q239"/>
          <cell r="R239"/>
          <cell r="S239"/>
          <cell r="T239" t="str">
            <v>Exempt</v>
          </cell>
          <cell r="U239">
            <v>43742</v>
          </cell>
          <cell r="V239">
            <v>44369</v>
          </cell>
          <cell r="W239">
            <v>44543</v>
          </cell>
          <cell r="X239">
            <v>44656</v>
          </cell>
          <cell r="Y239" t="str">
            <v>certified</v>
          </cell>
          <cell r="Z239">
            <v>3858198</v>
          </cell>
          <cell r="AA239"/>
          <cell r="AB239">
            <v>3858198</v>
          </cell>
          <cell r="AC239" t="str">
            <v>22 Carryover</v>
          </cell>
          <cell r="AD239" t="str">
            <v>Loan 2</v>
          </cell>
          <cell r="AE239"/>
          <cell r="AF239"/>
          <cell r="AG239"/>
          <cell r="AH239">
            <v>44713</v>
          </cell>
          <cell r="AI239">
            <v>45838</v>
          </cell>
          <cell r="AJ239" t="str">
            <v>possible bonding</v>
          </cell>
          <cell r="AK239">
            <v>32858198</v>
          </cell>
          <cell r="AL239">
            <v>44656</v>
          </cell>
          <cell r="AM239">
            <v>44741</v>
          </cell>
          <cell r="AN239">
            <v>0.87</v>
          </cell>
          <cell r="AO239">
            <v>61741600</v>
          </cell>
          <cell r="AP239">
            <v>2022</v>
          </cell>
          <cell r="AQ239"/>
          <cell r="AR239"/>
          <cell r="AS239"/>
          <cell r="AT239">
            <v>32858198</v>
          </cell>
          <cell r="AU239">
            <v>3858198</v>
          </cell>
          <cell r="AV239"/>
          <cell r="AW239"/>
          <cell r="AX239">
            <v>3858198</v>
          </cell>
          <cell r="AY239"/>
          <cell r="AZ239"/>
          <cell r="BA239"/>
          <cell r="BB239"/>
          <cell r="BC239"/>
          <cell r="BD239"/>
          <cell r="BE239">
            <v>0</v>
          </cell>
          <cell r="BF239">
            <v>0</v>
          </cell>
          <cell r="BG239"/>
          <cell r="BH239">
            <v>0</v>
          </cell>
          <cell r="BI239"/>
          <cell r="BJ239">
            <v>0</v>
          </cell>
          <cell r="BK239">
            <v>44405</v>
          </cell>
          <cell r="BL239">
            <v>9893692</v>
          </cell>
          <cell r="BM239">
            <v>0.21</v>
          </cell>
          <cell r="BN239" t="str">
            <v>22 Carryover</v>
          </cell>
          <cell r="BO239">
            <v>44741</v>
          </cell>
          <cell r="BP239">
            <v>55741600</v>
          </cell>
          <cell r="BQ239">
            <v>9422300</v>
          </cell>
          <cell r="BR239">
            <v>0.16903533447192043</v>
          </cell>
          <cell r="BS239">
            <v>61741600</v>
          </cell>
          <cell r="BT239"/>
          <cell r="BU239"/>
          <cell r="BV239">
            <v>68858198</v>
          </cell>
          <cell r="BW239"/>
          <cell r="BX239">
            <v>10436512.006831523</v>
          </cell>
          <cell r="BY239">
            <v>7000000</v>
          </cell>
          <cell r="BZ239">
            <v>7000000</v>
          </cell>
          <cell r="CA239">
            <v>45126</v>
          </cell>
          <cell r="CB239">
            <v>2024</v>
          </cell>
          <cell r="CC239">
            <v>1349209.6054652184</v>
          </cell>
          <cell r="CD239">
            <v>1349209.6054652184</v>
          </cell>
          <cell r="CE239"/>
          <cell r="CF239"/>
          <cell r="CG239"/>
          <cell r="CH239"/>
          <cell r="CI239"/>
          <cell r="CJ239"/>
          <cell r="CK239"/>
          <cell r="CL239"/>
          <cell r="CM239"/>
          <cell r="CN239"/>
          <cell r="CO239">
            <v>0</v>
          </cell>
          <cell r="CP239"/>
          <cell r="CQ239"/>
          <cell r="CR239"/>
          <cell r="CS239"/>
          <cell r="CT239"/>
          <cell r="CU239"/>
          <cell r="CV239"/>
          <cell r="CW239">
            <v>0</v>
          </cell>
          <cell r="CX239"/>
          <cell r="CY239"/>
          <cell r="CZ239"/>
          <cell r="DA239"/>
          <cell r="DB239"/>
          <cell r="DC239"/>
          <cell r="DD239"/>
          <cell r="DE239"/>
          <cell r="DF239"/>
          <cell r="DG239"/>
          <cell r="DH239">
            <v>0</v>
          </cell>
          <cell r="DI239"/>
          <cell r="DJ239"/>
          <cell r="DK239">
            <v>22000000</v>
          </cell>
          <cell r="DL239" t="str">
            <v>23 SPAPs</v>
          </cell>
          <cell r="DM239"/>
          <cell r="DN239"/>
          <cell r="DO239" t="str">
            <v>Qais Banihani</v>
          </cell>
          <cell r="DP239" t="str">
            <v>Gallentine</v>
          </cell>
          <cell r="DQ239" t="str">
            <v>Gallentine</v>
          </cell>
          <cell r="DR239">
            <v>10</v>
          </cell>
        </row>
        <row r="240">
          <cell r="C240">
            <v>266</v>
          </cell>
          <cell r="D240">
            <v>38</v>
          </cell>
          <cell r="E240"/>
          <cell r="F240"/>
          <cell r="G240"/>
          <cell r="H240" t="str">
            <v/>
          </cell>
          <cell r="I240" t="str">
            <v/>
          </cell>
          <cell r="J240">
            <v>0</v>
          </cell>
          <cell r="K240" t="str">
            <v>Schultz</v>
          </cell>
          <cell r="L240" t="str">
            <v>Rehab collection</v>
          </cell>
          <cell r="M240">
            <v>280942</v>
          </cell>
          <cell r="N240" t="str">
            <v>280942-PS01</v>
          </cell>
          <cell r="O240"/>
          <cell r="P240">
            <v>156</v>
          </cell>
          <cell r="Q240"/>
          <cell r="R240"/>
          <cell r="S240"/>
          <cell r="T240"/>
          <cell r="U240">
            <v>0</v>
          </cell>
          <cell r="V240">
            <v>0</v>
          </cell>
          <cell r="W240">
            <v>0</v>
          </cell>
          <cell r="X240">
            <v>0</v>
          </cell>
          <cell r="Y240"/>
          <cell r="Z240"/>
          <cell r="AA240"/>
          <cell r="AB240">
            <v>0</v>
          </cell>
          <cell r="AC240"/>
          <cell r="AD240"/>
          <cell r="AE240"/>
          <cell r="AF240"/>
          <cell r="AG240"/>
          <cell r="AH240"/>
          <cell r="AI240"/>
          <cell r="AJ240"/>
          <cell r="AK240"/>
          <cell r="AL240"/>
          <cell r="AM240"/>
          <cell r="AN240"/>
          <cell r="AO240"/>
          <cell r="AP240"/>
          <cell r="AQ240"/>
          <cell r="AR240">
            <v>0</v>
          </cell>
          <cell r="AS240">
            <v>0</v>
          </cell>
          <cell r="AT240">
            <v>0</v>
          </cell>
          <cell r="AU240">
            <v>0</v>
          </cell>
          <cell r="AV240"/>
          <cell r="AW240"/>
          <cell r="AX240">
            <v>0</v>
          </cell>
          <cell r="AY240"/>
          <cell r="AZ240"/>
          <cell r="BA240"/>
          <cell r="BB240"/>
          <cell r="BC240"/>
          <cell r="BD240"/>
          <cell r="BE240">
            <v>0</v>
          </cell>
          <cell r="BF240">
            <v>0</v>
          </cell>
          <cell r="BG240"/>
          <cell r="BH240">
            <v>0</v>
          </cell>
          <cell r="BI240"/>
          <cell r="BJ240">
            <v>0</v>
          </cell>
          <cell r="BK240"/>
          <cell r="BL240"/>
          <cell r="BM240"/>
          <cell r="BN240"/>
          <cell r="BO240"/>
          <cell r="BP240"/>
          <cell r="BQ240"/>
          <cell r="BR240"/>
          <cell r="BS240"/>
          <cell r="BT240"/>
          <cell r="BU240"/>
          <cell r="BV240">
            <v>0</v>
          </cell>
          <cell r="BW240"/>
          <cell r="BX240">
            <v>0</v>
          </cell>
          <cell r="BY240">
            <v>0</v>
          </cell>
          <cell r="BZ240"/>
          <cell r="CA240"/>
          <cell r="CB240"/>
          <cell r="CC240">
            <v>0</v>
          </cell>
          <cell r="CD240">
            <v>0</v>
          </cell>
          <cell r="CE240"/>
          <cell r="CF240"/>
          <cell r="CG240"/>
          <cell r="CH240"/>
          <cell r="CI240"/>
          <cell r="CJ240"/>
          <cell r="CK240"/>
          <cell r="CL240"/>
          <cell r="CM240"/>
          <cell r="CN240"/>
          <cell r="CO240">
            <v>0</v>
          </cell>
          <cell r="CP240"/>
          <cell r="CQ240"/>
          <cell r="CR240"/>
          <cell r="CS240"/>
          <cell r="CT240"/>
          <cell r="CU240"/>
          <cell r="CV240"/>
          <cell r="CW240">
            <v>0</v>
          </cell>
          <cell r="CX240"/>
          <cell r="CY240"/>
          <cell r="CZ240"/>
          <cell r="DA240"/>
          <cell r="DB240"/>
          <cell r="DC240"/>
          <cell r="DD240"/>
          <cell r="DE240"/>
          <cell r="DF240"/>
          <cell r="DG240"/>
          <cell r="DH240"/>
          <cell r="DI240"/>
          <cell r="DJ240"/>
          <cell r="DK240"/>
          <cell r="DL240"/>
          <cell r="DM240"/>
          <cell r="DN240"/>
          <cell r="DO240" t="str">
            <v>Wesley Leksell</v>
          </cell>
          <cell r="DP240" t="str">
            <v>Schultz</v>
          </cell>
          <cell r="DQ240"/>
          <cell r="DR240" t="str">
            <v>3b</v>
          </cell>
        </row>
        <row r="241">
          <cell r="C241">
            <v>289</v>
          </cell>
          <cell r="D241">
            <v>25</v>
          </cell>
          <cell r="E241">
            <v>265</v>
          </cell>
          <cell r="F241">
            <v>25</v>
          </cell>
          <cell r="G241"/>
          <cell r="H241" t="str">
            <v/>
          </cell>
          <cell r="I241" t="str">
            <v/>
          </cell>
          <cell r="J241">
            <v>0</v>
          </cell>
          <cell r="K241" t="str">
            <v>Barrett</v>
          </cell>
          <cell r="L241" t="str">
            <v>Expand WWTP</v>
          </cell>
          <cell r="M241">
            <v>280847</v>
          </cell>
          <cell r="N241" t="str">
            <v>280847-PS01</v>
          </cell>
          <cell r="O241"/>
          <cell r="P241">
            <v>2571</v>
          </cell>
          <cell r="Q241"/>
          <cell r="R241"/>
          <cell r="S241"/>
          <cell r="T241" t="str">
            <v>Exempt</v>
          </cell>
          <cell r="U241">
            <v>44624</v>
          </cell>
          <cell r="V241">
            <v>0</v>
          </cell>
          <cell r="W241">
            <v>0</v>
          </cell>
          <cell r="X241">
            <v>0</v>
          </cell>
          <cell r="Y241"/>
          <cell r="Z241"/>
          <cell r="AA241"/>
          <cell r="AB241">
            <v>0</v>
          </cell>
          <cell r="AC241"/>
          <cell r="AD241"/>
          <cell r="AE241"/>
          <cell r="AF241"/>
          <cell r="AG241"/>
          <cell r="AH241"/>
          <cell r="AI241"/>
          <cell r="AJ241"/>
          <cell r="AK241">
            <v>30000000</v>
          </cell>
          <cell r="AL241"/>
          <cell r="AM241"/>
          <cell r="AN241"/>
          <cell r="AO241"/>
          <cell r="AP241"/>
          <cell r="AQ241"/>
          <cell r="AR241">
            <v>0</v>
          </cell>
          <cell r="AS241">
            <v>0</v>
          </cell>
          <cell r="AT241">
            <v>30000000</v>
          </cell>
          <cell r="AU241">
            <v>0</v>
          </cell>
          <cell r="AV241"/>
          <cell r="AW241"/>
          <cell r="AX241">
            <v>0</v>
          </cell>
          <cell r="AY241"/>
          <cell r="AZ241"/>
          <cell r="BA241"/>
          <cell r="BB241"/>
          <cell r="BC241"/>
          <cell r="BD241"/>
          <cell r="BE241">
            <v>0</v>
          </cell>
          <cell r="BF241">
            <v>0</v>
          </cell>
          <cell r="BG241"/>
          <cell r="BH241">
            <v>0</v>
          </cell>
          <cell r="BI241"/>
          <cell r="BJ241">
            <v>0</v>
          </cell>
          <cell r="BK241"/>
          <cell r="BL241"/>
          <cell r="BM241"/>
          <cell r="BN241"/>
          <cell r="BO241"/>
          <cell r="BP241"/>
          <cell r="BQ241"/>
          <cell r="BR241" t="str">
            <v/>
          </cell>
          <cell r="BS241"/>
          <cell r="BT241"/>
          <cell r="BU241"/>
          <cell r="BV241">
            <v>0</v>
          </cell>
          <cell r="BW241"/>
          <cell r="BX241">
            <v>0</v>
          </cell>
          <cell r="BY241">
            <v>0</v>
          </cell>
          <cell r="BZ241"/>
          <cell r="CA241"/>
          <cell r="CB241"/>
          <cell r="CC241">
            <v>0</v>
          </cell>
          <cell r="CD241">
            <v>0</v>
          </cell>
          <cell r="CE241"/>
          <cell r="CF241"/>
          <cell r="CG241"/>
          <cell r="CH241"/>
          <cell r="CI241"/>
          <cell r="CJ241"/>
          <cell r="CK241"/>
          <cell r="CL241"/>
          <cell r="CM241"/>
          <cell r="CN241"/>
          <cell r="CO241">
            <v>0</v>
          </cell>
          <cell r="CP241"/>
          <cell r="CQ241"/>
          <cell r="CR241"/>
          <cell r="CS241"/>
          <cell r="CT241"/>
          <cell r="CU241"/>
          <cell r="CV241"/>
          <cell r="CW241">
            <v>0</v>
          </cell>
          <cell r="CX241"/>
          <cell r="CY241"/>
          <cell r="CZ241"/>
          <cell r="DA241"/>
          <cell r="DB241"/>
          <cell r="DC241"/>
          <cell r="DD241"/>
          <cell r="DE241"/>
          <cell r="DF241"/>
          <cell r="DG241"/>
          <cell r="DH241">
            <v>0</v>
          </cell>
          <cell r="DI241"/>
          <cell r="DJ241"/>
          <cell r="DK241"/>
          <cell r="DL241"/>
          <cell r="DM241"/>
          <cell r="DN241"/>
          <cell r="DO241" t="str">
            <v>Brian Fitzpatrick</v>
          </cell>
          <cell r="DP241" t="str">
            <v>Barrett</v>
          </cell>
          <cell r="DQ241" t="str">
            <v>Lafontaine</v>
          </cell>
          <cell r="DR241" t="str">
            <v>7W</v>
          </cell>
        </row>
        <row r="242">
          <cell r="C242">
            <v>86</v>
          </cell>
          <cell r="D242">
            <v>63</v>
          </cell>
          <cell r="E242">
            <v>68</v>
          </cell>
          <cell r="F242">
            <v>63</v>
          </cell>
          <cell r="G242" t="str">
            <v/>
          </cell>
          <cell r="H242" t="str">
            <v/>
          </cell>
          <cell r="I242" t="str">
            <v/>
          </cell>
          <cell r="J242">
            <v>0</v>
          </cell>
          <cell r="K242" t="str">
            <v>Bradshaw</v>
          </cell>
          <cell r="L242" t="str">
            <v>Rehab collection</v>
          </cell>
          <cell r="M242">
            <v>280354</v>
          </cell>
          <cell r="N242" t="str">
            <v>280354-PS01</v>
          </cell>
          <cell r="O242" t="str">
            <v>existing</v>
          </cell>
          <cell r="P242">
            <v>2498</v>
          </cell>
          <cell r="Q242">
            <v>0</v>
          </cell>
          <cell r="R242"/>
          <cell r="S242">
            <v>0</v>
          </cell>
          <cell r="T242" t="str">
            <v>Exempt</v>
          </cell>
          <cell r="U242">
            <v>42432</v>
          </cell>
          <cell r="V242">
            <v>42549</v>
          </cell>
          <cell r="W242">
            <v>42432</v>
          </cell>
          <cell r="X242">
            <v>0</v>
          </cell>
          <cell r="Y242"/>
          <cell r="Z242"/>
          <cell r="AA242"/>
          <cell r="AB242">
            <v>0</v>
          </cell>
          <cell r="AC242"/>
          <cell r="AD242"/>
          <cell r="AE242"/>
          <cell r="AF242"/>
          <cell r="AG242"/>
          <cell r="AH242">
            <v>43252</v>
          </cell>
          <cell r="AI242">
            <v>43617</v>
          </cell>
          <cell r="AJ242" t="str">
            <v>Combined with DWRF, collection improvments 6th St NE, 6th St SE, 2nd Ave SE, Maplewood Dr</v>
          </cell>
          <cell r="AK242">
            <v>3955000</v>
          </cell>
          <cell r="AL242"/>
          <cell r="AM242"/>
          <cell r="AN242"/>
          <cell r="AO242"/>
          <cell r="AP242"/>
          <cell r="AQ242"/>
          <cell r="AR242">
            <v>0</v>
          </cell>
          <cell r="AS242">
            <v>0</v>
          </cell>
          <cell r="AT242">
            <v>3955000</v>
          </cell>
          <cell r="AU242">
            <v>0</v>
          </cell>
          <cell r="AV242"/>
          <cell r="AW242"/>
          <cell r="AX242">
            <v>0</v>
          </cell>
          <cell r="AY242"/>
          <cell r="AZ242"/>
          <cell r="BA242"/>
          <cell r="BB242"/>
          <cell r="BC242"/>
          <cell r="BD242"/>
          <cell r="BE242">
            <v>0</v>
          </cell>
          <cell r="BF242">
            <v>0</v>
          </cell>
          <cell r="BG242"/>
          <cell r="BH242">
            <v>0</v>
          </cell>
          <cell r="BI242"/>
          <cell r="BJ242">
            <v>0</v>
          </cell>
          <cell r="BK242"/>
          <cell r="BL242"/>
          <cell r="BM242"/>
          <cell r="BN242"/>
          <cell r="BO242"/>
          <cell r="BP242"/>
          <cell r="BQ242"/>
          <cell r="BR242" t="str">
            <v/>
          </cell>
          <cell r="BS242"/>
          <cell r="BT242" t="str">
            <v/>
          </cell>
          <cell r="BU242"/>
          <cell r="BV242">
            <v>0</v>
          </cell>
          <cell r="BW242"/>
          <cell r="BX242">
            <v>0</v>
          </cell>
          <cell r="BY242">
            <v>0</v>
          </cell>
          <cell r="BZ242"/>
          <cell r="CA242"/>
          <cell r="CB242"/>
          <cell r="CC242">
            <v>0</v>
          </cell>
          <cell r="CD242">
            <v>0</v>
          </cell>
          <cell r="CE242"/>
          <cell r="CF242"/>
          <cell r="CG242"/>
          <cell r="CH242"/>
          <cell r="CI242"/>
          <cell r="CJ242"/>
          <cell r="CK242"/>
          <cell r="CL242"/>
          <cell r="CM242"/>
          <cell r="CN242"/>
          <cell r="CO242">
            <v>0</v>
          </cell>
          <cell r="CP242"/>
          <cell r="CQ242"/>
          <cell r="CR242"/>
          <cell r="CS242"/>
          <cell r="CT242"/>
          <cell r="CU242"/>
          <cell r="CV242"/>
          <cell r="CW242">
            <v>0</v>
          </cell>
          <cell r="CX242"/>
          <cell r="CY242"/>
          <cell r="CZ242"/>
          <cell r="DA242"/>
          <cell r="DB242"/>
          <cell r="DC242"/>
          <cell r="DD242"/>
          <cell r="DE242"/>
          <cell r="DF242"/>
          <cell r="DG242"/>
          <cell r="DH242"/>
          <cell r="DI242"/>
          <cell r="DJ242"/>
          <cell r="DK242"/>
          <cell r="DL242"/>
          <cell r="DM242"/>
          <cell r="DN242"/>
          <cell r="DO242" t="str">
            <v>Vinod Sathyaseelan</v>
          </cell>
          <cell r="DP242" t="str">
            <v>Bradshaw</v>
          </cell>
          <cell r="DQ242" t="str">
            <v>Lafontaine</v>
          </cell>
          <cell r="DR242">
            <v>4</v>
          </cell>
        </row>
        <row r="243">
          <cell r="C243">
            <v>87</v>
          </cell>
          <cell r="D243">
            <v>63</v>
          </cell>
          <cell r="E243">
            <v>69</v>
          </cell>
          <cell r="F243">
            <v>63</v>
          </cell>
          <cell r="G243">
            <v>2023</v>
          </cell>
          <cell r="H243" t="str">
            <v>Yes</v>
          </cell>
          <cell r="I243" t="str">
            <v/>
          </cell>
          <cell r="J243">
            <v>0</v>
          </cell>
          <cell r="K243" t="str">
            <v>Bradshaw</v>
          </cell>
          <cell r="L243" t="str">
            <v>Rehab collection (TH59/108)</v>
          </cell>
          <cell r="M243">
            <v>280761</v>
          </cell>
          <cell r="N243" t="str">
            <v>280761-PS01</v>
          </cell>
          <cell r="O243" t="str">
            <v>existing</v>
          </cell>
          <cell r="P243">
            <v>2193</v>
          </cell>
          <cell r="Q243">
            <v>0</v>
          </cell>
          <cell r="R243"/>
          <cell r="S243">
            <v>0</v>
          </cell>
          <cell r="T243" t="str">
            <v>Exempt</v>
          </cell>
          <cell r="U243">
            <v>44623</v>
          </cell>
          <cell r="V243">
            <v>44762</v>
          </cell>
          <cell r="W243">
            <v>45019</v>
          </cell>
          <cell r="X243">
            <v>45104</v>
          </cell>
          <cell r="Y243" t="str">
            <v>certified</v>
          </cell>
          <cell r="Z243">
            <v>4300000</v>
          </cell>
          <cell r="AA243"/>
          <cell r="AB243">
            <v>860000</v>
          </cell>
          <cell r="AC243" t="str">
            <v>23 Carryover</v>
          </cell>
          <cell r="AD243"/>
          <cell r="AE243">
            <v>44708</v>
          </cell>
          <cell r="AF243">
            <v>6000000</v>
          </cell>
          <cell r="AG243"/>
          <cell r="AH243">
            <v>45383</v>
          </cell>
          <cell r="AI243">
            <v>46174</v>
          </cell>
          <cell r="AJ243" t="str">
            <v>Combined with DWRF, collection improvments 6th St NE, 6th St SE, 2nd Ave SE, Maplewood Dr</v>
          </cell>
          <cell r="AK243">
            <v>4300000</v>
          </cell>
          <cell r="AL243">
            <v>45079</v>
          </cell>
          <cell r="AM243">
            <v>45107</v>
          </cell>
          <cell r="AN243">
            <v>1</v>
          </cell>
          <cell r="AO243">
            <v>4300000</v>
          </cell>
          <cell r="AP243"/>
          <cell r="AQ243"/>
          <cell r="AR243">
            <v>0</v>
          </cell>
          <cell r="AS243">
            <v>0</v>
          </cell>
          <cell r="AT243">
            <v>4300000</v>
          </cell>
          <cell r="AU243">
            <v>4300000</v>
          </cell>
          <cell r="AV243">
            <v>3440000</v>
          </cell>
          <cell r="AW243"/>
          <cell r="AX243">
            <v>860000</v>
          </cell>
          <cell r="AY243"/>
          <cell r="AZ243"/>
          <cell r="BA243"/>
          <cell r="BB243"/>
          <cell r="BC243"/>
          <cell r="BD243">
            <v>45216</v>
          </cell>
          <cell r="BE243">
            <v>0</v>
          </cell>
          <cell r="BF243">
            <v>3440000</v>
          </cell>
          <cell r="BG243"/>
          <cell r="BH243">
            <v>3440000</v>
          </cell>
          <cell r="BI243"/>
          <cell r="BJ243">
            <v>0</v>
          </cell>
          <cell r="BK243"/>
          <cell r="BL243"/>
          <cell r="BM243"/>
          <cell r="BN243"/>
          <cell r="BO243"/>
          <cell r="BP243"/>
          <cell r="BQ243"/>
          <cell r="BR243" t="str">
            <v/>
          </cell>
          <cell r="BS243"/>
          <cell r="BT243" t="str">
            <v/>
          </cell>
          <cell r="BU243"/>
          <cell r="BV243">
            <v>0</v>
          </cell>
          <cell r="BW243"/>
          <cell r="BX243">
            <v>0</v>
          </cell>
          <cell r="BY243">
            <v>0</v>
          </cell>
          <cell r="BZ243"/>
          <cell r="CA243"/>
          <cell r="CB243"/>
          <cell r="CC243">
            <v>0</v>
          </cell>
          <cell r="CD243">
            <v>0</v>
          </cell>
          <cell r="CE243"/>
          <cell r="CF243"/>
          <cell r="CG243"/>
          <cell r="CH243"/>
          <cell r="CI243"/>
          <cell r="CJ243"/>
          <cell r="CK243"/>
          <cell r="CL243"/>
          <cell r="CM243"/>
          <cell r="CN243"/>
          <cell r="CO243">
            <v>0</v>
          </cell>
          <cell r="CP243"/>
          <cell r="CQ243"/>
          <cell r="CR243"/>
          <cell r="CS243"/>
          <cell r="CT243"/>
          <cell r="CU243"/>
          <cell r="CV243"/>
          <cell r="CW243">
            <v>0</v>
          </cell>
          <cell r="CX243"/>
          <cell r="CY243"/>
          <cell r="CZ243"/>
          <cell r="DA243"/>
          <cell r="DB243"/>
          <cell r="DC243"/>
          <cell r="DD243"/>
          <cell r="DE243"/>
          <cell r="DF243"/>
          <cell r="DG243"/>
          <cell r="DH243"/>
          <cell r="DI243"/>
          <cell r="DJ243"/>
          <cell r="DK243"/>
          <cell r="DL243"/>
          <cell r="DM243"/>
          <cell r="DN243"/>
          <cell r="DO243" t="str">
            <v>Vinod Sathyaseelan</v>
          </cell>
          <cell r="DP243" t="str">
            <v>Bradshaw</v>
          </cell>
          <cell r="DQ243" t="str">
            <v>Lafontaine</v>
          </cell>
          <cell r="DR243">
            <v>4</v>
          </cell>
        </row>
        <row r="244">
          <cell r="C244">
            <v>252</v>
          </cell>
          <cell r="D244">
            <v>40</v>
          </cell>
          <cell r="E244">
            <v>232</v>
          </cell>
          <cell r="F244">
            <v>40</v>
          </cell>
          <cell r="G244">
            <v>2024</v>
          </cell>
          <cell r="H244" t="str">
            <v/>
          </cell>
          <cell r="I244" t="str">
            <v>Yes</v>
          </cell>
          <cell r="J244">
            <v>0</v>
          </cell>
          <cell r="K244" t="str">
            <v>Schultz</v>
          </cell>
          <cell r="L244" t="str">
            <v>Rehab collection, main LS, forcemain</v>
          </cell>
          <cell r="M244">
            <v>280768</v>
          </cell>
          <cell r="N244" t="str">
            <v>280768-PS01</v>
          </cell>
          <cell r="O244" t="str">
            <v>existing</v>
          </cell>
          <cell r="P244">
            <v>2431</v>
          </cell>
          <cell r="Q244">
            <v>0</v>
          </cell>
          <cell r="R244"/>
          <cell r="S244">
            <v>0</v>
          </cell>
          <cell r="T244" t="str">
            <v>Exempt</v>
          </cell>
          <cell r="U244">
            <v>44624</v>
          </cell>
          <cell r="V244">
            <v>44796</v>
          </cell>
          <cell r="W244">
            <v>0</v>
          </cell>
          <cell r="X244">
            <v>0</v>
          </cell>
          <cell r="Y244">
            <v>45092</v>
          </cell>
          <cell r="Z244">
            <v>1500000</v>
          </cell>
          <cell r="AA244"/>
          <cell r="AB244">
            <v>900000</v>
          </cell>
          <cell r="AC244" t="str">
            <v>Part B</v>
          </cell>
          <cell r="AD244"/>
          <cell r="AE244">
            <v>44714</v>
          </cell>
          <cell r="AF244">
            <v>3600000</v>
          </cell>
          <cell r="AG244"/>
          <cell r="AH244">
            <v>45444</v>
          </cell>
          <cell r="AI244">
            <v>45597</v>
          </cell>
          <cell r="AJ244"/>
          <cell r="AK244">
            <v>1500000</v>
          </cell>
          <cell r="AL244">
            <v>45086</v>
          </cell>
          <cell r="AM244"/>
          <cell r="AN244"/>
          <cell r="AO244"/>
          <cell r="AP244"/>
          <cell r="AQ244"/>
          <cell r="AR244">
            <v>0</v>
          </cell>
          <cell r="AS244">
            <v>0</v>
          </cell>
          <cell r="AT244">
            <v>1500000</v>
          </cell>
          <cell r="AU244">
            <v>900000</v>
          </cell>
          <cell r="AV244"/>
          <cell r="AW244"/>
          <cell r="AX244">
            <v>900000</v>
          </cell>
          <cell r="AY244"/>
          <cell r="AZ244"/>
          <cell r="BA244"/>
          <cell r="BB244"/>
          <cell r="BC244"/>
          <cell r="BD244"/>
          <cell r="BE244">
            <v>0</v>
          </cell>
          <cell r="BF244">
            <v>0</v>
          </cell>
          <cell r="BG244"/>
          <cell r="BH244">
            <v>0</v>
          </cell>
          <cell r="BI244"/>
          <cell r="BJ244">
            <v>0</v>
          </cell>
          <cell r="BK244"/>
          <cell r="BL244"/>
          <cell r="BM244"/>
          <cell r="BN244"/>
          <cell r="BO244"/>
          <cell r="BP244"/>
          <cell r="BQ244"/>
          <cell r="BR244" t="str">
            <v/>
          </cell>
          <cell r="BS244"/>
          <cell r="BT244" t="str">
            <v/>
          </cell>
          <cell r="BU244"/>
          <cell r="BV244">
            <v>0</v>
          </cell>
          <cell r="BW244"/>
          <cell r="BX244">
            <v>0</v>
          </cell>
          <cell r="BY244">
            <v>0</v>
          </cell>
          <cell r="BZ244"/>
          <cell r="CA244"/>
          <cell r="CB244"/>
          <cell r="CC244">
            <v>0</v>
          </cell>
          <cell r="CD244">
            <v>0</v>
          </cell>
          <cell r="CE244"/>
          <cell r="CF244"/>
          <cell r="CG244"/>
          <cell r="CH244"/>
          <cell r="CI244"/>
          <cell r="CJ244"/>
          <cell r="CK244"/>
          <cell r="CL244"/>
          <cell r="CM244"/>
          <cell r="CN244"/>
          <cell r="CO244">
            <v>0</v>
          </cell>
          <cell r="CP244"/>
          <cell r="CQ244"/>
          <cell r="CR244"/>
          <cell r="CS244"/>
          <cell r="CT244"/>
          <cell r="CU244"/>
          <cell r="CV244"/>
          <cell r="CW244">
            <v>0</v>
          </cell>
          <cell r="CX244"/>
          <cell r="CY244"/>
          <cell r="CZ244"/>
          <cell r="DA244"/>
          <cell r="DB244"/>
          <cell r="DC244"/>
          <cell r="DD244"/>
          <cell r="DE244"/>
          <cell r="DF244"/>
          <cell r="DG244"/>
          <cell r="DH244">
            <v>0</v>
          </cell>
          <cell r="DI244">
            <v>600000</v>
          </cell>
          <cell r="DJ244" t="str">
            <v>2023 award</v>
          </cell>
          <cell r="DK244"/>
          <cell r="DL244"/>
          <cell r="DM244"/>
          <cell r="DN244"/>
          <cell r="DO244" t="str">
            <v>Brian Fitzpatrick</v>
          </cell>
          <cell r="DP244" t="str">
            <v>Schultz</v>
          </cell>
          <cell r="DQ244" t="str">
            <v>Lafontaine</v>
          </cell>
          <cell r="DR244">
            <v>5</v>
          </cell>
        </row>
        <row r="245">
          <cell r="C245">
            <v>252</v>
          </cell>
          <cell r="D245">
            <v>40</v>
          </cell>
          <cell r="E245"/>
          <cell r="F245"/>
          <cell r="G245"/>
          <cell r="H245" t="str">
            <v/>
          </cell>
          <cell r="I245" t="str">
            <v/>
          </cell>
          <cell r="J245">
            <v>0</v>
          </cell>
          <cell r="K245" t="str">
            <v>Schultz</v>
          </cell>
          <cell r="L245" t="str">
            <v>Rehab treatment, 3rd pond cell</v>
          </cell>
          <cell r="M245">
            <v>280768</v>
          </cell>
          <cell r="N245" t="str">
            <v>280768-PS02</v>
          </cell>
          <cell r="O245"/>
          <cell r="P245">
            <v>2431</v>
          </cell>
          <cell r="Q245"/>
          <cell r="R245"/>
          <cell r="S245"/>
          <cell r="T245"/>
          <cell r="U245">
            <v>44624</v>
          </cell>
          <cell r="V245">
            <v>44796</v>
          </cell>
          <cell r="W245">
            <v>0</v>
          </cell>
          <cell r="X245">
            <v>0</v>
          </cell>
          <cell r="Y245">
            <v>45092</v>
          </cell>
          <cell r="Z245">
            <v>2250000</v>
          </cell>
          <cell r="AA245"/>
          <cell r="AB245">
            <v>2250000</v>
          </cell>
          <cell r="AC245" t="str">
            <v>2025 project</v>
          </cell>
          <cell r="AD245"/>
          <cell r="AE245"/>
          <cell r="AF245"/>
          <cell r="AG245"/>
          <cell r="AH245">
            <v>45809</v>
          </cell>
          <cell r="AI245">
            <v>45962</v>
          </cell>
          <cell r="AJ245"/>
          <cell r="AK245">
            <v>2250000</v>
          </cell>
          <cell r="AN245"/>
          <cell r="AO245"/>
          <cell r="AP245"/>
          <cell r="AQ245"/>
          <cell r="AR245">
            <v>0</v>
          </cell>
          <cell r="AS245">
            <v>0</v>
          </cell>
          <cell r="AT245">
            <v>2250000</v>
          </cell>
          <cell r="AU245">
            <v>0</v>
          </cell>
          <cell r="AV245"/>
          <cell r="AW245"/>
          <cell r="AX245">
            <v>0</v>
          </cell>
          <cell r="BE245">
            <v>0</v>
          </cell>
          <cell r="BF245">
            <v>0</v>
          </cell>
          <cell r="BG245"/>
          <cell r="BH245">
            <v>0</v>
          </cell>
          <cell r="BJ245">
            <v>0</v>
          </cell>
          <cell r="BL245"/>
          <cell r="BO245"/>
          <cell r="BR245"/>
          <cell r="BT245"/>
          <cell r="BU245"/>
          <cell r="BV245">
            <v>0</v>
          </cell>
          <cell r="BX245">
            <v>0</v>
          </cell>
          <cell r="BY245">
            <v>0</v>
          </cell>
          <cell r="BZ245"/>
          <cell r="CA245"/>
          <cell r="CB245"/>
          <cell r="CC245">
            <v>0</v>
          </cell>
          <cell r="CD245">
            <v>0</v>
          </cell>
          <cell r="CE245"/>
          <cell r="CH245"/>
          <cell r="CM245"/>
          <cell r="CN245"/>
          <cell r="CO245">
            <v>0</v>
          </cell>
          <cell r="CP245"/>
          <cell r="CW245">
            <v>0</v>
          </cell>
          <cell r="DE245"/>
          <cell r="DF245"/>
          <cell r="DG245"/>
          <cell r="DH245"/>
          <cell r="DI245"/>
          <cell r="DJ245"/>
          <cell r="DK245"/>
          <cell r="DL245"/>
          <cell r="DM245"/>
          <cell r="DN245"/>
          <cell r="DO245" t="str">
            <v>Brian Fitzpatrick</v>
          </cell>
          <cell r="DP245" t="str">
            <v>Schultz</v>
          </cell>
          <cell r="DQ245" t="str">
            <v>Lafontaine</v>
          </cell>
          <cell r="DR245">
            <v>5</v>
          </cell>
        </row>
        <row r="246">
          <cell r="C246">
            <v>230</v>
          </cell>
          <cell r="D246">
            <v>45</v>
          </cell>
          <cell r="E246"/>
          <cell r="F246"/>
          <cell r="G246">
            <v>2024</v>
          </cell>
          <cell r="H246" t="str">
            <v/>
          </cell>
          <cell r="I246" t="str">
            <v>Yes</v>
          </cell>
          <cell r="J246">
            <v>0</v>
          </cell>
          <cell r="K246" t="str">
            <v>Bradshaw</v>
          </cell>
          <cell r="L246" t="str">
            <v>Rehab collection, Main St/CSAH 80</v>
          </cell>
          <cell r="M246">
            <v>280902</v>
          </cell>
          <cell r="N246" t="str">
            <v>280902-PS01</v>
          </cell>
          <cell r="O246"/>
          <cell r="P246">
            <v>3512</v>
          </cell>
          <cell r="Q246"/>
          <cell r="R246"/>
          <cell r="S246"/>
          <cell r="T246"/>
          <cell r="U246">
            <v>44984</v>
          </cell>
          <cell r="V246">
            <v>45231</v>
          </cell>
          <cell r="W246">
            <v>0</v>
          </cell>
          <cell r="X246">
            <v>0</v>
          </cell>
          <cell r="Y246">
            <v>45068</v>
          </cell>
          <cell r="Z246">
            <v>1448250</v>
          </cell>
          <cell r="AA246"/>
          <cell r="AB246">
            <v>1448250</v>
          </cell>
          <cell r="AC246" t="str">
            <v>Part B</v>
          </cell>
          <cell r="AD246"/>
          <cell r="AE246"/>
          <cell r="AF246"/>
          <cell r="AG246"/>
          <cell r="AH246">
            <v>45413</v>
          </cell>
          <cell r="AI246">
            <v>45597</v>
          </cell>
          <cell r="AJ246"/>
          <cell r="AK246">
            <v>1448250</v>
          </cell>
          <cell r="AL246"/>
          <cell r="AM246"/>
          <cell r="AN246"/>
          <cell r="AO246"/>
          <cell r="AP246"/>
          <cell r="AQ246"/>
          <cell r="AR246">
            <v>0</v>
          </cell>
          <cell r="AS246">
            <v>0</v>
          </cell>
          <cell r="AT246">
            <v>1448250</v>
          </cell>
          <cell r="AU246">
            <v>1448250</v>
          </cell>
          <cell r="AV246"/>
          <cell r="AW246"/>
          <cell r="AX246">
            <v>1448250</v>
          </cell>
          <cell r="AY246"/>
          <cell r="AZ246"/>
          <cell r="BA246"/>
          <cell r="BB246"/>
          <cell r="BC246"/>
          <cell r="BD246"/>
          <cell r="BE246">
            <v>0</v>
          </cell>
          <cell r="BF246">
            <v>0</v>
          </cell>
          <cell r="BG246"/>
          <cell r="BH246">
            <v>0</v>
          </cell>
          <cell r="BI246"/>
          <cell r="BJ246">
            <v>0</v>
          </cell>
          <cell r="BK246"/>
          <cell r="BL246"/>
          <cell r="BM246"/>
          <cell r="BN246"/>
          <cell r="BO246"/>
          <cell r="BP246"/>
          <cell r="BQ246"/>
          <cell r="BR246"/>
          <cell r="BS246"/>
          <cell r="BT246"/>
          <cell r="BU246"/>
          <cell r="BV246">
            <v>0</v>
          </cell>
          <cell r="BW246"/>
          <cell r="BX246">
            <v>0</v>
          </cell>
          <cell r="BY246">
            <v>0</v>
          </cell>
          <cell r="BZ246"/>
          <cell r="CA246"/>
          <cell r="CB246"/>
          <cell r="CC246">
            <v>0</v>
          </cell>
          <cell r="CD246">
            <v>0</v>
          </cell>
          <cell r="CE246"/>
          <cell r="CF246"/>
          <cell r="CG246"/>
          <cell r="CH246"/>
          <cell r="CI246"/>
          <cell r="CJ246"/>
          <cell r="CK246"/>
          <cell r="CL246"/>
          <cell r="CM246"/>
          <cell r="CN246"/>
          <cell r="CO246">
            <v>0</v>
          </cell>
          <cell r="CP246"/>
          <cell r="CQ246"/>
          <cell r="CR246"/>
          <cell r="CS246"/>
          <cell r="CT246"/>
          <cell r="CU246"/>
          <cell r="CV246"/>
          <cell r="CW246">
            <v>0</v>
          </cell>
          <cell r="CX246"/>
          <cell r="CY246"/>
          <cell r="CZ246"/>
          <cell r="DA246"/>
          <cell r="DB246"/>
          <cell r="DC246"/>
          <cell r="DD246"/>
          <cell r="DE246"/>
          <cell r="DF246"/>
          <cell r="DG246"/>
          <cell r="DH246"/>
          <cell r="DI246"/>
          <cell r="DJ246"/>
          <cell r="DK246"/>
          <cell r="DL246"/>
          <cell r="DM246"/>
          <cell r="DN246"/>
          <cell r="DO246" t="str">
            <v>Vinod Sathyaseelan</v>
          </cell>
          <cell r="DP246" t="str">
            <v>Bradshaw</v>
          </cell>
          <cell r="DQ246" t="str">
            <v>Lafontaine</v>
          </cell>
          <cell r="DR246">
            <v>4</v>
          </cell>
        </row>
        <row r="247">
          <cell r="C247">
            <v>290</v>
          </cell>
          <cell r="D247">
            <v>25</v>
          </cell>
          <cell r="E247"/>
          <cell r="F247"/>
          <cell r="G247"/>
          <cell r="H247" t="str">
            <v/>
          </cell>
          <cell r="I247" t="str">
            <v/>
          </cell>
          <cell r="J247">
            <v>0</v>
          </cell>
          <cell r="K247" t="str">
            <v>Bradshaw</v>
          </cell>
          <cell r="L247" t="str">
            <v>New mechanical WWTP</v>
          </cell>
          <cell r="M247">
            <v>280927</v>
          </cell>
          <cell r="N247" t="str">
            <v>280927-PS01</v>
          </cell>
          <cell r="O247"/>
          <cell r="P247">
            <v>3572</v>
          </cell>
          <cell r="Q247"/>
          <cell r="R247"/>
          <cell r="S247"/>
          <cell r="T247"/>
          <cell r="U247">
            <v>44988</v>
          </cell>
          <cell r="V247">
            <v>0</v>
          </cell>
          <cell r="W247">
            <v>0</v>
          </cell>
          <cell r="X247">
            <v>0</v>
          </cell>
          <cell r="Y247">
            <v>45079</v>
          </cell>
          <cell r="Z247">
            <v>93112500</v>
          </cell>
          <cell r="AA247"/>
          <cell r="AB247">
            <v>93112500</v>
          </cell>
          <cell r="AC247" t="str">
            <v>Below fundable</v>
          </cell>
          <cell r="AD247" t="str">
            <v>FY25 project</v>
          </cell>
          <cell r="AE247"/>
          <cell r="AF247"/>
          <cell r="AG247"/>
          <cell r="AH247">
            <v>45809</v>
          </cell>
          <cell r="AI247">
            <v>47058</v>
          </cell>
          <cell r="AJ247"/>
          <cell r="AK247">
            <v>93112500</v>
          </cell>
          <cell r="AN247"/>
          <cell r="AO247"/>
          <cell r="AP247"/>
          <cell r="AQ247"/>
          <cell r="AR247">
            <v>0</v>
          </cell>
          <cell r="AS247">
            <v>0</v>
          </cell>
          <cell r="AT247">
            <v>93112500</v>
          </cell>
          <cell r="AU247">
            <v>0</v>
          </cell>
          <cell r="AV247"/>
          <cell r="AW247"/>
          <cell r="AX247">
            <v>0</v>
          </cell>
          <cell r="BE247">
            <v>0</v>
          </cell>
          <cell r="BF247">
            <v>0</v>
          </cell>
          <cell r="BG247"/>
          <cell r="BH247">
            <v>0</v>
          </cell>
          <cell r="BJ247">
            <v>0</v>
          </cell>
          <cell r="BL247"/>
          <cell r="BO247"/>
          <cell r="BR247"/>
          <cell r="BT247"/>
          <cell r="BU247"/>
          <cell r="BV247">
            <v>0</v>
          </cell>
          <cell r="BX247">
            <v>0</v>
          </cell>
          <cell r="BY247">
            <v>0</v>
          </cell>
          <cell r="BZ247"/>
          <cell r="CA247"/>
          <cell r="CB247"/>
          <cell r="CC247">
            <v>0</v>
          </cell>
          <cell r="CD247">
            <v>0</v>
          </cell>
          <cell r="CE247"/>
          <cell r="CH247"/>
          <cell r="CM247"/>
          <cell r="CN247"/>
          <cell r="CO247">
            <v>0</v>
          </cell>
          <cell r="CP247"/>
          <cell r="CW247">
            <v>0</v>
          </cell>
          <cell r="DE247"/>
          <cell r="DF247"/>
          <cell r="DG247"/>
          <cell r="DH247"/>
          <cell r="DI247"/>
          <cell r="DJ247"/>
          <cell r="DK247"/>
          <cell r="DL247"/>
          <cell r="DM247"/>
          <cell r="DN247"/>
          <cell r="DO247" t="str">
            <v>Vinod Sathyaseelan</v>
          </cell>
          <cell r="DP247" t="str">
            <v>Bradshaw</v>
          </cell>
          <cell r="DQ247" t="str">
            <v>Lafontaine</v>
          </cell>
          <cell r="DR247">
            <v>4</v>
          </cell>
        </row>
        <row r="248">
          <cell r="C248">
            <v>235</v>
          </cell>
          <cell r="D248">
            <v>44</v>
          </cell>
          <cell r="E248">
            <v>213</v>
          </cell>
          <cell r="F248">
            <v>44</v>
          </cell>
          <cell r="G248"/>
          <cell r="H248" t="str">
            <v/>
          </cell>
          <cell r="I248" t="str">
            <v/>
          </cell>
          <cell r="J248">
            <v>0</v>
          </cell>
          <cell r="K248" t="str">
            <v>Barrett</v>
          </cell>
          <cell r="L248" t="str">
            <v>Rehab treatment</v>
          </cell>
          <cell r="M248">
            <v>280848</v>
          </cell>
          <cell r="N248" t="str">
            <v>280848-PS01</v>
          </cell>
          <cell r="O248"/>
          <cell r="P248">
            <v>3230</v>
          </cell>
          <cell r="R248"/>
          <cell r="S248"/>
          <cell r="T248"/>
          <cell r="U248">
            <v>0</v>
          </cell>
          <cell r="V248">
            <v>0</v>
          </cell>
          <cell r="W248">
            <v>0</v>
          </cell>
          <cell r="X248">
            <v>0</v>
          </cell>
          <cell r="Y248"/>
          <cell r="Z248"/>
          <cell r="AA248"/>
          <cell r="AB248">
            <v>0</v>
          </cell>
          <cell r="AD248"/>
          <cell r="AE248"/>
          <cell r="AF248"/>
          <cell r="AG248"/>
          <cell r="AJ248"/>
          <cell r="AK248">
            <v>5000000</v>
          </cell>
          <cell r="AN248"/>
          <cell r="AO248"/>
          <cell r="AP248"/>
          <cell r="AQ248"/>
          <cell r="AR248">
            <v>0</v>
          </cell>
          <cell r="AS248">
            <v>0</v>
          </cell>
          <cell r="AT248">
            <v>5000000</v>
          </cell>
          <cell r="AU248">
            <v>0</v>
          </cell>
          <cell r="AV248"/>
          <cell r="AW248"/>
          <cell r="AX248">
            <v>0</v>
          </cell>
          <cell r="AY248"/>
          <cell r="AZ248"/>
          <cell r="BC248"/>
          <cell r="BE248">
            <v>0</v>
          </cell>
          <cell r="BF248">
            <v>0</v>
          </cell>
          <cell r="BG248"/>
          <cell r="BH248">
            <v>0</v>
          </cell>
          <cell r="BJ248">
            <v>0</v>
          </cell>
          <cell r="BL248"/>
          <cell r="BR248" t="str">
            <v/>
          </cell>
          <cell r="BV248">
            <v>0</v>
          </cell>
          <cell r="BX248">
            <v>0</v>
          </cell>
          <cell r="BY248">
            <v>0</v>
          </cell>
          <cell r="BZ248"/>
          <cell r="CA248"/>
          <cell r="CB248"/>
          <cell r="CC248">
            <v>0</v>
          </cell>
          <cell r="CD248">
            <v>0</v>
          </cell>
          <cell r="CE248"/>
          <cell r="CH248"/>
          <cell r="CM248"/>
          <cell r="CN248"/>
          <cell r="CO248">
            <v>0</v>
          </cell>
          <cell r="CP248"/>
          <cell r="CW248">
            <v>0</v>
          </cell>
          <cell r="DE248"/>
          <cell r="DF248"/>
          <cell r="DG248"/>
          <cell r="DH248">
            <v>0</v>
          </cell>
          <cell r="DI248"/>
          <cell r="DJ248"/>
          <cell r="DK248"/>
          <cell r="DL248"/>
          <cell r="DM248"/>
          <cell r="DN248"/>
          <cell r="DO248" t="str">
            <v>Wesley Leksell</v>
          </cell>
          <cell r="DP248" t="str">
            <v>Barrett</v>
          </cell>
          <cell r="DQ248" t="str">
            <v>Lafontaine</v>
          </cell>
          <cell r="DR248" t="str">
            <v>7E</v>
          </cell>
        </row>
        <row r="249">
          <cell r="C249">
            <v>68</v>
          </cell>
          <cell r="D249">
            <v>64</v>
          </cell>
          <cell r="E249">
            <v>58</v>
          </cell>
          <cell r="F249">
            <v>64</v>
          </cell>
          <cell r="G249"/>
          <cell r="H249" t="str">
            <v/>
          </cell>
          <cell r="I249" t="str">
            <v/>
          </cell>
          <cell r="J249">
            <v>0</v>
          </cell>
          <cell r="K249" t="str">
            <v>Gallentine</v>
          </cell>
          <cell r="L249" t="str">
            <v>Regionalize, connect to North Zumbro SD</v>
          </cell>
          <cell r="M249">
            <v>280825</v>
          </cell>
          <cell r="N249" t="str">
            <v>280825-PS01</v>
          </cell>
          <cell r="O249"/>
          <cell r="P249">
            <v>3500</v>
          </cell>
          <cell r="R249"/>
          <cell r="S249"/>
          <cell r="T249"/>
          <cell r="U249">
            <v>0</v>
          </cell>
          <cell r="V249">
            <v>0</v>
          </cell>
          <cell r="W249">
            <v>0</v>
          </cell>
          <cell r="X249">
            <v>0</v>
          </cell>
          <cell r="Y249"/>
          <cell r="Z249"/>
          <cell r="AA249"/>
          <cell r="AB249">
            <v>0</v>
          </cell>
          <cell r="AC249"/>
          <cell r="AD249"/>
          <cell r="AE249"/>
          <cell r="AF249"/>
          <cell r="AG249"/>
          <cell r="AJ249"/>
          <cell r="AK249">
            <v>18000000</v>
          </cell>
          <cell r="AN249"/>
          <cell r="AO249"/>
          <cell r="AP249"/>
          <cell r="AQ249"/>
          <cell r="AR249">
            <v>0</v>
          </cell>
          <cell r="AS249">
            <v>0</v>
          </cell>
          <cell r="AT249">
            <v>18000000</v>
          </cell>
          <cell r="AU249">
            <v>0</v>
          </cell>
          <cell r="AV249"/>
          <cell r="AW249"/>
          <cell r="AX249">
            <v>0</v>
          </cell>
          <cell r="AY249"/>
          <cell r="AZ249"/>
          <cell r="BC249"/>
          <cell r="BE249">
            <v>0</v>
          </cell>
          <cell r="BF249">
            <v>0</v>
          </cell>
          <cell r="BG249"/>
          <cell r="BH249">
            <v>0</v>
          </cell>
          <cell r="BJ249">
            <v>0</v>
          </cell>
          <cell r="BL249"/>
          <cell r="BR249" t="str">
            <v/>
          </cell>
          <cell r="BV249">
            <v>0</v>
          </cell>
          <cell r="BX249">
            <v>0</v>
          </cell>
          <cell r="BY249">
            <v>0</v>
          </cell>
          <cell r="BZ249"/>
          <cell r="CA249"/>
          <cell r="CB249"/>
          <cell r="CC249">
            <v>0</v>
          </cell>
          <cell r="CD249">
            <v>0</v>
          </cell>
          <cell r="CE249"/>
          <cell r="CH249"/>
          <cell r="CM249"/>
          <cell r="CN249"/>
          <cell r="CO249">
            <v>0</v>
          </cell>
          <cell r="CP249"/>
          <cell r="CW249">
            <v>0</v>
          </cell>
          <cell r="DE249"/>
          <cell r="DF249"/>
          <cell r="DG249"/>
          <cell r="DH249">
            <v>0</v>
          </cell>
          <cell r="DI249"/>
          <cell r="DJ249"/>
          <cell r="DK249"/>
          <cell r="DL249"/>
          <cell r="DM249"/>
          <cell r="DN249"/>
          <cell r="DO249" t="str">
            <v>Corey Hower</v>
          </cell>
          <cell r="DP249" t="str">
            <v>Gallentine</v>
          </cell>
          <cell r="DQ249" t="str">
            <v>Gallentine</v>
          </cell>
          <cell r="DR249">
            <v>10</v>
          </cell>
        </row>
        <row r="250">
          <cell r="C250">
            <v>105</v>
          </cell>
          <cell r="D250">
            <v>59</v>
          </cell>
          <cell r="E250">
            <v>90</v>
          </cell>
          <cell r="F250">
            <v>59</v>
          </cell>
          <cell r="G250" t="str">
            <v/>
          </cell>
          <cell r="H250" t="str">
            <v/>
          </cell>
          <cell r="I250" t="str">
            <v/>
          </cell>
          <cell r="J250">
            <v>0</v>
          </cell>
          <cell r="K250" t="str">
            <v>Kanuit</v>
          </cell>
          <cell r="L250" t="str">
            <v>Rehab collection</v>
          </cell>
          <cell r="M250">
            <v>280543</v>
          </cell>
          <cell r="N250" t="str">
            <v>280543-PS01</v>
          </cell>
          <cell r="O250" t="str">
            <v>existing</v>
          </cell>
          <cell r="P250">
            <v>3337</v>
          </cell>
          <cell r="Q250">
            <v>0</v>
          </cell>
          <cell r="R250"/>
          <cell r="S250">
            <v>0</v>
          </cell>
          <cell r="T250"/>
          <cell r="U250">
            <v>0</v>
          </cell>
          <cell r="V250">
            <v>0</v>
          </cell>
          <cell r="W250">
            <v>0</v>
          </cell>
          <cell r="X250">
            <v>0</v>
          </cell>
          <cell r="Y250"/>
          <cell r="Z250"/>
          <cell r="AA250"/>
          <cell r="AB250">
            <v>0</v>
          </cell>
          <cell r="AC250"/>
          <cell r="AD250"/>
          <cell r="AE250"/>
          <cell r="AF250"/>
          <cell r="AG250"/>
          <cell r="AH250"/>
          <cell r="AI250"/>
          <cell r="AJ250"/>
          <cell r="AK250">
            <v>1268000</v>
          </cell>
          <cell r="AL250"/>
          <cell r="AM250"/>
          <cell r="AN250"/>
          <cell r="AO250"/>
          <cell r="AP250"/>
          <cell r="AQ250"/>
          <cell r="AR250">
            <v>0</v>
          </cell>
          <cell r="AS250">
            <v>0</v>
          </cell>
          <cell r="AT250">
            <v>1268000</v>
          </cell>
          <cell r="AU250">
            <v>0</v>
          </cell>
          <cell r="AV250"/>
          <cell r="AW250"/>
          <cell r="AX250">
            <v>0</v>
          </cell>
          <cell r="AY250"/>
          <cell r="AZ250"/>
          <cell r="BA250"/>
          <cell r="BB250"/>
          <cell r="BC250"/>
          <cell r="BD250"/>
          <cell r="BE250" t="str">
            <v>other</v>
          </cell>
          <cell r="BF250">
            <v>0</v>
          </cell>
          <cell r="BG250"/>
          <cell r="BH250">
            <v>0</v>
          </cell>
          <cell r="BI250"/>
          <cell r="BJ250">
            <v>0</v>
          </cell>
          <cell r="BK250"/>
          <cell r="BL250"/>
          <cell r="BM250"/>
          <cell r="BN250"/>
          <cell r="BO250"/>
          <cell r="BP250"/>
          <cell r="BQ250"/>
          <cell r="BR250" t="str">
            <v/>
          </cell>
          <cell r="BS250"/>
          <cell r="BT250" t="str">
            <v/>
          </cell>
          <cell r="BU250"/>
          <cell r="BV250">
            <v>0</v>
          </cell>
          <cell r="BW250"/>
          <cell r="BX250">
            <v>0</v>
          </cell>
          <cell r="BY250">
            <v>0</v>
          </cell>
          <cell r="BZ250"/>
          <cell r="CA250"/>
          <cell r="CB250"/>
          <cell r="CC250">
            <v>0</v>
          </cell>
          <cell r="CD250">
            <v>0</v>
          </cell>
          <cell r="CE250"/>
          <cell r="CF250"/>
          <cell r="CG250"/>
          <cell r="CH250"/>
          <cell r="CI250"/>
          <cell r="CJ250"/>
          <cell r="CK250"/>
          <cell r="CL250"/>
          <cell r="CM250"/>
          <cell r="CN250"/>
          <cell r="CO250">
            <v>0</v>
          </cell>
          <cell r="CP250"/>
          <cell r="CQ250"/>
          <cell r="CR250"/>
          <cell r="CS250"/>
          <cell r="CT250"/>
          <cell r="CU250"/>
          <cell r="CV250"/>
          <cell r="CW250">
            <v>0</v>
          </cell>
          <cell r="CX250"/>
          <cell r="CY250"/>
          <cell r="CZ250"/>
          <cell r="DA250"/>
          <cell r="DB250"/>
          <cell r="DC250"/>
          <cell r="DD250"/>
          <cell r="DE250"/>
          <cell r="DF250"/>
          <cell r="DG250"/>
          <cell r="DH250">
            <v>0</v>
          </cell>
          <cell r="DI250"/>
          <cell r="DJ250"/>
          <cell r="DK250"/>
          <cell r="DL250"/>
          <cell r="DM250"/>
          <cell r="DN250"/>
          <cell r="DO250" t="str">
            <v>Pam Rodewald</v>
          </cell>
          <cell r="DP250" t="str">
            <v>Kanuit</v>
          </cell>
          <cell r="DQ250" t="str">
            <v>Gallentine</v>
          </cell>
          <cell r="DR250">
            <v>10</v>
          </cell>
        </row>
        <row r="251">
          <cell r="C251">
            <v>71.099999999999994</v>
          </cell>
          <cell r="D251">
            <v>63</v>
          </cell>
          <cell r="E251">
            <v>61.2</v>
          </cell>
          <cell r="F251">
            <v>63</v>
          </cell>
          <cell r="G251">
            <v>2023</v>
          </cell>
          <cell r="H251" t="str">
            <v>Yes</v>
          </cell>
          <cell r="I251" t="str">
            <v/>
          </cell>
          <cell r="J251">
            <v>0</v>
          </cell>
          <cell r="K251" t="str">
            <v>Berrens</v>
          </cell>
          <cell r="L251" t="str">
            <v>Rehab collection - NE Area, ph 2</v>
          </cell>
          <cell r="M251">
            <v>280729</v>
          </cell>
          <cell r="N251" t="str">
            <v>280729-PS03</v>
          </cell>
          <cell r="O251"/>
          <cell r="P251">
            <v>4150</v>
          </cell>
          <cell r="Q251"/>
          <cell r="R251"/>
          <cell r="S251"/>
          <cell r="T251" t="str">
            <v>Exempt</v>
          </cell>
          <cell r="U251">
            <v>43896</v>
          </cell>
          <cell r="V251">
            <v>44132</v>
          </cell>
          <cell r="W251">
            <v>44286</v>
          </cell>
          <cell r="X251">
            <v>44377</v>
          </cell>
          <cell r="Y251" t="str">
            <v>certified</v>
          </cell>
          <cell r="Z251">
            <v>3060665</v>
          </cell>
          <cell r="AA251"/>
          <cell r="AB251">
            <v>3060665</v>
          </cell>
          <cell r="AC251" t="str">
            <v>23 Carryover</v>
          </cell>
          <cell r="AD251"/>
          <cell r="AE251">
            <v>44715</v>
          </cell>
          <cell r="AF251">
            <v>2400000</v>
          </cell>
          <cell r="AG251"/>
          <cell r="AH251">
            <v>45047</v>
          </cell>
          <cell r="AI251">
            <v>45231</v>
          </cell>
          <cell r="AJ251"/>
          <cell r="AK251">
            <v>3060665</v>
          </cell>
          <cell r="AL251">
            <v>45016</v>
          </cell>
          <cell r="AM251">
            <v>45107</v>
          </cell>
          <cell r="AN251">
            <v>1</v>
          </cell>
          <cell r="AO251">
            <v>2400000</v>
          </cell>
          <cell r="AP251">
            <v>2023</v>
          </cell>
          <cell r="AQ251"/>
          <cell r="AR251">
            <v>0</v>
          </cell>
          <cell r="AS251">
            <v>0</v>
          </cell>
          <cell r="AT251">
            <v>3060665</v>
          </cell>
          <cell r="AU251">
            <v>3060665</v>
          </cell>
          <cell r="AV251"/>
          <cell r="AW251"/>
          <cell r="AX251">
            <v>3060665</v>
          </cell>
          <cell r="AY251">
            <v>45238</v>
          </cell>
          <cell r="AZ251">
            <v>45268</v>
          </cell>
          <cell r="BA251">
            <v>2024</v>
          </cell>
          <cell r="BB251" t="str">
            <v>CWRF</v>
          </cell>
          <cell r="BC251"/>
          <cell r="BD251"/>
          <cell r="BE251"/>
          <cell r="BF251">
            <v>0</v>
          </cell>
          <cell r="BG251"/>
          <cell r="BH251">
            <v>0</v>
          </cell>
          <cell r="BI251"/>
          <cell r="BJ251">
            <v>0</v>
          </cell>
          <cell r="BK251"/>
          <cell r="BL251"/>
          <cell r="BM251"/>
          <cell r="BN251"/>
          <cell r="BO251"/>
          <cell r="BP251"/>
          <cell r="BQ251"/>
          <cell r="BR251" t="str">
            <v/>
          </cell>
          <cell r="BS251"/>
          <cell r="BT251"/>
          <cell r="BU251"/>
          <cell r="BV251">
            <v>0</v>
          </cell>
          <cell r="BW251"/>
          <cell r="BX251">
            <v>0</v>
          </cell>
          <cell r="BY251">
            <v>0</v>
          </cell>
          <cell r="BZ251"/>
          <cell r="CA251"/>
          <cell r="CB251"/>
          <cell r="CC251">
            <v>0</v>
          </cell>
          <cell r="CD251">
            <v>0</v>
          </cell>
          <cell r="CE251"/>
          <cell r="CF251"/>
          <cell r="CG251"/>
          <cell r="CH251"/>
          <cell r="CI251"/>
          <cell r="CJ251"/>
          <cell r="CK251"/>
          <cell r="CL251"/>
          <cell r="CM251"/>
          <cell r="CN251"/>
          <cell r="CO251">
            <v>0</v>
          </cell>
          <cell r="CP251"/>
          <cell r="CQ251"/>
          <cell r="CR251"/>
          <cell r="CS251"/>
          <cell r="CT251"/>
          <cell r="CU251"/>
          <cell r="CV251"/>
          <cell r="CW251">
            <v>0</v>
          </cell>
          <cell r="CX251"/>
          <cell r="CY251"/>
          <cell r="CZ251"/>
          <cell r="DA251"/>
          <cell r="DB251"/>
          <cell r="DC251"/>
          <cell r="DD251"/>
          <cell r="DE251"/>
          <cell r="DF251"/>
          <cell r="DG251"/>
          <cell r="DH251">
            <v>0</v>
          </cell>
          <cell r="DI251"/>
          <cell r="DJ251"/>
          <cell r="DK251"/>
          <cell r="DL251"/>
          <cell r="DM251"/>
          <cell r="DN251"/>
          <cell r="DO251" t="str">
            <v>Pam Rodewald</v>
          </cell>
          <cell r="DP251" t="str">
            <v>Berrens</v>
          </cell>
          <cell r="DQ251" t="str">
            <v>Gallentine</v>
          </cell>
          <cell r="DR251">
            <v>8</v>
          </cell>
        </row>
        <row r="252">
          <cell r="C252">
            <v>71.2</v>
          </cell>
          <cell r="D252">
            <v>63</v>
          </cell>
          <cell r="E252">
            <v>61.3</v>
          </cell>
          <cell r="F252">
            <v>63</v>
          </cell>
          <cell r="G252"/>
          <cell r="H252" t="str">
            <v/>
          </cell>
          <cell r="I252" t="str">
            <v/>
          </cell>
          <cell r="J252">
            <v>0</v>
          </cell>
          <cell r="K252" t="str">
            <v>Berrens</v>
          </cell>
          <cell r="L252" t="str">
            <v>Rehab collection - NE Area, ph 3</v>
          </cell>
          <cell r="M252">
            <v>280729</v>
          </cell>
          <cell r="N252" t="str">
            <v>280729-PS04</v>
          </cell>
          <cell r="O252"/>
          <cell r="P252">
            <v>4150</v>
          </cell>
          <cell r="Q252"/>
          <cell r="R252"/>
          <cell r="S252"/>
          <cell r="T252" t="str">
            <v>Exempt</v>
          </cell>
          <cell r="U252">
            <v>43896</v>
          </cell>
          <cell r="V252">
            <v>44132</v>
          </cell>
          <cell r="W252">
            <v>44286</v>
          </cell>
          <cell r="X252">
            <v>44377</v>
          </cell>
          <cell r="Y252"/>
          <cell r="Z252"/>
          <cell r="AA252"/>
          <cell r="AB252">
            <v>0</v>
          </cell>
          <cell r="AC252"/>
          <cell r="AD252"/>
          <cell r="AE252">
            <v>44715</v>
          </cell>
          <cell r="AF252">
            <v>1800000</v>
          </cell>
          <cell r="AG252"/>
          <cell r="AH252">
            <v>45413</v>
          </cell>
          <cell r="AI252">
            <v>45413</v>
          </cell>
          <cell r="AJ252"/>
          <cell r="AK252">
            <v>1800000</v>
          </cell>
          <cell r="AL252"/>
          <cell r="AM252"/>
          <cell r="AN252"/>
          <cell r="AO252"/>
          <cell r="AP252"/>
          <cell r="AQ252"/>
          <cell r="AR252">
            <v>0</v>
          </cell>
          <cell r="AS252">
            <v>0</v>
          </cell>
          <cell r="AT252">
            <v>1800000</v>
          </cell>
          <cell r="AU252">
            <v>0</v>
          </cell>
          <cell r="AV252"/>
          <cell r="AW252"/>
          <cell r="AX252">
            <v>0</v>
          </cell>
          <cell r="AY252"/>
          <cell r="AZ252"/>
          <cell r="BA252"/>
          <cell r="BB252"/>
          <cell r="BC252"/>
          <cell r="BD252"/>
          <cell r="BE252"/>
          <cell r="BF252">
            <v>0</v>
          </cell>
          <cell r="BG252"/>
          <cell r="BH252">
            <v>0</v>
          </cell>
          <cell r="BI252"/>
          <cell r="BJ252">
            <v>0</v>
          </cell>
          <cell r="BK252"/>
          <cell r="BL252"/>
          <cell r="BM252"/>
          <cell r="BN252"/>
          <cell r="BO252"/>
          <cell r="BP252"/>
          <cell r="BQ252"/>
          <cell r="BR252" t="str">
            <v/>
          </cell>
          <cell r="BS252"/>
          <cell r="BT252"/>
          <cell r="BU252"/>
          <cell r="BV252">
            <v>0</v>
          </cell>
          <cell r="BW252"/>
          <cell r="BX252">
            <v>0</v>
          </cell>
          <cell r="BY252">
            <v>0</v>
          </cell>
          <cell r="BZ252"/>
          <cell r="CA252"/>
          <cell r="CB252"/>
          <cell r="CC252">
            <v>0</v>
          </cell>
          <cell r="CD252">
            <v>0</v>
          </cell>
          <cell r="CE252"/>
          <cell r="CF252"/>
          <cell r="CG252"/>
          <cell r="CH252"/>
          <cell r="CI252"/>
          <cell r="CJ252"/>
          <cell r="CK252"/>
          <cell r="CL252"/>
          <cell r="CM252"/>
          <cell r="CN252"/>
          <cell r="CO252">
            <v>0</v>
          </cell>
          <cell r="CP252"/>
          <cell r="CQ252"/>
          <cell r="CR252"/>
          <cell r="CS252"/>
          <cell r="CT252"/>
          <cell r="CU252"/>
          <cell r="CV252"/>
          <cell r="CW252">
            <v>0</v>
          </cell>
          <cell r="CX252"/>
          <cell r="CY252"/>
          <cell r="CZ252"/>
          <cell r="DA252"/>
          <cell r="DB252"/>
          <cell r="DC252"/>
          <cell r="DD252"/>
          <cell r="DE252"/>
          <cell r="DF252"/>
          <cell r="DG252"/>
          <cell r="DH252">
            <v>0</v>
          </cell>
          <cell r="DI252"/>
          <cell r="DJ252"/>
          <cell r="DK252"/>
          <cell r="DL252"/>
          <cell r="DM252"/>
          <cell r="DN252"/>
          <cell r="DO252" t="str">
            <v>Pam Rodewald</v>
          </cell>
          <cell r="DP252" t="str">
            <v>Berrens</v>
          </cell>
          <cell r="DQ252" t="str">
            <v>Gallentine</v>
          </cell>
          <cell r="DR252">
            <v>8</v>
          </cell>
        </row>
        <row r="253">
          <cell r="C253">
            <v>261</v>
          </cell>
          <cell r="D253">
            <v>39</v>
          </cell>
          <cell r="E253">
            <v>241</v>
          </cell>
          <cell r="F253">
            <v>39</v>
          </cell>
          <cell r="G253"/>
          <cell r="H253" t="str">
            <v/>
          </cell>
          <cell r="I253" t="str">
            <v/>
          </cell>
          <cell r="J253" t="str">
            <v>applied</v>
          </cell>
          <cell r="K253" t="str">
            <v>Schultz</v>
          </cell>
          <cell r="L253" t="str">
            <v>Rehab collection</v>
          </cell>
          <cell r="M253">
            <v>280656</v>
          </cell>
          <cell r="N253" t="str">
            <v>280656-PS01</v>
          </cell>
          <cell r="O253"/>
          <cell r="P253">
            <v>292</v>
          </cell>
          <cell r="Q253"/>
          <cell r="R253"/>
          <cell r="S253"/>
          <cell r="T253" t="str">
            <v>Exempt</v>
          </cell>
          <cell r="U253">
            <v>43528</v>
          </cell>
          <cell r="V253">
            <v>0</v>
          </cell>
          <cell r="W253">
            <v>0</v>
          </cell>
          <cell r="X253">
            <v>0</v>
          </cell>
          <cell r="Y253"/>
          <cell r="Z253"/>
          <cell r="AA253"/>
          <cell r="AB253">
            <v>0</v>
          </cell>
          <cell r="AC253"/>
          <cell r="AD253"/>
          <cell r="AE253"/>
          <cell r="AF253"/>
          <cell r="AG253"/>
          <cell r="AH253">
            <v>43952</v>
          </cell>
          <cell r="AI253">
            <v>44105</v>
          </cell>
          <cell r="AJ253"/>
          <cell r="AK253">
            <v>2586500</v>
          </cell>
          <cell r="AL253"/>
          <cell r="AM253"/>
          <cell r="AN253"/>
          <cell r="AO253"/>
          <cell r="AP253"/>
          <cell r="AQ253"/>
          <cell r="AR253">
            <v>0</v>
          </cell>
          <cell r="AS253">
            <v>0</v>
          </cell>
          <cell r="AT253">
            <v>2586500</v>
          </cell>
          <cell r="AU253">
            <v>0</v>
          </cell>
          <cell r="AV253"/>
          <cell r="AW253"/>
          <cell r="AX253">
            <v>0</v>
          </cell>
          <cell r="AY253"/>
          <cell r="AZ253"/>
          <cell r="BA253"/>
          <cell r="BB253"/>
          <cell r="BC253"/>
          <cell r="BD253"/>
          <cell r="BE253">
            <v>0</v>
          </cell>
          <cell r="BF253">
            <v>0</v>
          </cell>
          <cell r="BG253"/>
          <cell r="BH253">
            <v>0</v>
          </cell>
          <cell r="BI253"/>
          <cell r="BJ253">
            <v>0</v>
          </cell>
          <cell r="BK253"/>
          <cell r="BL253"/>
          <cell r="BM253"/>
          <cell r="BN253"/>
          <cell r="BO253"/>
          <cell r="BP253"/>
          <cell r="BQ253"/>
          <cell r="BR253" t="str">
            <v/>
          </cell>
          <cell r="BS253"/>
          <cell r="BT253" t="str">
            <v/>
          </cell>
          <cell r="BU253"/>
          <cell r="BV253">
            <v>0</v>
          </cell>
          <cell r="BW253"/>
          <cell r="BX253">
            <v>0</v>
          </cell>
          <cell r="BY253">
            <v>0</v>
          </cell>
          <cell r="BZ253"/>
          <cell r="CA253"/>
          <cell r="CB253"/>
          <cell r="CC253">
            <v>0</v>
          </cell>
          <cell r="CD253">
            <v>0</v>
          </cell>
          <cell r="CE253"/>
          <cell r="CF253"/>
          <cell r="CG253"/>
          <cell r="CH253"/>
          <cell r="CI253"/>
          <cell r="CJ253"/>
          <cell r="CK253"/>
          <cell r="CL253"/>
          <cell r="CM253"/>
          <cell r="CN253"/>
          <cell r="CO253">
            <v>0</v>
          </cell>
          <cell r="CP253"/>
          <cell r="CQ253"/>
          <cell r="CR253"/>
          <cell r="CS253"/>
          <cell r="CT253"/>
          <cell r="CU253"/>
          <cell r="CV253"/>
          <cell r="CW253">
            <v>0</v>
          </cell>
          <cell r="CX253" t="str">
            <v>applied</v>
          </cell>
          <cell r="CY253"/>
          <cell r="CZ253"/>
          <cell r="DA253"/>
          <cell r="DB253"/>
          <cell r="DC253"/>
          <cell r="DD253"/>
          <cell r="DE253"/>
          <cell r="DF253"/>
          <cell r="DG253"/>
          <cell r="DH253">
            <v>0</v>
          </cell>
          <cell r="DI253"/>
          <cell r="DJ253"/>
          <cell r="DK253"/>
          <cell r="DL253"/>
          <cell r="DM253"/>
          <cell r="DN253"/>
          <cell r="DO253" t="str">
            <v>Abram Peterson</v>
          </cell>
          <cell r="DP253" t="str">
            <v>Schultz</v>
          </cell>
          <cell r="DQ253" t="str">
            <v>Schultz</v>
          </cell>
          <cell r="DR253">
            <v>1</v>
          </cell>
        </row>
        <row r="254">
          <cell r="C254">
            <v>212</v>
          </cell>
          <cell r="D254">
            <v>46</v>
          </cell>
          <cell r="E254">
            <v>192</v>
          </cell>
          <cell r="F254">
            <v>46</v>
          </cell>
          <cell r="G254"/>
          <cell r="H254" t="str">
            <v/>
          </cell>
          <cell r="I254" t="str">
            <v/>
          </cell>
          <cell r="J254">
            <v>0</v>
          </cell>
          <cell r="K254" t="str">
            <v>Barrett</v>
          </cell>
          <cell r="L254" t="str">
            <v>Rehab collection</v>
          </cell>
          <cell r="M254">
            <v>280822</v>
          </cell>
          <cell r="N254" t="str">
            <v>280822-PS01</v>
          </cell>
          <cell r="O254"/>
          <cell r="P254">
            <v>173</v>
          </cell>
          <cell r="R254"/>
          <cell r="S254"/>
          <cell r="T254"/>
          <cell r="U254">
            <v>0</v>
          </cell>
          <cell r="V254">
            <v>0</v>
          </cell>
          <cell r="W254">
            <v>0</v>
          </cell>
          <cell r="X254">
            <v>0</v>
          </cell>
          <cell r="Y254"/>
          <cell r="Z254"/>
          <cell r="AA254"/>
          <cell r="AB254">
            <v>0</v>
          </cell>
          <cell r="AE254"/>
          <cell r="AF254"/>
          <cell r="AG254"/>
          <cell r="AJ254"/>
          <cell r="AK254">
            <v>1115000</v>
          </cell>
          <cell r="AN254"/>
          <cell r="AO254"/>
          <cell r="AP254"/>
          <cell r="AQ254"/>
          <cell r="AR254">
            <v>0</v>
          </cell>
          <cell r="AS254">
            <v>0</v>
          </cell>
          <cell r="AT254">
            <v>1115000</v>
          </cell>
          <cell r="AU254">
            <v>0</v>
          </cell>
          <cell r="AV254"/>
          <cell r="AW254"/>
          <cell r="AX254">
            <v>0</v>
          </cell>
          <cell r="AY254"/>
          <cell r="AZ254"/>
          <cell r="BC254"/>
          <cell r="BE254">
            <v>0</v>
          </cell>
          <cell r="BF254">
            <v>0</v>
          </cell>
          <cell r="BG254"/>
          <cell r="BH254">
            <v>0</v>
          </cell>
          <cell r="BJ254">
            <v>0</v>
          </cell>
          <cell r="BL254"/>
          <cell r="BR254" t="str">
            <v/>
          </cell>
          <cell r="BV254">
            <v>0</v>
          </cell>
          <cell r="BX254">
            <v>0</v>
          </cell>
          <cell r="BY254">
            <v>0</v>
          </cell>
          <cell r="BZ254"/>
          <cell r="CA254"/>
          <cell r="CB254"/>
          <cell r="CC254">
            <v>0</v>
          </cell>
          <cell r="CD254">
            <v>0</v>
          </cell>
          <cell r="CE254"/>
          <cell r="CH254"/>
          <cell r="CM254"/>
          <cell r="CN254"/>
          <cell r="CO254">
            <v>0</v>
          </cell>
          <cell r="CP254"/>
          <cell r="CW254">
            <v>0</v>
          </cell>
          <cell r="DE254"/>
          <cell r="DF254"/>
          <cell r="DG254"/>
          <cell r="DH254">
            <v>0</v>
          </cell>
          <cell r="DI254"/>
          <cell r="DJ254"/>
          <cell r="DK254"/>
          <cell r="DL254"/>
          <cell r="DM254"/>
          <cell r="DN254"/>
          <cell r="DO254" t="str">
            <v>Abram Peterson</v>
          </cell>
          <cell r="DP254" t="str">
            <v>Barrett</v>
          </cell>
          <cell r="DQ254" t="str">
            <v>Lafontaine</v>
          </cell>
          <cell r="DR254" t="str">
            <v>6W</v>
          </cell>
        </row>
        <row r="255">
          <cell r="C255">
            <v>40</v>
          </cell>
          <cell r="D255">
            <v>71</v>
          </cell>
          <cell r="E255"/>
          <cell r="F255"/>
          <cell r="G255"/>
          <cell r="H255" t="str">
            <v/>
          </cell>
          <cell r="I255" t="str">
            <v/>
          </cell>
          <cell r="J255">
            <v>0</v>
          </cell>
          <cell r="K255" t="str">
            <v>Bradshaw</v>
          </cell>
          <cell r="L255" t="str">
            <v>Rehab collection, replace VCP forcemain</v>
          </cell>
          <cell r="M255">
            <v>280932</v>
          </cell>
          <cell r="N255" t="str">
            <v>280932-PS01</v>
          </cell>
          <cell r="O255"/>
          <cell r="P255">
            <v>3088</v>
          </cell>
          <cell r="Q255"/>
          <cell r="R255"/>
          <cell r="S255"/>
          <cell r="T255"/>
          <cell r="U255">
            <v>0</v>
          </cell>
          <cell r="V255">
            <v>0</v>
          </cell>
          <cell r="W255">
            <v>0</v>
          </cell>
          <cell r="X255">
            <v>0</v>
          </cell>
          <cell r="Y255"/>
          <cell r="Z255"/>
          <cell r="AA255"/>
          <cell r="AB255">
            <v>0</v>
          </cell>
          <cell r="AC255"/>
          <cell r="AD255"/>
          <cell r="AE255"/>
          <cell r="AF255"/>
          <cell r="AG255"/>
          <cell r="AH255"/>
          <cell r="AI255"/>
          <cell r="AJ255"/>
          <cell r="AK255">
            <v>3200000</v>
          </cell>
          <cell r="AL255"/>
          <cell r="AM255"/>
          <cell r="AN255"/>
          <cell r="AO255"/>
          <cell r="AP255"/>
          <cell r="AQ255"/>
          <cell r="AR255">
            <v>0</v>
          </cell>
          <cell r="AS255">
            <v>0</v>
          </cell>
          <cell r="AT255">
            <v>3200000</v>
          </cell>
          <cell r="AU255">
            <v>0</v>
          </cell>
          <cell r="AV255"/>
          <cell r="AW255"/>
          <cell r="AX255">
            <v>0</v>
          </cell>
          <cell r="AY255"/>
          <cell r="AZ255"/>
          <cell r="BA255"/>
          <cell r="BB255"/>
          <cell r="BC255"/>
          <cell r="BD255"/>
          <cell r="BE255">
            <v>0</v>
          </cell>
          <cell r="BF255">
            <v>0</v>
          </cell>
          <cell r="BG255"/>
          <cell r="BH255">
            <v>0</v>
          </cell>
          <cell r="BI255"/>
          <cell r="BJ255">
            <v>0</v>
          </cell>
          <cell r="BK255"/>
          <cell r="BL255"/>
          <cell r="BM255"/>
          <cell r="BN255"/>
          <cell r="BO255"/>
          <cell r="BP255"/>
          <cell r="BQ255"/>
          <cell r="BR255"/>
          <cell r="BS255"/>
          <cell r="BT255"/>
          <cell r="BU255"/>
          <cell r="BV255">
            <v>0</v>
          </cell>
          <cell r="BW255"/>
          <cell r="BX255">
            <v>0</v>
          </cell>
          <cell r="BY255">
            <v>0</v>
          </cell>
          <cell r="BZ255"/>
          <cell r="CA255"/>
          <cell r="CB255"/>
          <cell r="CC255">
            <v>0</v>
          </cell>
          <cell r="CD255">
            <v>0</v>
          </cell>
          <cell r="CE255"/>
          <cell r="CF255"/>
          <cell r="CG255"/>
          <cell r="CH255"/>
          <cell r="CI255"/>
          <cell r="CJ255"/>
          <cell r="CK255"/>
          <cell r="CL255"/>
          <cell r="CM255"/>
          <cell r="CN255"/>
          <cell r="CO255">
            <v>0</v>
          </cell>
          <cell r="CP255"/>
          <cell r="CQ255"/>
          <cell r="CR255"/>
          <cell r="CS255"/>
          <cell r="CT255"/>
          <cell r="CU255"/>
          <cell r="CV255"/>
          <cell r="CW255">
            <v>0</v>
          </cell>
          <cell r="CX255"/>
          <cell r="CY255"/>
          <cell r="CZ255"/>
          <cell r="DA255"/>
          <cell r="DB255"/>
          <cell r="DC255"/>
          <cell r="DD255"/>
          <cell r="DE255"/>
          <cell r="DF255"/>
          <cell r="DG255"/>
          <cell r="DH255"/>
          <cell r="DI255"/>
          <cell r="DJ255"/>
          <cell r="DK255"/>
          <cell r="DL255"/>
          <cell r="DM255"/>
          <cell r="DN255"/>
          <cell r="DO255" t="str">
            <v>Wesley Leksell</v>
          </cell>
          <cell r="DP255" t="str">
            <v>Bradshaw</v>
          </cell>
          <cell r="DQ255"/>
          <cell r="DR255" t="str">
            <v>3c</v>
          </cell>
        </row>
        <row r="256">
          <cell r="C256">
            <v>150.1</v>
          </cell>
          <cell r="D256">
            <v>53</v>
          </cell>
          <cell r="E256">
            <v>133</v>
          </cell>
          <cell r="F256">
            <v>53</v>
          </cell>
          <cell r="G256">
            <v>2024</v>
          </cell>
          <cell r="H256" t="str">
            <v/>
          </cell>
          <cell r="I256" t="str">
            <v>Yes</v>
          </cell>
          <cell r="J256">
            <v>0</v>
          </cell>
          <cell r="K256" t="str">
            <v>Schultz</v>
          </cell>
          <cell r="L256" t="str">
            <v>Rehab collection</v>
          </cell>
          <cell r="M256">
            <v>280786</v>
          </cell>
          <cell r="N256" t="str">
            <v>280786-PS01</v>
          </cell>
          <cell r="O256"/>
          <cell r="P256">
            <v>628</v>
          </cell>
          <cell r="Q256"/>
          <cell r="R256"/>
          <cell r="S256"/>
          <cell r="T256"/>
          <cell r="U256">
            <v>44624</v>
          </cell>
          <cell r="V256">
            <v>44860</v>
          </cell>
          <cell r="W256">
            <v>0</v>
          </cell>
          <cell r="X256">
            <v>0</v>
          </cell>
          <cell r="Y256">
            <v>45082</v>
          </cell>
          <cell r="Z256">
            <v>3582234</v>
          </cell>
          <cell r="AA256"/>
          <cell r="AB256">
            <v>3582234</v>
          </cell>
          <cell r="AC256" t="str">
            <v>Part B</v>
          </cell>
          <cell r="AD256" t="str">
            <v>RD asks PFA to take it</v>
          </cell>
          <cell r="AE256">
            <v>44714</v>
          </cell>
          <cell r="AF256">
            <v>5415000</v>
          </cell>
          <cell r="AG256"/>
          <cell r="AH256">
            <v>45444</v>
          </cell>
          <cell r="AI256">
            <v>45901</v>
          </cell>
          <cell r="AJ256" t="str">
            <v>CW and DW project</v>
          </cell>
          <cell r="AK256">
            <v>3582234</v>
          </cell>
          <cell r="AL256"/>
          <cell r="AM256"/>
          <cell r="AN256"/>
          <cell r="AO256"/>
          <cell r="AP256"/>
          <cell r="AQ256"/>
          <cell r="AR256">
            <v>0</v>
          </cell>
          <cell r="AS256">
            <v>0</v>
          </cell>
          <cell r="AT256">
            <v>3582234</v>
          </cell>
          <cell r="AU256">
            <v>3582234</v>
          </cell>
          <cell r="AV256"/>
          <cell r="AW256"/>
          <cell r="AX256">
            <v>3582234</v>
          </cell>
          <cell r="AY256"/>
          <cell r="AZ256"/>
          <cell r="BA256"/>
          <cell r="BB256"/>
          <cell r="BC256"/>
          <cell r="BD256"/>
          <cell r="BE256">
            <v>0</v>
          </cell>
          <cell r="BF256">
            <v>0</v>
          </cell>
          <cell r="BG256"/>
          <cell r="BH256">
            <v>0</v>
          </cell>
          <cell r="BI256"/>
          <cell r="BJ256">
            <v>0</v>
          </cell>
          <cell r="BK256"/>
          <cell r="BL256"/>
          <cell r="BM256"/>
          <cell r="BN256"/>
          <cell r="BO256"/>
          <cell r="BP256"/>
          <cell r="BQ256"/>
          <cell r="BR256"/>
          <cell r="BS256"/>
          <cell r="BT256"/>
          <cell r="BU256"/>
          <cell r="BV256">
            <v>0</v>
          </cell>
          <cell r="BW256"/>
          <cell r="BX256">
            <v>0</v>
          </cell>
          <cell r="BY256">
            <v>0</v>
          </cell>
          <cell r="BZ256"/>
          <cell r="CA256"/>
          <cell r="CB256"/>
          <cell r="CC256">
            <v>0</v>
          </cell>
          <cell r="CD256">
            <v>0</v>
          </cell>
          <cell r="CE256"/>
          <cell r="CF256"/>
          <cell r="CG256"/>
          <cell r="CH256"/>
          <cell r="CI256"/>
          <cell r="CJ256"/>
          <cell r="CK256"/>
          <cell r="CL256"/>
          <cell r="CM256"/>
          <cell r="CN256"/>
          <cell r="CO256">
            <v>0</v>
          </cell>
          <cell r="CP256"/>
          <cell r="CQ256"/>
          <cell r="CR256"/>
          <cell r="CS256"/>
          <cell r="CT256"/>
          <cell r="CU256"/>
          <cell r="CV256"/>
          <cell r="CW256">
            <v>0</v>
          </cell>
          <cell r="CX256"/>
          <cell r="CY256"/>
          <cell r="CZ256"/>
          <cell r="DA256"/>
          <cell r="DB256"/>
          <cell r="DC256"/>
          <cell r="DD256"/>
          <cell r="DE256"/>
          <cell r="DF256"/>
          <cell r="DG256"/>
          <cell r="DH256">
            <v>0</v>
          </cell>
          <cell r="DI256"/>
          <cell r="DJ256"/>
          <cell r="DK256"/>
          <cell r="DL256"/>
          <cell r="DM256"/>
          <cell r="DN256"/>
          <cell r="DO256" t="str">
            <v>Pam Rodewald</v>
          </cell>
          <cell r="DP256" t="str">
            <v>Schultz</v>
          </cell>
          <cell r="DQ256"/>
          <cell r="DR256">
            <v>5</v>
          </cell>
        </row>
        <row r="257">
          <cell r="C257">
            <v>150.19999999999999</v>
          </cell>
          <cell r="D257">
            <v>53</v>
          </cell>
          <cell r="E257">
            <v>133</v>
          </cell>
          <cell r="F257">
            <v>53</v>
          </cell>
          <cell r="G257"/>
          <cell r="H257" t="str">
            <v/>
          </cell>
          <cell r="I257"/>
          <cell r="J257">
            <v>0</v>
          </cell>
          <cell r="K257" t="str">
            <v>Schultz</v>
          </cell>
          <cell r="L257" t="str">
            <v>Rehab treatment</v>
          </cell>
          <cell r="M257">
            <v>280786</v>
          </cell>
          <cell r="N257" t="str">
            <v>280786-PS02</v>
          </cell>
          <cell r="O257"/>
          <cell r="P257">
            <v>628</v>
          </cell>
          <cell r="Q257"/>
          <cell r="R257"/>
          <cell r="S257"/>
          <cell r="T257"/>
          <cell r="U257">
            <v>44624</v>
          </cell>
          <cell r="V257">
            <v>44860</v>
          </cell>
          <cell r="W257">
            <v>0</v>
          </cell>
          <cell r="X257">
            <v>0</v>
          </cell>
          <cell r="Y257"/>
          <cell r="Z257"/>
          <cell r="AA257"/>
          <cell r="AB257">
            <v>0</v>
          </cell>
          <cell r="AC257"/>
          <cell r="AD257"/>
          <cell r="AE257"/>
          <cell r="AF257"/>
          <cell r="AG257"/>
          <cell r="AH257">
            <v>45444</v>
          </cell>
          <cell r="AI257">
            <v>45901</v>
          </cell>
          <cell r="AJ257" t="str">
            <v>CW and DW project</v>
          </cell>
          <cell r="AK257">
            <v>5827865</v>
          </cell>
          <cell r="AL257"/>
          <cell r="AM257"/>
          <cell r="AN257"/>
          <cell r="AO257"/>
          <cell r="AP257"/>
          <cell r="AQ257"/>
          <cell r="AR257">
            <v>0</v>
          </cell>
          <cell r="AS257">
            <v>0</v>
          </cell>
          <cell r="AT257">
            <v>5827865</v>
          </cell>
          <cell r="AU257">
            <v>0</v>
          </cell>
          <cell r="AV257"/>
          <cell r="AW257"/>
          <cell r="AX257">
            <v>0</v>
          </cell>
          <cell r="AY257"/>
          <cell r="AZ257"/>
          <cell r="BA257"/>
          <cell r="BB257"/>
          <cell r="BC257"/>
          <cell r="BD257"/>
          <cell r="BE257">
            <v>0</v>
          </cell>
          <cell r="BF257">
            <v>0</v>
          </cell>
          <cell r="BG257"/>
          <cell r="BH257">
            <v>0</v>
          </cell>
          <cell r="BI257"/>
          <cell r="BJ257">
            <v>0</v>
          </cell>
          <cell r="BK257"/>
          <cell r="BL257"/>
          <cell r="BM257"/>
          <cell r="BN257"/>
          <cell r="BO257"/>
          <cell r="BP257"/>
          <cell r="BQ257"/>
          <cell r="BR257"/>
          <cell r="BS257"/>
          <cell r="BT257"/>
          <cell r="BU257"/>
          <cell r="BV257">
            <v>0</v>
          </cell>
          <cell r="BW257"/>
          <cell r="BX257">
            <v>0</v>
          </cell>
          <cell r="BY257">
            <v>0</v>
          </cell>
          <cell r="BZ257"/>
          <cell r="CA257"/>
          <cell r="CB257"/>
          <cell r="CC257">
            <v>0</v>
          </cell>
          <cell r="CD257">
            <v>0</v>
          </cell>
          <cell r="CE257"/>
          <cell r="CF257"/>
          <cell r="CG257"/>
          <cell r="CH257"/>
          <cell r="CI257"/>
          <cell r="CJ257"/>
          <cell r="CK257"/>
          <cell r="CL257"/>
          <cell r="CM257"/>
          <cell r="CN257"/>
          <cell r="CO257">
            <v>0</v>
          </cell>
          <cell r="CP257"/>
          <cell r="CQ257"/>
          <cell r="CR257"/>
          <cell r="CS257"/>
          <cell r="CT257"/>
          <cell r="CU257"/>
          <cell r="CV257"/>
          <cell r="CW257">
            <v>0</v>
          </cell>
          <cell r="CX257"/>
          <cell r="CY257"/>
          <cell r="CZ257"/>
          <cell r="DA257"/>
          <cell r="DB257"/>
          <cell r="DC257"/>
          <cell r="DD257"/>
          <cell r="DE257"/>
          <cell r="DF257"/>
          <cell r="DG257"/>
          <cell r="DH257">
            <v>0</v>
          </cell>
          <cell r="DI257"/>
          <cell r="DJ257"/>
          <cell r="DK257"/>
          <cell r="DL257"/>
          <cell r="DM257"/>
          <cell r="DN257"/>
          <cell r="DO257" t="str">
            <v>Pam Rodewald</v>
          </cell>
          <cell r="DP257" t="str">
            <v>Schultz</v>
          </cell>
          <cell r="DQ257"/>
          <cell r="DR257">
            <v>5</v>
          </cell>
        </row>
        <row r="258">
          <cell r="C258">
            <v>218</v>
          </cell>
          <cell r="D258">
            <v>46</v>
          </cell>
          <cell r="E258">
            <v>196</v>
          </cell>
          <cell r="F258">
            <v>46</v>
          </cell>
          <cell r="G258" t="str">
            <v/>
          </cell>
          <cell r="H258" t="str">
            <v/>
          </cell>
          <cell r="I258" t="str">
            <v/>
          </cell>
          <cell r="J258" t="str">
            <v>PER approved</v>
          </cell>
          <cell r="K258" t="str">
            <v>Schultz</v>
          </cell>
          <cell r="L258" t="str">
            <v>Rehab collection</v>
          </cell>
          <cell r="M258">
            <v>280760</v>
          </cell>
          <cell r="N258" t="str">
            <v>280760-PS01</v>
          </cell>
          <cell r="O258" t="str">
            <v>unsewered, potential SSTS</v>
          </cell>
          <cell r="P258">
            <v>326</v>
          </cell>
          <cell r="Q258">
            <v>0</v>
          </cell>
          <cell r="R258"/>
          <cell r="S258">
            <v>0</v>
          </cell>
          <cell r="T258"/>
          <cell r="U258">
            <v>0</v>
          </cell>
          <cell r="V258">
            <v>0</v>
          </cell>
          <cell r="W258">
            <v>0</v>
          </cell>
          <cell r="X258">
            <v>0</v>
          </cell>
          <cell r="Y258"/>
          <cell r="Z258"/>
          <cell r="AA258"/>
          <cell r="AB258">
            <v>0</v>
          </cell>
          <cell r="AC258"/>
          <cell r="AD258"/>
          <cell r="AE258"/>
          <cell r="AF258"/>
          <cell r="AG258"/>
          <cell r="AH258"/>
          <cell r="AI258"/>
          <cell r="AJ258"/>
          <cell r="AK258">
            <v>3315000</v>
          </cell>
          <cell r="AL258"/>
          <cell r="AM258"/>
          <cell r="AN258"/>
          <cell r="AO258"/>
          <cell r="AP258"/>
          <cell r="AQ258"/>
          <cell r="AR258">
            <v>0</v>
          </cell>
          <cell r="AS258">
            <v>0</v>
          </cell>
          <cell r="AT258">
            <v>3315000</v>
          </cell>
          <cell r="AU258">
            <v>0</v>
          </cell>
          <cell r="AV258"/>
          <cell r="AW258"/>
          <cell r="AX258">
            <v>0</v>
          </cell>
          <cell r="AY258"/>
          <cell r="AZ258"/>
          <cell r="BA258"/>
          <cell r="BB258"/>
          <cell r="BC258"/>
          <cell r="BD258"/>
          <cell r="BE258">
            <v>0</v>
          </cell>
          <cell r="BF258">
            <v>0</v>
          </cell>
          <cell r="BG258"/>
          <cell r="BH258">
            <v>0</v>
          </cell>
          <cell r="BI258"/>
          <cell r="BJ258">
            <v>1616062.5</v>
          </cell>
          <cell r="BK258"/>
          <cell r="BL258"/>
          <cell r="BM258"/>
          <cell r="BN258"/>
          <cell r="BO258"/>
          <cell r="BP258"/>
          <cell r="BQ258"/>
          <cell r="BR258" t="str">
            <v/>
          </cell>
          <cell r="BS258"/>
          <cell r="BT258" t="str">
            <v/>
          </cell>
          <cell r="BU258"/>
          <cell r="BV258">
            <v>0</v>
          </cell>
          <cell r="BW258"/>
          <cell r="BX258">
            <v>0</v>
          </cell>
          <cell r="BY258">
            <v>0</v>
          </cell>
          <cell r="BZ258"/>
          <cell r="CA258"/>
          <cell r="CB258"/>
          <cell r="CC258">
            <v>0</v>
          </cell>
          <cell r="CD258">
            <v>0</v>
          </cell>
          <cell r="CE258"/>
          <cell r="CF258"/>
          <cell r="CG258"/>
          <cell r="CH258"/>
          <cell r="CI258"/>
          <cell r="CJ258"/>
          <cell r="CK258"/>
          <cell r="CL258"/>
          <cell r="CM258"/>
          <cell r="CN258"/>
          <cell r="CO258"/>
          <cell r="CP258"/>
          <cell r="CQ258"/>
          <cell r="CR258"/>
          <cell r="CS258"/>
          <cell r="CT258"/>
          <cell r="CU258"/>
          <cell r="CV258"/>
          <cell r="CW258">
            <v>0</v>
          </cell>
          <cell r="CX258" t="str">
            <v>PER approved</v>
          </cell>
          <cell r="CY258"/>
          <cell r="CZ258"/>
          <cell r="DA258" t="str">
            <v>RD only, apply to HQ</v>
          </cell>
          <cell r="DB258"/>
          <cell r="DC258">
            <v>500</v>
          </cell>
          <cell r="DD258"/>
          <cell r="DE258">
            <v>2486250</v>
          </cell>
          <cell r="DF258"/>
          <cell r="DG258"/>
          <cell r="DH258">
            <v>0</v>
          </cell>
          <cell r="DI258"/>
          <cell r="DJ258"/>
          <cell r="DK258"/>
          <cell r="DL258"/>
          <cell r="DM258"/>
          <cell r="DN258"/>
          <cell r="DO258" t="str">
            <v>Abram Peterson</v>
          </cell>
          <cell r="DP258" t="str">
            <v>Schultz</v>
          </cell>
          <cell r="DQ258"/>
          <cell r="DR258">
            <v>1</v>
          </cell>
        </row>
        <row r="259">
          <cell r="C259">
            <v>145</v>
          </cell>
          <cell r="D259">
            <v>54</v>
          </cell>
          <cell r="E259">
            <v>127</v>
          </cell>
          <cell r="F259">
            <v>54</v>
          </cell>
          <cell r="G259">
            <v>2023</v>
          </cell>
          <cell r="H259" t="str">
            <v>Yes</v>
          </cell>
          <cell r="I259" t="str">
            <v/>
          </cell>
          <cell r="J259">
            <v>0</v>
          </cell>
          <cell r="K259" t="str">
            <v>Berrens</v>
          </cell>
          <cell r="L259" t="str">
            <v>Adv trmt - phos, rehab WWTP</v>
          </cell>
          <cell r="M259">
            <v>280832</v>
          </cell>
          <cell r="N259" t="str">
            <v>280832-PS01</v>
          </cell>
          <cell r="O259" t="str">
            <v>existing</v>
          </cell>
          <cell r="P259">
            <v>5210</v>
          </cell>
          <cell r="Q259" t="str">
            <v>Y</v>
          </cell>
          <cell r="R259" t="str">
            <v>Nutrients</v>
          </cell>
          <cell r="S259">
            <v>0</v>
          </cell>
          <cell r="T259" t="str">
            <v>Exempt</v>
          </cell>
          <cell r="U259">
            <v>44623</v>
          </cell>
          <cell r="V259">
            <v>44860</v>
          </cell>
          <cell r="W259">
            <v>45015</v>
          </cell>
          <cell r="X259">
            <v>45107</v>
          </cell>
          <cell r="Y259" t="str">
            <v>loan app</v>
          </cell>
          <cell r="Z259">
            <v>9960000</v>
          </cell>
          <cell r="AA259"/>
          <cell r="AB259">
            <v>2960000</v>
          </cell>
          <cell r="AC259" t="str">
            <v>23 Carryover</v>
          </cell>
          <cell r="AD259"/>
          <cell r="AE259">
            <v>44771</v>
          </cell>
          <cell r="AF259">
            <v>9960000</v>
          </cell>
          <cell r="AG259"/>
          <cell r="AH259">
            <v>45170</v>
          </cell>
          <cell r="AI259">
            <v>45901</v>
          </cell>
          <cell r="AJ259" t="str">
            <v xml:space="preserve">PSIG eligible </v>
          </cell>
          <cell r="AK259">
            <v>9960000</v>
          </cell>
          <cell r="AL259">
            <v>45022</v>
          </cell>
          <cell r="AM259">
            <v>45107</v>
          </cell>
          <cell r="AN259">
            <v>1</v>
          </cell>
          <cell r="AO259">
            <v>9960000</v>
          </cell>
          <cell r="AP259">
            <v>2023</v>
          </cell>
          <cell r="AQ259"/>
          <cell r="AR259">
            <v>0</v>
          </cell>
          <cell r="AS259">
            <v>0</v>
          </cell>
          <cell r="AT259">
            <v>9960000</v>
          </cell>
          <cell r="AU259">
            <v>2960000</v>
          </cell>
          <cell r="AV259"/>
          <cell r="AW259"/>
          <cell r="AX259">
            <v>2960000</v>
          </cell>
          <cell r="BB259"/>
          <cell r="BE259" t="str">
            <v>2019 Survey</v>
          </cell>
          <cell r="BF259">
            <v>0</v>
          </cell>
          <cell r="BG259"/>
          <cell r="BH259">
            <v>0</v>
          </cell>
          <cell r="BJ259">
            <v>0</v>
          </cell>
          <cell r="BK259">
            <v>44754</v>
          </cell>
          <cell r="BL259">
            <v>8866829</v>
          </cell>
          <cell r="BM259">
            <v>0.89</v>
          </cell>
          <cell r="BN259" t="str">
            <v>23 Carryover</v>
          </cell>
          <cell r="BO259">
            <v>45107</v>
          </cell>
          <cell r="BP259">
            <v>6735000</v>
          </cell>
          <cell r="BQ259">
            <v>5985000</v>
          </cell>
          <cell r="BR259">
            <v>0.88864142538975499</v>
          </cell>
          <cell r="BS259">
            <v>9960000</v>
          </cell>
          <cell r="BT259" t="e">
            <v>#REF!</v>
          </cell>
          <cell r="BV259">
            <v>9960000</v>
          </cell>
          <cell r="BX259">
            <v>8850868.5968819596</v>
          </cell>
          <cell r="BY259">
            <v>7000000</v>
          </cell>
          <cell r="BZ259">
            <v>7000000</v>
          </cell>
          <cell r="CA259"/>
          <cell r="CB259"/>
          <cell r="CC259">
            <v>80694.877505567856</v>
          </cell>
          <cell r="CD259">
            <v>80694.877505567856</v>
          </cell>
          <cell r="CE259"/>
          <cell r="CH259"/>
          <cell r="CM259"/>
          <cell r="CN259"/>
          <cell r="CO259">
            <v>0</v>
          </cell>
          <cell r="CP259"/>
          <cell r="CW259">
            <v>8850868.5968819596</v>
          </cell>
          <cell r="CX259"/>
          <cell r="CY259"/>
          <cell r="DE259"/>
          <cell r="DF259"/>
          <cell r="DG259"/>
          <cell r="DH259">
            <v>0</v>
          </cell>
          <cell r="DI259"/>
          <cell r="DJ259"/>
          <cell r="DK259"/>
          <cell r="DL259"/>
          <cell r="DM259"/>
          <cell r="DN259"/>
          <cell r="DO259" t="str">
            <v>Abram Peterson</v>
          </cell>
          <cell r="DP259" t="str">
            <v>Berrens</v>
          </cell>
          <cell r="DQ259" t="str">
            <v>Gallentine</v>
          </cell>
          <cell r="DR259">
            <v>8</v>
          </cell>
        </row>
        <row r="260">
          <cell r="C260">
            <v>277</v>
          </cell>
          <cell r="D260">
            <v>35</v>
          </cell>
          <cell r="E260">
            <v>254</v>
          </cell>
          <cell r="F260">
            <v>35</v>
          </cell>
          <cell r="G260" t="str">
            <v/>
          </cell>
          <cell r="H260" t="str">
            <v/>
          </cell>
          <cell r="I260" t="str">
            <v/>
          </cell>
          <cell r="J260">
            <v>0</v>
          </cell>
          <cell r="K260" t="str">
            <v>Kanuit</v>
          </cell>
          <cell r="L260" t="str">
            <v>Unsewered, collection and LSTS</v>
          </cell>
          <cell r="M260">
            <v>280603</v>
          </cell>
          <cell r="N260" t="str">
            <v>280603-PS01</v>
          </cell>
          <cell r="O260" t="str">
            <v>existing</v>
          </cell>
          <cell r="P260">
            <v>250</v>
          </cell>
          <cell r="Q260">
            <v>0</v>
          </cell>
          <cell r="R260"/>
          <cell r="S260" t="str">
            <v>Y</v>
          </cell>
          <cell r="T260" t="str">
            <v>Exempt</v>
          </cell>
          <cell r="U260">
            <v>43962</v>
          </cell>
          <cell r="V260">
            <v>44739</v>
          </cell>
          <cell r="W260">
            <v>0</v>
          </cell>
          <cell r="X260">
            <v>0</v>
          </cell>
          <cell r="Y260"/>
          <cell r="Z260"/>
          <cell r="AA260"/>
          <cell r="AB260">
            <v>0</v>
          </cell>
          <cell r="AC260"/>
          <cell r="AD260"/>
          <cell r="AE260"/>
          <cell r="AF260"/>
          <cell r="AG260"/>
          <cell r="AJ260"/>
          <cell r="AK260">
            <v>13555000</v>
          </cell>
          <cell r="AL260"/>
          <cell r="AM260"/>
          <cell r="AN260"/>
          <cell r="AO260"/>
          <cell r="AP260"/>
          <cell r="AQ260"/>
          <cell r="AR260">
            <v>0</v>
          </cell>
          <cell r="AS260">
            <v>0</v>
          </cell>
          <cell r="AT260">
            <v>13555000</v>
          </cell>
          <cell r="AU260">
            <v>0</v>
          </cell>
          <cell r="AV260"/>
          <cell r="AW260"/>
          <cell r="AX260">
            <v>0</v>
          </cell>
          <cell r="AY260"/>
          <cell r="AZ260"/>
          <cell r="BA260"/>
          <cell r="BB260"/>
          <cell r="BC260"/>
          <cell r="BD260"/>
          <cell r="BE260">
            <v>0</v>
          </cell>
          <cell r="BF260">
            <v>0</v>
          </cell>
          <cell r="BG260"/>
          <cell r="BH260">
            <v>0</v>
          </cell>
          <cell r="BI260"/>
          <cell r="BJ260">
            <v>0</v>
          </cell>
          <cell r="BK260"/>
          <cell r="BL260"/>
          <cell r="BM260"/>
          <cell r="BN260"/>
          <cell r="BO260"/>
          <cell r="BQ260"/>
          <cell r="BR260" t="str">
            <v/>
          </cell>
          <cell r="BT260" t="str">
            <v/>
          </cell>
          <cell r="BU260"/>
          <cell r="BV260">
            <v>0</v>
          </cell>
          <cell r="BW260"/>
          <cell r="BX260">
            <v>0</v>
          </cell>
          <cell r="BY260">
            <v>0</v>
          </cell>
          <cell r="BZ260"/>
          <cell r="CA260"/>
          <cell r="CB260"/>
          <cell r="CC260">
            <v>0</v>
          </cell>
          <cell r="CD260">
            <v>0</v>
          </cell>
          <cell r="CE260">
            <v>43110</v>
          </cell>
          <cell r="CF260">
            <v>26</v>
          </cell>
          <cell r="CG260">
            <v>98</v>
          </cell>
          <cell r="CH260">
            <v>46000</v>
          </cell>
          <cell r="CI260">
            <v>2018</v>
          </cell>
          <cell r="CJ260">
            <v>43550</v>
          </cell>
          <cell r="CK260">
            <v>2019</v>
          </cell>
          <cell r="CL260"/>
          <cell r="CM260" t="str">
            <v>Potential</v>
          </cell>
          <cell r="CN260" t="str">
            <v>Evaluating alternatives</v>
          </cell>
          <cell r="CO260"/>
          <cell r="CP260"/>
          <cell r="CQ260"/>
          <cell r="CR260"/>
          <cell r="CS260"/>
          <cell r="CT260"/>
          <cell r="CU260"/>
          <cell r="CV260"/>
          <cell r="CW260">
            <v>46000</v>
          </cell>
          <cell r="CX260"/>
          <cell r="CY260"/>
          <cell r="CZ260"/>
          <cell r="DA260"/>
          <cell r="DB260"/>
          <cell r="DC260"/>
          <cell r="DD260"/>
          <cell r="DE260"/>
          <cell r="DF260"/>
          <cell r="DG260"/>
          <cell r="DH260">
            <v>0</v>
          </cell>
          <cell r="DI260"/>
          <cell r="DJ260"/>
          <cell r="DK260"/>
          <cell r="DL260"/>
          <cell r="DM260"/>
          <cell r="DN260"/>
          <cell r="DO260" t="str">
            <v>Abram Peterson</v>
          </cell>
          <cell r="DP260" t="str">
            <v>Kanuit</v>
          </cell>
          <cell r="DQ260" t="str">
            <v>Gallentine</v>
          </cell>
          <cell r="DR260">
            <v>10</v>
          </cell>
        </row>
        <row r="261">
          <cell r="C261">
            <v>67</v>
          </cell>
          <cell r="D261">
            <v>65</v>
          </cell>
          <cell r="E261"/>
          <cell r="F261"/>
          <cell r="G261"/>
          <cell r="H261" t="str">
            <v/>
          </cell>
          <cell r="I261" t="str">
            <v/>
          </cell>
          <cell r="J261">
            <v>0</v>
          </cell>
          <cell r="K261" t="str">
            <v>Sabie</v>
          </cell>
          <cell r="L261" t="str">
            <v>Pond improvement and reuse</v>
          </cell>
          <cell r="M261">
            <v>280943</v>
          </cell>
          <cell r="N261" t="str">
            <v>280943-PS01</v>
          </cell>
          <cell r="O261"/>
          <cell r="P261">
            <v>36994</v>
          </cell>
          <cell r="Q261"/>
          <cell r="R261"/>
          <cell r="S261"/>
          <cell r="T261"/>
          <cell r="U261">
            <v>0</v>
          </cell>
          <cell r="V261">
            <v>0</v>
          </cell>
          <cell r="W261">
            <v>0</v>
          </cell>
          <cell r="X261">
            <v>0</v>
          </cell>
          <cell r="Y261"/>
          <cell r="Z261"/>
          <cell r="AA261"/>
          <cell r="AB261">
            <v>0</v>
          </cell>
          <cell r="AC261"/>
          <cell r="AD261"/>
          <cell r="AE261"/>
          <cell r="AF261"/>
          <cell r="AG261"/>
          <cell r="AH261"/>
          <cell r="AI261"/>
          <cell r="AJ261"/>
          <cell r="AK261">
            <v>1800000</v>
          </cell>
          <cell r="AL261"/>
          <cell r="AM261"/>
          <cell r="AN261"/>
          <cell r="AO261"/>
          <cell r="AP261"/>
          <cell r="AQ261"/>
          <cell r="AR261">
            <v>0</v>
          </cell>
          <cell r="AS261">
            <v>0</v>
          </cell>
          <cell r="AT261">
            <v>1800000</v>
          </cell>
          <cell r="AU261">
            <v>0</v>
          </cell>
          <cell r="AV261"/>
          <cell r="AW261"/>
          <cell r="AX261">
            <v>0</v>
          </cell>
          <cell r="AY261"/>
          <cell r="AZ261"/>
          <cell r="BA261"/>
          <cell r="BB261"/>
          <cell r="BC261"/>
          <cell r="BD261"/>
          <cell r="BE261">
            <v>0</v>
          </cell>
          <cell r="BF261">
            <v>0</v>
          </cell>
          <cell r="BG261"/>
          <cell r="BH261">
            <v>0</v>
          </cell>
          <cell r="BI261"/>
          <cell r="BJ261">
            <v>0</v>
          </cell>
          <cell r="BK261"/>
          <cell r="BL261"/>
          <cell r="BM261"/>
          <cell r="BN261"/>
          <cell r="BO261"/>
          <cell r="BP261"/>
          <cell r="BQ261"/>
          <cell r="BR261"/>
          <cell r="BS261"/>
          <cell r="BT261"/>
          <cell r="BU261"/>
          <cell r="BV261">
            <v>0</v>
          </cell>
          <cell r="BW261"/>
          <cell r="BX261">
            <v>0</v>
          </cell>
          <cell r="BY261">
            <v>0</v>
          </cell>
          <cell r="BZ261"/>
          <cell r="CA261"/>
          <cell r="CB261"/>
          <cell r="CC261">
            <v>0</v>
          </cell>
          <cell r="CD261">
            <v>0</v>
          </cell>
          <cell r="CE261"/>
          <cell r="CF261"/>
          <cell r="CG261"/>
          <cell r="CH261"/>
          <cell r="CI261"/>
          <cell r="CJ261"/>
          <cell r="CK261"/>
          <cell r="CL261"/>
          <cell r="CM261"/>
          <cell r="CN261"/>
          <cell r="CO261">
            <v>0</v>
          </cell>
          <cell r="CP261"/>
          <cell r="CQ261"/>
          <cell r="CR261"/>
          <cell r="CS261"/>
          <cell r="CT261"/>
          <cell r="CU261"/>
          <cell r="CV261"/>
          <cell r="CW261">
            <v>0</v>
          </cell>
          <cell r="CX261"/>
          <cell r="CY261"/>
          <cell r="CZ261"/>
          <cell r="DA261"/>
          <cell r="DB261"/>
          <cell r="DC261"/>
          <cell r="DD261"/>
          <cell r="DE261"/>
          <cell r="DF261"/>
          <cell r="DG261"/>
          <cell r="DH261"/>
          <cell r="DI261"/>
          <cell r="DJ261"/>
          <cell r="DK261"/>
          <cell r="DL261"/>
          <cell r="DM261"/>
          <cell r="DN261"/>
          <cell r="DO261">
            <v>0</v>
          </cell>
          <cell r="DP261" t="str">
            <v>Sabie</v>
          </cell>
          <cell r="DQ261"/>
          <cell r="DR261">
            <v>11</v>
          </cell>
        </row>
        <row r="262">
          <cell r="C262">
            <v>236</v>
          </cell>
          <cell r="D262">
            <v>44</v>
          </cell>
          <cell r="E262">
            <v>214</v>
          </cell>
          <cell r="F262">
            <v>44</v>
          </cell>
          <cell r="G262" t="str">
            <v/>
          </cell>
          <cell r="H262" t="str">
            <v/>
          </cell>
          <cell r="I262" t="str">
            <v/>
          </cell>
          <cell r="J262" t="str">
            <v>PER approved</v>
          </cell>
          <cell r="K262" t="str">
            <v>Barrett</v>
          </cell>
          <cell r="L262" t="str">
            <v>Rehab collection</v>
          </cell>
          <cell r="M262">
            <v>280614</v>
          </cell>
          <cell r="N262" t="str">
            <v>280614-PS01</v>
          </cell>
          <cell r="O262" t="str">
            <v>existing</v>
          </cell>
          <cell r="P262">
            <v>1463</v>
          </cell>
          <cell r="Q262">
            <v>0</v>
          </cell>
          <cell r="R262"/>
          <cell r="S262">
            <v>0</v>
          </cell>
          <cell r="T262"/>
          <cell r="U262">
            <v>0</v>
          </cell>
          <cell r="V262">
            <v>0</v>
          </cell>
          <cell r="W262">
            <v>0</v>
          </cell>
          <cell r="X262">
            <v>0</v>
          </cell>
          <cell r="Y262"/>
          <cell r="Z262"/>
          <cell r="AA262"/>
          <cell r="AB262">
            <v>0</v>
          </cell>
          <cell r="AC262"/>
          <cell r="AD262"/>
          <cell r="AE262"/>
          <cell r="AF262"/>
          <cell r="AG262"/>
          <cell r="AH262"/>
          <cell r="AI262"/>
          <cell r="AJ262" t="str">
            <v>5/2019, RD made offer for 50/50 loan/grant.  City holding out for more.</v>
          </cell>
          <cell r="AK262">
            <v>1500000</v>
          </cell>
          <cell r="AL262"/>
          <cell r="AM262"/>
          <cell r="AN262"/>
          <cell r="AO262"/>
          <cell r="AP262"/>
          <cell r="AQ262"/>
          <cell r="AR262">
            <v>0</v>
          </cell>
          <cell r="AS262">
            <v>0</v>
          </cell>
          <cell r="AT262">
            <v>1500000</v>
          </cell>
          <cell r="AU262">
            <v>0</v>
          </cell>
          <cell r="AV262"/>
          <cell r="AW262"/>
          <cell r="AX262">
            <v>0</v>
          </cell>
          <cell r="AY262"/>
          <cell r="AZ262"/>
          <cell r="BA262"/>
          <cell r="BB262"/>
          <cell r="BC262"/>
          <cell r="BD262"/>
          <cell r="BE262">
            <v>0</v>
          </cell>
          <cell r="BF262">
            <v>0</v>
          </cell>
          <cell r="BG262"/>
          <cell r="BH262">
            <v>0</v>
          </cell>
          <cell r="BI262"/>
          <cell r="BJ262">
            <v>0</v>
          </cell>
          <cell r="BK262"/>
          <cell r="BL262"/>
          <cell r="BM262"/>
          <cell r="BN262"/>
          <cell r="BO262"/>
          <cell r="BP262"/>
          <cell r="BQ262"/>
          <cell r="BR262" t="str">
            <v/>
          </cell>
          <cell r="BS262"/>
          <cell r="BT262" t="str">
            <v/>
          </cell>
          <cell r="BU262"/>
          <cell r="BV262">
            <v>0</v>
          </cell>
          <cell r="BW262"/>
          <cell r="BX262">
            <v>0</v>
          </cell>
          <cell r="BY262">
            <v>0</v>
          </cell>
          <cell r="BZ262"/>
          <cell r="CA262"/>
          <cell r="CB262"/>
          <cell r="CC262">
            <v>0</v>
          </cell>
          <cell r="CD262">
            <v>0</v>
          </cell>
          <cell r="CE262"/>
          <cell r="CF262"/>
          <cell r="CG262"/>
          <cell r="CH262"/>
          <cell r="CI262"/>
          <cell r="CJ262"/>
          <cell r="CK262"/>
          <cell r="CL262"/>
          <cell r="CM262"/>
          <cell r="CN262"/>
          <cell r="CO262">
            <v>0</v>
          </cell>
          <cell r="CP262"/>
          <cell r="CQ262"/>
          <cell r="CR262"/>
          <cell r="CS262"/>
          <cell r="CT262"/>
          <cell r="CU262"/>
          <cell r="CV262"/>
          <cell r="CW262">
            <v>0</v>
          </cell>
          <cell r="CX262" t="str">
            <v>PER approved</v>
          </cell>
          <cell r="CY262"/>
          <cell r="CZ262" t="str">
            <v>5/2019 RD extended offer, city holding out for more grant</v>
          </cell>
          <cell r="DA262"/>
          <cell r="DB262"/>
          <cell r="DC262"/>
          <cell r="DD262"/>
          <cell r="DE262">
            <v>545000</v>
          </cell>
          <cell r="DF262">
            <v>545000</v>
          </cell>
          <cell r="DG262">
            <v>592000</v>
          </cell>
          <cell r="DH262">
            <v>1137000</v>
          </cell>
          <cell r="DI262"/>
          <cell r="DJ262"/>
          <cell r="DK262"/>
          <cell r="DL262"/>
          <cell r="DM262"/>
          <cell r="DN262"/>
          <cell r="DO262" t="str">
            <v>Brian Fitzpatrick</v>
          </cell>
          <cell r="DP262" t="str">
            <v>Barrett</v>
          </cell>
          <cell r="DQ262" t="str">
            <v>Barrett</v>
          </cell>
          <cell r="DR262" t="str">
            <v>7W</v>
          </cell>
        </row>
        <row r="263">
          <cell r="C263">
            <v>49</v>
          </cell>
          <cell r="D263">
            <v>68</v>
          </cell>
          <cell r="E263">
            <v>35</v>
          </cell>
          <cell r="F263">
            <v>68</v>
          </cell>
          <cell r="G263">
            <v>2024</v>
          </cell>
          <cell r="H263" t="str">
            <v/>
          </cell>
          <cell r="I263" t="str">
            <v>Yes</v>
          </cell>
          <cell r="J263">
            <v>0</v>
          </cell>
          <cell r="K263" t="str">
            <v>Kanuit</v>
          </cell>
          <cell r="L263" t="str">
            <v>Rehab treatment, liquid &amp; solids upgrade</v>
          </cell>
          <cell r="M263">
            <v>280713</v>
          </cell>
          <cell r="N263" t="str">
            <v>280713-PS01</v>
          </cell>
          <cell r="O263"/>
          <cell r="P263">
            <v>116961</v>
          </cell>
          <cell r="Q263"/>
          <cell r="R263"/>
          <cell r="S263"/>
          <cell r="T263" t="str">
            <v>Exempt</v>
          </cell>
          <cell r="U263">
            <v>44232</v>
          </cell>
          <cell r="V263">
            <v>44364</v>
          </cell>
          <cell r="W263">
            <v>45106</v>
          </cell>
          <cell r="X263">
            <v>0</v>
          </cell>
          <cell r="Y263">
            <v>45058</v>
          </cell>
          <cell r="Z263">
            <v>78392964</v>
          </cell>
          <cell r="AA263">
            <v>4000000</v>
          </cell>
          <cell r="AB263">
            <v>45000000</v>
          </cell>
          <cell r="AC263" t="str">
            <v>Part B</v>
          </cell>
          <cell r="AD263"/>
          <cell r="AE263">
            <v>44712</v>
          </cell>
          <cell r="AF263">
            <v>23000000</v>
          </cell>
          <cell r="AG263">
            <v>1000000</v>
          </cell>
          <cell r="AH263">
            <v>45323</v>
          </cell>
          <cell r="AI263">
            <v>45992</v>
          </cell>
          <cell r="AJ263" t="str">
            <v>2024 construction</v>
          </cell>
          <cell r="AK263">
            <v>78392964</v>
          </cell>
          <cell r="AL263">
            <v>45078</v>
          </cell>
          <cell r="AM263"/>
          <cell r="AN263"/>
          <cell r="AO263"/>
          <cell r="AP263"/>
          <cell r="AQ263"/>
          <cell r="AR263">
            <v>4000000</v>
          </cell>
          <cell r="AS263">
            <v>1000000</v>
          </cell>
          <cell r="AT263">
            <v>78392964</v>
          </cell>
          <cell r="AU263">
            <v>77457964</v>
          </cell>
          <cell r="AV263"/>
          <cell r="AW263"/>
          <cell r="AX263">
            <v>77457964</v>
          </cell>
          <cell r="AY263"/>
          <cell r="AZ263"/>
          <cell r="BA263"/>
          <cell r="BB263"/>
          <cell r="BC263"/>
          <cell r="BD263"/>
          <cell r="BE263" t="str">
            <v>FY23 Survey</v>
          </cell>
          <cell r="BF263">
            <v>0</v>
          </cell>
          <cell r="BG263"/>
          <cell r="BH263">
            <v>0</v>
          </cell>
          <cell r="BI263"/>
          <cell r="BJ263">
            <v>0</v>
          </cell>
          <cell r="BK263">
            <v>45104</v>
          </cell>
          <cell r="BL263">
            <v>17984584</v>
          </cell>
          <cell r="BM263">
            <v>0.24</v>
          </cell>
          <cell r="BN263" t="str">
            <v>FY24 new</v>
          </cell>
          <cell r="BO263"/>
          <cell r="BP263"/>
          <cell r="BQ263"/>
          <cell r="BR263" t="str">
            <v/>
          </cell>
          <cell r="BS263"/>
          <cell r="BT263"/>
          <cell r="BU263"/>
          <cell r="BV263">
            <v>78392964</v>
          </cell>
          <cell r="BW263"/>
          <cell r="BX263">
            <v>18814311.359999999</v>
          </cell>
          <cell r="BY263">
            <v>7000000</v>
          </cell>
          <cell r="BZ263"/>
          <cell r="CA263"/>
          <cell r="CB263"/>
          <cell r="CC263">
            <v>5000000</v>
          </cell>
          <cell r="CD263">
            <v>8051449.0879999995</v>
          </cell>
          <cell r="CE263"/>
          <cell r="CF263"/>
          <cell r="CG263"/>
          <cell r="CH263"/>
          <cell r="CI263"/>
          <cell r="CJ263"/>
          <cell r="CK263"/>
          <cell r="CL263"/>
          <cell r="CM263"/>
          <cell r="CN263"/>
          <cell r="CO263">
            <v>0</v>
          </cell>
          <cell r="CP263"/>
          <cell r="CQ263"/>
          <cell r="CR263"/>
          <cell r="CS263"/>
          <cell r="CT263"/>
          <cell r="CU263"/>
          <cell r="CV263"/>
          <cell r="CW263">
            <v>0</v>
          </cell>
          <cell r="CX263"/>
          <cell r="CY263"/>
          <cell r="CZ263"/>
          <cell r="DA263"/>
          <cell r="DB263"/>
          <cell r="DC263"/>
          <cell r="DD263"/>
          <cell r="DE263"/>
          <cell r="DF263"/>
          <cell r="DG263"/>
          <cell r="DH263">
            <v>0</v>
          </cell>
          <cell r="DI263"/>
          <cell r="DJ263"/>
          <cell r="DK263">
            <v>935000</v>
          </cell>
          <cell r="DL263" t="str">
            <v>22 fed earmark</v>
          </cell>
          <cell r="DM263"/>
          <cell r="DN263"/>
          <cell r="DO263" t="str">
            <v>Corey Hower</v>
          </cell>
          <cell r="DP263" t="str">
            <v>Kanuit</v>
          </cell>
          <cell r="DQ263" t="str">
            <v>Gallentine</v>
          </cell>
          <cell r="DR263">
            <v>10</v>
          </cell>
        </row>
        <row r="264">
          <cell r="C264">
            <v>278</v>
          </cell>
          <cell r="D264">
            <v>35</v>
          </cell>
          <cell r="E264">
            <v>255</v>
          </cell>
          <cell r="F264">
            <v>35</v>
          </cell>
          <cell r="G264" t="str">
            <v/>
          </cell>
          <cell r="H264" t="str">
            <v/>
          </cell>
          <cell r="I264" t="str">
            <v/>
          </cell>
          <cell r="J264">
            <v>0</v>
          </cell>
          <cell r="K264" t="str">
            <v>Barrett</v>
          </cell>
          <cell r="L264" t="str">
            <v>Adv trmt - nitrogen, recirculating gravel filter</v>
          </cell>
          <cell r="M264">
            <v>280342</v>
          </cell>
          <cell r="N264" t="str">
            <v>280342-PS01</v>
          </cell>
          <cell r="O264" t="str">
            <v>existing</v>
          </cell>
          <cell r="P264">
            <v>102</v>
          </cell>
          <cell r="Q264" t="str">
            <v>Y</v>
          </cell>
          <cell r="R264"/>
          <cell r="S264">
            <v>0</v>
          </cell>
          <cell r="T264" t="str">
            <v>Exempt</v>
          </cell>
          <cell r="U264">
            <v>42286</v>
          </cell>
          <cell r="V264">
            <v>0</v>
          </cell>
          <cell r="W264">
            <v>0</v>
          </cell>
          <cell r="X264">
            <v>0</v>
          </cell>
          <cell r="Y264"/>
          <cell r="Z264"/>
          <cell r="AA264"/>
          <cell r="AB264">
            <v>0</v>
          </cell>
          <cell r="AC264"/>
          <cell r="AD264"/>
          <cell r="AE264"/>
          <cell r="AF264"/>
          <cell r="AG264"/>
          <cell r="AH264"/>
          <cell r="AI264"/>
          <cell r="AJ264"/>
          <cell r="AK264">
            <v>2022000</v>
          </cell>
          <cell r="AL264"/>
          <cell r="AM264"/>
          <cell r="AN264"/>
          <cell r="AO264"/>
          <cell r="AP264"/>
          <cell r="AQ264"/>
          <cell r="AR264">
            <v>0</v>
          </cell>
          <cell r="AS264">
            <v>0</v>
          </cell>
          <cell r="AT264">
            <v>2022000</v>
          </cell>
          <cell r="AU264">
            <v>0</v>
          </cell>
          <cell r="AV264"/>
          <cell r="AW264"/>
          <cell r="AX264">
            <v>0</v>
          </cell>
          <cell r="AY264"/>
          <cell r="AZ264"/>
          <cell r="BA264"/>
          <cell r="BB264"/>
          <cell r="BC264"/>
          <cell r="BD264"/>
          <cell r="BE264">
            <v>0</v>
          </cell>
          <cell r="BF264">
            <v>0</v>
          </cell>
          <cell r="BG264"/>
          <cell r="BH264">
            <v>0</v>
          </cell>
          <cell r="BI264"/>
          <cell r="BJ264">
            <v>0</v>
          </cell>
          <cell r="BK264"/>
          <cell r="BL264"/>
          <cell r="BM264"/>
          <cell r="BN264"/>
          <cell r="BO264" t="str">
            <v>status unknown</v>
          </cell>
          <cell r="BP264"/>
          <cell r="BQ264"/>
          <cell r="BR264" t="str">
            <v/>
          </cell>
          <cell r="BS264"/>
          <cell r="BT264" t="str">
            <v/>
          </cell>
          <cell r="BU264"/>
          <cell r="BV264">
            <v>0</v>
          </cell>
          <cell r="BW264"/>
          <cell r="BX264"/>
          <cell r="BY264"/>
          <cell r="BZ264"/>
          <cell r="CA264"/>
          <cell r="CB264"/>
          <cell r="CC264">
            <v>0</v>
          </cell>
          <cell r="CD264">
            <v>0</v>
          </cell>
          <cell r="CE264"/>
          <cell r="CF264"/>
          <cell r="CG264"/>
          <cell r="CH264"/>
          <cell r="CI264"/>
          <cell r="CJ264"/>
          <cell r="CK264"/>
          <cell r="CL264"/>
          <cell r="CM264"/>
          <cell r="CN264"/>
          <cell r="CO264">
            <v>0</v>
          </cell>
          <cell r="CP264"/>
          <cell r="CQ264"/>
          <cell r="CR264"/>
          <cell r="CS264"/>
          <cell r="CT264"/>
          <cell r="CU264"/>
          <cell r="CV264"/>
          <cell r="CW264">
            <v>0</v>
          </cell>
          <cell r="CX264"/>
          <cell r="CY264"/>
          <cell r="CZ264"/>
          <cell r="DA264"/>
          <cell r="DB264"/>
          <cell r="DC264"/>
          <cell r="DD264"/>
          <cell r="DE264"/>
          <cell r="DF264"/>
          <cell r="DG264"/>
          <cell r="DH264">
            <v>0</v>
          </cell>
          <cell r="DI264"/>
          <cell r="DJ264"/>
          <cell r="DK264"/>
          <cell r="DL264"/>
          <cell r="DM264"/>
          <cell r="DN264"/>
          <cell r="DO264" t="str">
            <v>Brian Fitzpatrick</v>
          </cell>
          <cell r="DP264" t="str">
            <v>Barrett</v>
          </cell>
          <cell r="DQ264" t="str">
            <v>Barrett</v>
          </cell>
          <cell r="DR264" t="str">
            <v>7W</v>
          </cell>
        </row>
        <row r="265">
          <cell r="C265">
            <v>45</v>
          </cell>
          <cell r="D265">
            <v>69</v>
          </cell>
          <cell r="E265"/>
          <cell r="F265"/>
          <cell r="G265"/>
          <cell r="H265" t="str">
            <v/>
          </cell>
          <cell r="I265" t="str">
            <v/>
          </cell>
          <cell r="J265">
            <v>0</v>
          </cell>
          <cell r="K265" t="str">
            <v>Kanuit</v>
          </cell>
          <cell r="L265" t="str">
            <v>Rehab collection and treatment, LS and pond</v>
          </cell>
          <cell r="M265">
            <v>280925</v>
          </cell>
          <cell r="N265" t="str">
            <v>280925-PS01</v>
          </cell>
          <cell r="O265"/>
          <cell r="P265">
            <v>397</v>
          </cell>
          <cell r="Q265"/>
          <cell r="R265"/>
          <cell r="S265"/>
          <cell r="T265"/>
          <cell r="U265">
            <v>0</v>
          </cell>
          <cell r="V265">
            <v>0</v>
          </cell>
          <cell r="W265">
            <v>0</v>
          </cell>
          <cell r="X265">
            <v>0</v>
          </cell>
          <cell r="Y265"/>
          <cell r="Z265"/>
          <cell r="AA265"/>
          <cell r="AB265">
            <v>0</v>
          </cell>
          <cell r="AC265"/>
          <cell r="AD265"/>
          <cell r="AE265"/>
          <cell r="AF265"/>
          <cell r="AG265"/>
          <cell r="AH265"/>
          <cell r="AI265"/>
          <cell r="AJ265"/>
          <cell r="AK265">
            <v>5148000</v>
          </cell>
          <cell r="AL265"/>
          <cell r="AM265"/>
          <cell r="AN265"/>
          <cell r="AO265"/>
          <cell r="AP265"/>
          <cell r="AQ265"/>
          <cell r="AR265">
            <v>0</v>
          </cell>
          <cell r="AS265">
            <v>0</v>
          </cell>
          <cell r="AT265">
            <v>5148000</v>
          </cell>
          <cell r="AU265">
            <v>0</v>
          </cell>
          <cell r="AV265"/>
          <cell r="AW265"/>
          <cell r="AX265">
            <v>0</v>
          </cell>
          <cell r="AY265"/>
          <cell r="AZ265"/>
          <cell r="BA265"/>
          <cell r="BB265"/>
          <cell r="BC265"/>
          <cell r="BD265"/>
          <cell r="BE265">
            <v>0</v>
          </cell>
          <cell r="BF265">
            <v>0</v>
          </cell>
          <cell r="BG265"/>
          <cell r="BH265">
            <v>0</v>
          </cell>
          <cell r="BI265"/>
          <cell r="BJ265">
            <v>0</v>
          </cell>
          <cell r="BK265"/>
          <cell r="BL265"/>
          <cell r="BM265"/>
          <cell r="BN265"/>
          <cell r="BO265"/>
          <cell r="BP265"/>
          <cell r="BQ265"/>
          <cell r="BR265"/>
          <cell r="BS265"/>
          <cell r="BT265"/>
          <cell r="BU265"/>
          <cell r="BV265">
            <v>0</v>
          </cell>
          <cell r="BW265"/>
          <cell r="BX265">
            <v>0</v>
          </cell>
          <cell r="BY265">
            <v>0</v>
          </cell>
          <cell r="BZ265"/>
          <cell r="CA265"/>
          <cell r="CB265"/>
          <cell r="CC265">
            <v>0</v>
          </cell>
          <cell r="CD265">
            <v>0</v>
          </cell>
          <cell r="CE265"/>
          <cell r="CF265"/>
          <cell r="CG265"/>
          <cell r="CH265"/>
          <cell r="CI265"/>
          <cell r="CJ265"/>
          <cell r="CK265"/>
          <cell r="CL265"/>
          <cell r="CM265"/>
          <cell r="CN265"/>
          <cell r="CO265">
            <v>0</v>
          </cell>
          <cell r="CP265"/>
          <cell r="CQ265"/>
          <cell r="CR265"/>
          <cell r="CS265"/>
          <cell r="CT265"/>
          <cell r="CU265"/>
          <cell r="CV265"/>
          <cell r="CW265">
            <v>0</v>
          </cell>
          <cell r="CX265"/>
          <cell r="CY265"/>
          <cell r="CZ265"/>
          <cell r="DA265"/>
          <cell r="DB265"/>
          <cell r="DC265"/>
          <cell r="DD265"/>
          <cell r="DE265"/>
          <cell r="DF265"/>
          <cell r="DG265"/>
          <cell r="DH265"/>
          <cell r="DI265"/>
          <cell r="DJ265"/>
          <cell r="DK265"/>
          <cell r="DL265"/>
          <cell r="DM265"/>
          <cell r="DN265"/>
          <cell r="DO265" t="str">
            <v>Qais Banihani</v>
          </cell>
          <cell r="DP265" t="str">
            <v>Kanuit</v>
          </cell>
          <cell r="DQ265" t="str">
            <v>Gallentine</v>
          </cell>
          <cell r="DR265">
            <v>10</v>
          </cell>
        </row>
        <row r="266">
          <cell r="C266">
            <v>118</v>
          </cell>
          <cell r="D266">
            <v>58</v>
          </cell>
          <cell r="E266"/>
          <cell r="F266"/>
          <cell r="G266"/>
          <cell r="H266" t="str">
            <v/>
          </cell>
          <cell r="I266" t="str">
            <v/>
          </cell>
          <cell r="J266">
            <v>0</v>
          </cell>
          <cell r="K266" t="str">
            <v>Schultz</v>
          </cell>
          <cell r="L266" t="str">
            <v>Rehab treatment, phos removal</v>
          </cell>
          <cell r="M266">
            <v>280935</v>
          </cell>
          <cell r="N266" t="str">
            <v>280935-PS01</v>
          </cell>
          <cell r="O266"/>
          <cell r="P266">
            <v>2744</v>
          </cell>
          <cell r="Q266"/>
          <cell r="R266"/>
          <cell r="S266"/>
          <cell r="T266"/>
          <cell r="U266">
            <v>44988</v>
          </cell>
          <cell r="V266">
            <v>0</v>
          </cell>
          <cell r="W266">
            <v>0</v>
          </cell>
          <cell r="X266">
            <v>0</v>
          </cell>
          <cell r="Y266"/>
          <cell r="Z266"/>
          <cell r="AA266"/>
          <cell r="AB266">
            <v>0</v>
          </cell>
          <cell r="AC266"/>
          <cell r="AD266"/>
          <cell r="AE266"/>
          <cell r="AF266"/>
          <cell r="AG266"/>
          <cell r="AH266"/>
          <cell r="AI266"/>
          <cell r="AJ266"/>
          <cell r="AK266">
            <v>5400000</v>
          </cell>
          <cell r="AL266"/>
          <cell r="AM266"/>
          <cell r="AN266"/>
          <cell r="AO266"/>
          <cell r="AP266"/>
          <cell r="AQ266"/>
          <cell r="AR266">
            <v>0</v>
          </cell>
          <cell r="AS266">
            <v>0</v>
          </cell>
          <cell r="AT266">
            <v>5400000</v>
          </cell>
          <cell r="AU266">
            <v>0</v>
          </cell>
          <cell r="AV266"/>
          <cell r="AW266"/>
          <cell r="AX266">
            <v>0</v>
          </cell>
          <cell r="AY266"/>
          <cell r="AZ266"/>
          <cell r="BA266"/>
          <cell r="BB266"/>
          <cell r="BC266"/>
          <cell r="BD266"/>
          <cell r="BE266">
            <v>0</v>
          </cell>
          <cell r="BF266">
            <v>0</v>
          </cell>
          <cell r="BG266"/>
          <cell r="BH266">
            <v>0</v>
          </cell>
          <cell r="BI266"/>
          <cell r="BJ266">
            <v>0</v>
          </cell>
          <cell r="BK266"/>
          <cell r="BL266"/>
          <cell r="BM266"/>
          <cell r="BN266"/>
          <cell r="BO266"/>
          <cell r="BP266"/>
          <cell r="BQ266"/>
          <cell r="BR266"/>
          <cell r="BS266"/>
          <cell r="BT266"/>
          <cell r="BU266"/>
          <cell r="BV266">
            <v>0</v>
          </cell>
          <cell r="BW266"/>
          <cell r="BX266">
            <v>0</v>
          </cell>
          <cell r="BY266">
            <v>0</v>
          </cell>
          <cell r="BZ266"/>
          <cell r="CA266"/>
          <cell r="CB266"/>
          <cell r="CC266">
            <v>0</v>
          </cell>
          <cell r="CD266">
            <v>0</v>
          </cell>
          <cell r="CE266"/>
          <cell r="CF266"/>
          <cell r="CG266"/>
          <cell r="CH266"/>
          <cell r="CI266"/>
          <cell r="CJ266"/>
          <cell r="CK266"/>
          <cell r="CL266"/>
          <cell r="CM266"/>
          <cell r="CN266"/>
          <cell r="CO266">
            <v>0</v>
          </cell>
          <cell r="CP266"/>
          <cell r="CQ266"/>
          <cell r="CR266"/>
          <cell r="CS266"/>
          <cell r="CT266"/>
          <cell r="CU266"/>
          <cell r="CV266"/>
          <cell r="CW266">
            <v>0</v>
          </cell>
          <cell r="CX266"/>
          <cell r="CY266"/>
          <cell r="CZ266"/>
          <cell r="DA266"/>
          <cell r="DB266"/>
          <cell r="DC266"/>
          <cell r="DD266"/>
          <cell r="DE266"/>
          <cell r="DF266"/>
          <cell r="DG266"/>
          <cell r="DH266"/>
          <cell r="DI266"/>
          <cell r="DJ266"/>
          <cell r="DK266"/>
          <cell r="DL266"/>
          <cell r="DM266"/>
          <cell r="DN266"/>
          <cell r="DO266" t="str">
            <v>Vinod Sathyaseelan</v>
          </cell>
          <cell r="DP266" t="str">
            <v>Schultz</v>
          </cell>
          <cell r="DQ266"/>
          <cell r="DR266">
            <v>1</v>
          </cell>
        </row>
        <row r="267">
          <cell r="C267">
            <v>294</v>
          </cell>
          <cell r="D267">
            <v>19</v>
          </cell>
          <cell r="E267">
            <v>269</v>
          </cell>
          <cell r="F267">
            <v>19</v>
          </cell>
          <cell r="G267"/>
          <cell r="H267" t="str">
            <v/>
          </cell>
          <cell r="I267" t="str">
            <v/>
          </cell>
          <cell r="J267">
            <v>0</v>
          </cell>
          <cell r="K267" t="str">
            <v>Schultz</v>
          </cell>
          <cell r="L267" t="str">
            <v>Rehab collection</v>
          </cell>
          <cell r="M267">
            <v>280828</v>
          </cell>
          <cell r="N267" t="str">
            <v>280828-PS01</v>
          </cell>
          <cell r="O267"/>
          <cell r="P267">
            <v>1281</v>
          </cell>
          <cell r="Q267"/>
          <cell r="R267"/>
          <cell r="S267"/>
          <cell r="T267" t="str">
            <v>Exempt</v>
          </cell>
          <cell r="U267">
            <v>44622</v>
          </cell>
          <cell r="V267">
            <v>0</v>
          </cell>
          <cell r="W267">
            <v>0</v>
          </cell>
          <cell r="X267">
            <v>0</v>
          </cell>
          <cell r="Y267"/>
          <cell r="Z267"/>
          <cell r="AA267"/>
          <cell r="AB267">
            <v>0</v>
          </cell>
          <cell r="AC267"/>
          <cell r="AD267"/>
          <cell r="AE267">
            <v>44684</v>
          </cell>
          <cell r="AF267">
            <v>1850900</v>
          </cell>
          <cell r="AG267"/>
          <cell r="AH267">
            <v>45078</v>
          </cell>
          <cell r="AI267">
            <v>45229</v>
          </cell>
          <cell r="AJ267"/>
          <cell r="AK267">
            <v>1850900</v>
          </cell>
          <cell r="AL267"/>
          <cell r="AM267"/>
          <cell r="AN267"/>
          <cell r="AO267"/>
          <cell r="AP267"/>
          <cell r="AQ267"/>
          <cell r="AR267">
            <v>0</v>
          </cell>
          <cell r="AS267">
            <v>0</v>
          </cell>
          <cell r="AT267">
            <v>1850900</v>
          </cell>
          <cell r="AU267">
            <v>0</v>
          </cell>
          <cell r="AV267"/>
          <cell r="AW267"/>
          <cell r="AX267">
            <v>0</v>
          </cell>
          <cell r="AY267"/>
          <cell r="AZ267"/>
          <cell r="BA267"/>
          <cell r="BB267"/>
          <cell r="BC267"/>
          <cell r="BD267"/>
          <cell r="BE267">
            <v>0</v>
          </cell>
          <cell r="BF267">
            <v>0</v>
          </cell>
          <cell r="BG267"/>
          <cell r="BH267">
            <v>0</v>
          </cell>
          <cell r="BI267"/>
          <cell r="BJ267">
            <v>0</v>
          </cell>
          <cell r="BK267"/>
          <cell r="BL267"/>
          <cell r="BM267"/>
          <cell r="BN267"/>
          <cell r="BO267"/>
          <cell r="BP267"/>
          <cell r="BQ267"/>
          <cell r="BR267" t="str">
            <v/>
          </cell>
          <cell r="BS267"/>
          <cell r="BT267"/>
          <cell r="BU267"/>
          <cell r="BV267">
            <v>0</v>
          </cell>
          <cell r="BW267"/>
          <cell r="BX267">
            <v>0</v>
          </cell>
          <cell r="BY267">
            <v>0</v>
          </cell>
          <cell r="BZ267"/>
          <cell r="CA267"/>
          <cell r="CB267"/>
          <cell r="CC267">
            <v>0</v>
          </cell>
          <cell r="CD267">
            <v>0</v>
          </cell>
          <cell r="CE267"/>
          <cell r="CF267"/>
          <cell r="CG267"/>
          <cell r="CH267"/>
          <cell r="CI267"/>
          <cell r="CJ267"/>
          <cell r="CK267"/>
          <cell r="CL267"/>
          <cell r="CM267"/>
          <cell r="CN267"/>
          <cell r="CO267">
            <v>0</v>
          </cell>
          <cell r="CP267"/>
          <cell r="CQ267"/>
          <cell r="CR267"/>
          <cell r="CS267"/>
          <cell r="CT267"/>
          <cell r="CU267"/>
          <cell r="CV267"/>
          <cell r="CW267">
            <v>0</v>
          </cell>
          <cell r="CX267"/>
          <cell r="CY267"/>
          <cell r="CZ267"/>
          <cell r="DA267"/>
          <cell r="DB267"/>
          <cell r="DC267"/>
          <cell r="DD267"/>
          <cell r="DE267"/>
          <cell r="DF267"/>
          <cell r="DG267"/>
          <cell r="DH267">
            <v>0</v>
          </cell>
          <cell r="DI267"/>
          <cell r="DJ267"/>
          <cell r="DK267"/>
          <cell r="DL267"/>
          <cell r="DM267"/>
          <cell r="DN267"/>
          <cell r="DO267" t="str">
            <v>Pam Rodewald</v>
          </cell>
          <cell r="DP267" t="str">
            <v>Schultz</v>
          </cell>
          <cell r="DQ267" t="str">
            <v>Lafontaine</v>
          </cell>
          <cell r="DR267">
            <v>5</v>
          </cell>
        </row>
        <row r="268">
          <cell r="C268">
            <v>88</v>
          </cell>
          <cell r="D268">
            <v>63</v>
          </cell>
          <cell r="E268">
            <v>73</v>
          </cell>
          <cell r="F268">
            <v>63</v>
          </cell>
          <cell r="G268"/>
          <cell r="H268" t="str">
            <v/>
          </cell>
          <cell r="I268" t="str">
            <v/>
          </cell>
          <cell r="J268" t="str">
            <v>PER approved</v>
          </cell>
          <cell r="K268" t="str">
            <v>Berrens</v>
          </cell>
          <cell r="L268" t="str">
            <v>Rehab collection and treatment</v>
          </cell>
          <cell r="M268">
            <v>280640</v>
          </cell>
          <cell r="N268" t="str">
            <v>280640-PS01</v>
          </cell>
          <cell r="O268"/>
          <cell r="P268">
            <v>338</v>
          </cell>
          <cell r="Q268"/>
          <cell r="R268"/>
          <cell r="S268"/>
          <cell r="T268" t="str">
            <v>Exempt</v>
          </cell>
          <cell r="U268">
            <v>43684</v>
          </cell>
          <cell r="V268">
            <v>0</v>
          </cell>
          <cell r="W268">
            <v>0</v>
          </cell>
          <cell r="X268">
            <v>0</v>
          </cell>
          <cell r="Y268"/>
          <cell r="Z268"/>
          <cell r="AA268"/>
          <cell r="AB268">
            <v>0</v>
          </cell>
          <cell r="AC268"/>
          <cell r="AD268"/>
          <cell r="AE268"/>
          <cell r="AF268"/>
          <cell r="AG268"/>
          <cell r="AH268"/>
          <cell r="AI268"/>
          <cell r="AJ268" t="str">
            <v>RD funded ph 1</v>
          </cell>
          <cell r="AK268">
            <v>4100000</v>
          </cell>
          <cell r="AL268"/>
          <cell r="AM268"/>
          <cell r="AN268"/>
          <cell r="AO268"/>
          <cell r="AP268"/>
          <cell r="AQ268"/>
          <cell r="AR268">
            <v>0</v>
          </cell>
          <cell r="AS268">
            <v>0</v>
          </cell>
          <cell r="AT268">
            <v>4100000</v>
          </cell>
          <cell r="AU268">
            <v>0</v>
          </cell>
          <cell r="AV268"/>
          <cell r="AW268"/>
          <cell r="AX268">
            <v>0</v>
          </cell>
          <cell r="AY268"/>
          <cell r="AZ268"/>
          <cell r="BA268"/>
          <cell r="BB268"/>
          <cell r="BC268"/>
          <cell r="BD268"/>
          <cell r="BE268">
            <v>0</v>
          </cell>
          <cell r="BF268">
            <v>0</v>
          </cell>
          <cell r="BG268"/>
          <cell r="BH268">
            <v>2005406.0218075039</v>
          </cell>
          <cell r="BI268"/>
          <cell r="BJ268">
            <v>1435850</v>
          </cell>
          <cell r="BK268"/>
          <cell r="BL268"/>
          <cell r="BM268"/>
          <cell r="BN268"/>
          <cell r="BO268"/>
          <cell r="BP268"/>
          <cell r="BQ268"/>
          <cell r="BR268" t="str">
            <v/>
          </cell>
          <cell r="BS268"/>
          <cell r="BT268" t="str">
            <v/>
          </cell>
          <cell r="BU268"/>
          <cell r="BV268">
            <v>0</v>
          </cell>
          <cell r="BW268"/>
          <cell r="BX268">
            <v>0</v>
          </cell>
          <cell r="BY268">
            <v>0</v>
          </cell>
          <cell r="BZ268"/>
          <cell r="CA268"/>
          <cell r="CB268"/>
          <cell r="CC268">
            <v>0</v>
          </cell>
          <cell r="CD268">
            <v>0</v>
          </cell>
          <cell r="CE268"/>
          <cell r="CF268"/>
          <cell r="CG268"/>
          <cell r="CH268"/>
          <cell r="CI268"/>
          <cell r="CJ268"/>
          <cell r="CK268"/>
          <cell r="CL268"/>
          <cell r="CM268"/>
          <cell r="CN268"/>
          <cell r="CO268">
            <v>0</v>
          </cell>
          <cell r="CP268"/>
          <cell r="CQ268"/>
          <cell r="CR268"/>
          <cell r="CS268"/>
          <cell r="CT268"/>
          <cell r="CU268"/>
          <cell r="CV268"/>
          <cell r="CW268">
            <v>0</v>
          </cell>
          <cell r="CX268" t="str">
            <v>PER approved</v>
          </cell>
          <cell r="CY268"/>
          <cell r="CZ268"/>
          <cell r="DA268"/>
          <cell r="DB268"/>
          <cell r="DC268">
            <v>174</v>
          </cell>
          <cell r="DD268">
            <v>16</v>
          </cell>
          <cell r="DE268">
            <v>2209000</v>
          </cell>
          <cell r="DF268">
            <v>1409000</v>
          </cell>
          <cell r="DG268">
            <v>1891000</v>
          </cell>
          <cell r="DH268">
            <v>3300000</v>
          </cell>
          <cell r="DI268"/>
          <cell r="DJ268"/>
          <cell r="DK268"/>
          <cell r="DL268"/>
          <cell r="DM268"/>
          <cell r="DN268"/>
          <cell r="DO268" t="str">
            <v>Abram Peterson</v>
          </cell>
          <cell r="DP268" t="str">
            <v>Berrens</v>
          </cell>
          <cell r="DQ268" t="str">
            <v>Gallentine</v>
          </cell>
          <cell r="DR268">
            <v>8</v>
          </cell>
        </row>
        <row r="269">
          <cell r="C269">
            <v>132</v>
          </cell>
          <cell r="D269">
            <v>56</v>
          </cell>
          <cell r="E269">
            <v>115</v>
          </cell>
          <cell r="F269">
            <v>56</v>
          </cell>
          <cell r="G269"/>
          <cell r="H269" t="str">
            <v/>
          </cell>
          <cell r="I269" t="str">
            <v/>
          </cell>
          <cell r="J269" t="str">
            <v>PER submitted</v>
          </cell>
          <cell r="K269" t="str">
            <v>Barrett</v>
          </cell>
          <cell r="L269" t="str">
            <v>Biosolids improvements</v>
          </cell>
          <cell r="M269">
            <v>280886</v>
          </cell>
          <cell r="N269" t="str">
            <v>280886-PS01</v>
          </cell>
          <cell r="O269"/>
          <cell r="P269">
            <v>548</v>
          </cell>
          <cell r="Q269"/>
          <cell r="R269"/>
          <cell r="S269"/>
          <cell r="T269"/>
          <cell r="U269">
            <v>0</v>
          </cell>
          <cell r="V269">
            <v>0</v>
          </cell>
          <cell r="W269">
            <v>0</v>
          </cell>
          <cell r="X269">
            <v>0</v>
          </cell>
          <cell r="Y269"/>
          <cell r="Z269"/>
          <cell r="AA269"/>
          <cell r="AB269">
            <v>0</v>
          </cell>
          <cell r="AC269"/>
          <cell r="AD269"/>
          <cell r="AE269"/>
          <cell r="AF269"/>
          <cell r="AG269"/>
          <cell r="AH269"/>
          <cell r="AI269"/>
          <cell r="AJ269"/>
          <cell r="AK269">
            <v>2850000</v>
          </cell>
          <cell r="AL269"/>
          <cell r="AM269"/>
          <cell r="AN269"/>
          <cell r="AO269"/>
          <cell r="AP269"/>
          <cell r="AQ269"/>
          <cell r="AR269">
            <v>0</v>
          </cell>
          <cell r="AS269">
            <v>0</v>
          </cell>
          <cell r="AT269">
            <v>1938000</v>
          </cell>
          <cell r="AU269">
            <v>0</v>
          </cell>
          <cell r="AV269"/>
          <cell r="AW269"/>
          <cell r="AX269">
            <v>0</v>
          </cell>
          <cell r="AY269"/>
          <cell r="AZ269"/>
          <cell r="BA269"/>
          <cell r="BB269"/>
          <cell r="BC269"/>
          <cell r="BD269"/>
          <cell r="BE269">
            <v>0</v>
          </cell>
          <cell r="BF269">
            <v>0</v>
          </cell>
          <cell r="BG269"/>
          <cell r="BH269">
            <v>0</v>
          </cell>
          <cell r="BI269"/>
          <cell r="BJ269">
            <v>0</v>
          </cell>
          <cell r="BK269">
            <v>45133</v>
          </cell>
          <cell r="BL269">
            <v>2850000</v>
          </cell>
          <cell r="BM269">
            <v>1</v>
          </cell>
          <cell r="BN269" t="str">
            <v>FY24 new</v>
          </cell>
          <cell r="BO269"/>
          <cell r="BP269"/>
          <cell r="BQ269"/>
          <cell r="BR269" t="str">
            <v/>
          </cell>
          <cell r="BS269"/>
          <cell r="BT269" t="e">
            <v>#REF!</v>
          </cell>
          <cell r="BU269"/>
          <cell r="BV269">
            <v>2850000</v>
          </cell>
          <cell r="BW269"/>
          <cell r="BX269">
            <v>2850000</v>
          </cell>
          <cell r="BY269">
            <v>2280000</v>
          </cell>
          <cell r="BZ269"/>
          <cell r="CA269"/>
          <cell r="CB269"/>
          <cell r="CC269">
            <v>0</v>
          </cell>
          <cell r="CD269">
            <v>0</v>
          </cell>
          <cell r="CE269"/>
          <cell r="CF269"/>
          <cell r="CG269"/>
          <cell r="CH269"/>
          <cell r="CI269"/>
          <cell r="CJ269"/>
          <cell r="CK269"/>
          <cell r="CL269"/>
          <cell r="CM269"/>
          <cell r="CN269"/>
          <cell r="CO269">
            <v>0</v>
          </cell>
          <cell r="CP269"/>
          <cell r="CQ269"/>
          <cell r="CR269"/>
          <cell r="CS269"/>
          <cell r="CT269"/>
          <cell r="CU269"/>
          <cell r="CV269"/>
          <cell r="CW269">
            <v>0</v>
          </cell>
          <cell r="CX269" t="str">
            <v>PER submitted</v>
          </cell>
          <cell r="CY269"/>
          <cell r="CZ269"/>
          <cell r="DA269"/>
          <cell r="DB269"/>
          <cell r="DC269"/>
          <cell r="DD269"/>
          <cell r="DE269"/>
          <cell r="DF269"/>
          <cell r="DG269"/>
          <cell r="DH269">
            <v>0</v>
          </cell>
          <cell r="DI269"/>
          <cell r="DJ269"/>
          <cell r="DK269"/>
          <cell r="DL269"/>
          <cell r="DM269"/>
          <cell r="DN269"/>
          <cell r="DO269" t="str">
            <v>Abram Peterson</v>
          </cell>
          <cell r="DP269" t="str">
            <v>Barrett</v>
          </cell>
          <cell r="DQ269" t="str">
            <v>Barrett</v>
          </cell>
          <cell r="DR269" t="str">
            <v>6E</v>
          </cell>
        </row>
        <row r="270">
          <cell r="C270">
            <v>275</v>
          </cell>
          <cell r="D270">
            <v>36</v>
          </cell>
          <cell r="E270">
            <v>252</v>
          </cell>
          <cell r="F270">
            <v>36</v>
          </cell>
          <cell r="G270"/>
          <cell r="H270" t="str">
            <v/>
          </cell>
          <cell r="I270" t="str">
            <v/>
          </cell>
          <cell r="J270" t="str">
            <v>PER submitted</v>
          </cell>
          <cell r="K270" t="str">
            <v>Barrett</v>
          </cell>
          <cell r="L270" t="str">
            <v>Adv trmt - chlorides, install RO</v>
          </cell>
          <cell r="M270">
            <v>280677</v>
          </cell>
          <cell r="N270" t="str">
            <v>280677-PS01</v>
          </cell>
          <cell r="O270"/>
          <cell r="P270">
            <v>548</v>
          </cell>
          <cell r="Q270"/>
          <cell r="R270"/>
          <cell r="S270"/>
          <cell r="T270" t="str">
            <v>Exempt</v>
          </cell>
          <cell r="U270">
            <v>44421</v>
          </cell>
          <cell r="V270">
            <v>0</v>
          </cell>
          <cell r="W270">
            <v>44740</v>
          </cell>
          <cell r="X270">
            <v>0</v>
          </cell>
          <cell r="Y270">
            <v>45077</v>
          </cell>
          <cell r="Z270">
            <v>8617000</v>
          </cell>
          <cell r="AA270"/>
          <cell r="AB270">
            <v>1723400</v>
          </cell>
          <cell r="AC270"/>
          <cell r="AD270" t="str">
            <v>DW project</v>
          </cell>
          <cell r="AE270"/>
          <cell r="AF270"/>
          <cell r="AG270"/>
          <cell r="AH270">
            <v>45245</v>
          </cell>
          <cell r="AI270">
            <v>45823</v>
          </cell>
          <cell r="AJ270"/>
          <cell r="AK270">
            <v>8617000</v>
          </cell>
          <cell r="AL270"/>
          <cell r="AM270"/>
          <cell r="AN270"/>
          <cell r="AO270"/>
          <cell r="AP270"/>
          <cell r="AQ270"/>
          <cell r="AR270">
            <v>0</v>
          </cell>
          <cell r="AS270">
            <v>0</v>
          </cell>
          <cell r="AT270">
            <v>8617000</v>
          </cell>
          <cell r="AU270">
            <v>0</v>
          </cell>
          <cell r="AV270"/>
          <cell r="AW270"/>
          <cell r="AX270">
            <v>0</v>
          </cell>
          <cell r="AY270"/>
          <cell r="AZ270"/>
          <cell r="BA270"/>
          <cell r="BB270"/>
          <cell r="BC270"/>
          <cell r="BD270"/>
          <cell r="BE270">
            <v>0</v>
          </cell>
          <cell r="BF270"/>
          <cell r="BG270"/>
          <cell r="BH270"/>
          <cell r="BI270"/>
          <cell r="BJ270"/>
          <cell r="BK270">
            <v>45133</v>
          </cell>
          <cell r="BL270">
            <v>8975000</v>
          </cell>
          <cell r="BM270">
            <v>1</v>
          </cell>
          <cell r="BN270" t="str">
            <v>22 Carryover</v>
          </cell>
          <cell r="BO270">
            <v>44742</v>
          </cell>
          <cell r="BP270">
            <v>3120048</v>
          </cell>
          <cell r="BQ270">
            <v>3120048</v>
          </cell>
          <cell r="BR270">
            <v>1</v>
          </cell>
          <cell r="BS270">
            <v>6085000</v>
          </cell>
          <cell r="BT270" t="e">
            <v>#REF!</v>
          </cell>
          <cell r="BU270"/>
          <cell r="BV270">
            <v>8617000</v>
          </cell>
          <cell r="BW270" t="str">
            <v>yes</v>
          </cell>
          <cell r="BX270">
            <v>8617000</v>
          </cell>
          <cell r="BY270">
            <v>6893600</v>
          </cell>
          <cell r="BZ270">
            <v>6893600</v>
          </cell>
          <cell r="CA270"/>
          <cell r="CB270"/>
          <cell r="CC270">
            <v>0</v>
          </cell>
          <cell r="CD270">
            <v>0</v>
          </cell>
          <cell r="CE270"/>
          <cell r="CF270"/>
          <cell r="CG270"/>
          <cell r="CH270"/>
          <cell r="CI270"/>
          <cell r="CJ270"/>
          <cell r="CK270"/>
          <cell r="CL270"/>
          <cell r="CM270"/>
          <cell r="CN270"/>
          <cell r="CO270">
            <v>0</v>
          </cell>
          <cell r="CP270"/>
          <cell r="CQ270"/>
          <cell r="CR270"/>
          <cell r="CS270"/>
          <cell r="CT270"/>
          <cell r="CU270"/>
          <cell r="CV270"/>
          <cell r="CW270">
            <v>8617000</v>
          </cell>
          <cell r="CX270" t="str">
            <v>PER submitted</v>
          </cell>
          <cell r="CY270"/>
          <cell r="CZ270"/>
          <cell r="DA270"/>
          <cell r="DB270"/>
          <cell r="DC270"/>
          <cell r="DD270"/>
          <cell r="DE270"/>
          <cell r="DF270"/>
          <cell r="DG270"/>
          <cell r="DH270">
            <v>0</v>
          </cell>
          <cell r="DI270"/>
          <cell r="DJ270"/>
          <cell r="DK270"/>
          <cell r="DL270"/>
          <cell r="DM270"/>
          <cell r="DN270"/>
          <cell r="DO270" t="str">
            <v>Abram Peterson</v>
          </cell>
          <cell r="DP270" t="str">
            <v>Barrett</v>
          </cell>
          <cell r="DQ270" t="str">
            <v>Barrett</v>
          </cell>
          <cell r="DR270" t="str">
            <v>6E</v>
          </cell>
        </row>
        <row r="271">
          <cell r="C271" t="str">
            <v>NA</v>
          </cell>
          <cell r="D271" t="str">
            <v>NA</v>
          </cell>
          <cell r="E271">
            <v>77</v>
          </cell>
          <cell r="F271">
            <v>61</v>
          </cell>
          <cell r="G271">
            <v>2024</v>
          </cell>
          <cell r="H271" t="str">
            <v/>
          </cell>
          <cell r="I271" t="str">
            <v/>
          </cell>
          <cell r="J271">
            <v>0</v>
          </cell>
          <cell r="K271" t="str">
            <v>Barrett</v>
          </cell>
          <cell r="L271" t="str">
            <v>Collection - Metro Sewer System Imp</v>
          </cell>
          <cell r="M271">
            <v>280849</v>
          </cell>
          <cell r="N271" t="str">
            <v>280859 mother</v>
          </cell>
          <cell r="O271"/>
          <cell r="P271">
            <v>68881</v>
          </cell>
          <cell r="Q271"/>
          <cell r="R271"/>
          <cell r="S271"/>
          <cell r="T271" t="str">
            <v>Exempt</v>
          </cell>
          <cell r="U271">
            <v>44624</v>
          </cell>
          <cell r="V271">
            <v>44755</v>
          </cell>
          <cell r="W271">
            <v>0</v>
          </cell>
          <cell r="X271">
            <v>0</v>
          </cell>
          <cell r="Y271"/>
          <cell r="Z271"/>
          <cell r="AA271"/>
          <cell r="AB271"/>
          <cell r="AC271"/>
          <cell r="AD271"/>
          <cell r="AE271"/>
          <cell r="AF271"/>
          <cell r="AG271"/>
          <cell r="AH271"/>
          <cell r="AI271"/>
          <cell r="AJ271"/>
          <cell r="AK271">
            <v>42327000</v>
          </cell>
          <cell r="AL271"/>
          <cell r="AM271"/>
          <cell r="AN271"/>
          <cell r="AO271"/>
          <cell r="AP271"/>
          <cell r="AQ271"/>
          <cell r="AR271">
            <v>0</v>
          </cell>
          <cell r="AS271">
            <v>0</v>
          </cell>
          <cell r="AT271">
            <v>42327000</v>
          </cell>
          <cell r="AU271">
            <v>0</v>
          </cell>
          <cell r="AV271"/>
          <cell r="AW271"/>
          <cell r="AX271">
            <v>0</v>
          </cell>
          <cell r="AY271"/>
          <cell r="AZ271"/>
          <cell r="BA271"/>
          <cell r="BB271"/>
          <cell r="BC271"/>
          <cell r="BD271"/>
          <cell r="BE271" t="e">
            <v>#N/A</v>
          </cell>
          <cell r="BF271">
            <v>0</v>
          </cell>
          <cell r="BG271"/>
          <cell r="BH271" t="e">
            <v>#N/A</v>
          </cell>
          <cell r="BI271"/>
          <cell r="BJ271">
            <v>0</v>
          </cell>
          <cell r="BK271"/>
          <cell r="BL271"/>
          <cell r="BM271"/>
          <cell r="BN271"/>
          <cell r="BO271"/>
          <cell r="BP271"/>
          <cell r="BQ271"/>
          <cell r="BR271" t="str">
            <v/>
          </cell>
          <cell r="BS271"/>
          <cell r="BT271"/>
          <cell r="BU271"/>
          <cell r="BV271">
            <v>0</v>
          </cell>
          <cell r="BW271"/>
          <cell r="BX271">
            <v>0</v>
          </cell>
          <cell r="BY271">
            <v>0</v>
          </cell>
          <cell r="BZ271"/>
          <cell r="CA271"/>
          <cell r="CB271"/>
          <cell r="CC271">
            <v>0</v>
          </cell>
          <cell r="CD271">
            <v>0</v>
          </cell>
          <cell r="CE271"/>
          <cell r="CF271"/>
          <cell r="CG271"/>
          <cell r="CH271"/>
          <cell r="CI271"/>
          <cell r="CJ271"/>
          <cell r="CK271"/>
          <cell r="CL271"/>
          <cell r="CM271"/>
          <cell r="CN271"/>
          <cell r="CO271">
            <v>0</v>
          </cell>
          <cell r="CP271"/>
          <cell r="CQ271"/>
          <cell r="CR271"/>
          <cell r="CS271"/>
          <cell r="CT271"/>
          <cell r="CU271"/>
          <cell r="CV271"/>
          <cell r="CW271">
            <v>0</v>
          </cell>
          <cell r="CX271"/>
          <cell r="CY271"/>
          <cell r="CZ271"/>
          <cell r="DA271"/>
          <cell r="DB271"/>
          <cell r="DC271"/>
          <cell r="DD271"/>
          <cell r="DE271"/>
          <cell r="DF271"/>
          <cell r="DG271"/>
          <cell r="DH271">
            <v>0</v>
          </cell>
          <cell r="DI271"/>
          <cell r="DJ271"/>
          <cell r="DK271"/>
          <cell r="DL271"/>
          <cell r="DM271"/>
          <cell r="DN271"/>
          <cell r="DO271" t="str">
            <v>Abram Peterson</v>
          </cell>
          <cell r="DP271" t="str">
            <v>Barrett</v>
          </cell>
          <cell r="DQ271" t="str">
            <v>Lafontaine</v>
          </cell>
          <cell r="DR271" t="str">
            <v>7W</v>
          </cell>
        </row>
        <row r="272">
          <cell r="C272">
            <v>93.1</v>
          </cell>
          <cell r="D272">
            <v>61</v>
          </cell>
          <cell r="E272">
            <v>77</v>
          </cell>
          <cell r="F272">
            <v>61</v>
          </cell>
          <cell r="G272">
            <v>2024</v>
          </cell>
          <cell r="H272" t="str">
            <v/>
          </cell>
          <cell r="I272" t="str">
            <v>Yes</v>
          </cell>
          <cell r="J272">
            <v>0</v>
          </cell>
          <cell r="K272" t="str">
            <v>Barrett</v>
          </cell>
          <cell r="L272" t="str">
            <v>Rehab collection, Metro forcemain replacement</v>
          </cell>
          <cell r="M272">
            <v>280849</v>
          </cell>
          <cell r="N272" t="str">
            <v>280849-PS01</v>
          </cell>
          <cell r="O272"/>
          <cell r="P272">
            <v>68881</v>
          </cell>
          <cell r="Q272"/>
          <cell r="R272"/>
          <cell r="S272"/>
          <cell r="T272" t="str">
            <v>Exempt</v>
          </cell>
          <cell r="U272">
            <v>44624</v>
          </cell>
          <cell r="V272">
            <v>44755</v>
          </cell>
          <cell r="W272">
            <v>0</v>
          </cell>
          <cell r="X272">
            <v>0</v>
          </cell>
          <cell r="Y272">
            <v>45084</v>
          </cell>
          <cell r="Z272">
            <v>19000000</v>
          </cell>
          <cell r="AA272"/>
          <cell r="AB272">
            <v>19000000</v>
          </cell>
          <cell r="AC272" t="str">
            <v>Part B</v>
          </cell>
          <cell r="AD272" t="str">
            <v>corrected based on comment</v>
          </cell>
          <cell r="AE272">
            <v>44715</v>
          </cell>
          <cell r="AF272">
            <v>5000000</v>
          </cell>
          <cell r="AG272"/>
          <cell r="AH272">
            <v>45383</v>
          </cell>
          <cell r="AI272">
            <v>46113</v>
          </cell>
          <cell r="AJ272"/>
          <cell r="AK272">
            <v>19000000</v>
          </cell>
          <cell r="AL272">
            <v>45272</v>
          </cell>
          <cell r="AM272"/>
          <cell r="AN272"/>
          <cell r="AO272"/>
          <cell r="AP272"/>
          <cell r="AQ272"/>
          <cell r="AR272">
            <v>0</v>
          </cell>
          <cell r="AS272">
            <v>0</v>
          </cell>
          <cell r="AT272">
            <v>19000000</v>
          </cell>
          <cell r="AU272">
            <v>19000000</v>
          </cell>
          <cell r="AV272"/>
          <cell r="AW272"/>
          <cell r="AX272">
            <v>19000000</v>
          </cell>
          <cell r="AY272"/>
          <cell r="AZ272"/>
          <cell r="BA272"/>
          <cell r="BB272"/>
          <cell r="BC272"/>
          <cell r="BD272"/>
          <cell r="BE272">
            <v>0</v>
          </cell>
          <cell r="BF272">
            <v>0</v>
          </cell>
          <cell r="BG272"/>
          <cell r="BH272">
            <v>0</v>
          </cell>
          <cell r="BI272"/>
          <cell r="BJ272">
            <v>0</v>
          </cell>
          <cell r="BK272"/>
          <cell r="BL272"/>
          <cell r="BM272"/>
          <cell r="BN272"/>
          <cell r="BO272"/>
          <cell r="BP272"/>
          <cell r="BQ272"/>
          <cell r="BR272" t="str">
            <v/>
          </cell>
          <cell r="BS272"/>
          <cell r="BT272"/>
          <cell r="BU272"/>
          <cell r="BV272">
            <v>0</v>
          </cell>
          <cell r="BW272"/>
          <cell r="BX272">
            <v>0</v>
          </cell>
          <cell r="BY272">
            <v>0</v>
          </cell>
          <cell r="BZ272"/>
          <cell r="CA272"/>
          <cell r="CB272"/>
          <cell r="CC272">
            <v>0</v>
          </cell>
          <cell r="CD272">
            <v>0</v>
          </cell>
          <cell r="CE272"/>
          <cell r="CF272"/>
          <cell r="CG272"/>
          <cell r="CH272"/>
          <cell r="CI272"/>
          <cell r="CJ272"/>
          <cell r="CK272"/>
          <cell r="CL272"/>
          <cell r="CM272"/>
          <cell r="CN272"/>
          <cell r="CO272">
            <v>0</v>
          </cell>
          <cell r="CP272"/>
          <cell r="CQ272"/>
          <cell r="CR272"/>
          <cell r="CS272"/>
          <cell r="CT272"/>
          <cell r="CU272"/>
          <cell r="CV272"/>
          <cell r="CW272">
            <v>0</v>
          </cell>
          <cell r="CX272"/>
          <cell r="CY272"/>
          <cell r="CZ272"/>
          <cell r="DA272"/>
          <cell r="DB272"/>
          <cell r="DC272"/>
          <cell r="DD272"/>
          <cell r="DE272"/>
          <cell r="DF272"/>
          <cell r="DG272"/>
          <cell r="DH272">
            <v>0</v>
          </cell>
          <cell r="DI272"/>
          <cell r="DJ272"/>
          <cell r="DK272"/>
          <cell r="DL272"/>
          <cell r="DM272"/>
          <cell r="DN272"/>
          <cell r="DO272" t="str">
            <v>Abram Peterson</v>
          </cell>
          <cell r="DP272" t="str">
            <v>Barrett</v>
          </cell>
          <cell r="DQ272" t="str">
            <v>Lafontaine</v>
          </cell>
          <cell r="DR272" t="str">
            <v>7W</v>
          </cell>
        </row>
        <row r="273">
          <cell r="C273">
            <v>93.2</v>
          </cell>
          <cell r="D273">
            <v>61</v>
          </cell>
          <cell r="E273">
            <v>77</v>
          </cell>
          <cell r="F273">
            <v>61</v>
          </cell>
          <cell r="G273">
            <v>2024</v>
          </cell>
          <cell r="H273" t="str">
            <v/>
          </cell>
          <cell r="I273" t="str">
            <v/>
          </cell>
          <cell r="J273">
            <v>0</v>
          </cell>
          <cell r="K273" t="str">
            <v>Barrett</v>
          </cell>
          <cell r="L273" t="str">
            <v>Rehab collection, Main lift station</v>
          </cell>
          <cell r="M273">
            <v>280849</v>
          </cell>
          <cell r="N273" t="str">
            <v>280849-PSx2</v>
          </cell>
          <cell r="O273"/>
          <cell r="P273">
            <v>68881</v>
          </cell>
          <cell r="Q273"/>
          <cell r="R273"/>
          <cell r="S273"/>
          <cell r="T273" t="str">
            <v>Exempt</v>
          </cell>
          <cell r="U273">
            <v>44624</v>
          </cell>
          <cell r="V273">
            <v>44755</v>
          </cell>
          <cell r="W273">
            <v>0</v>
          </cell>
          <cell r="X273">
            <v>0</v>
          </cell>
          <cell r="Y273"/>
          <cell r="Z273"/>
          <cell r="AA273"/>
          <cell r="AB273"/>
          <cell r="AC273"/>
          <cell r="AD273"/>
          <cell r="AE273"/>
          <cell r="AF273"/>
          <cell r="AG273"/>
          <cell r="AH273">
            <v>45748</v>
          </cell>
          <cell r="AI273">
            <v>46478</v>
          </cell>
          <cell r="AJ273"/>
          <cell r="AK273">
            <v>7400000</v>
          </cell>
          <cell r="AL273"/>
          <cell r="AM273"/>
          <cell r="AN273"/>
          <cell r="AO273"/>
          <cell r="AP273"/>
          <cell r="AQ273"/>
          <cell r="AR273">
            <v>0</v>
          </cell>
          <cell r="AS273">
            <v>0</v>
          </cell>
          <cell r="AT273">
            <v>7400000</v>
          </cell>
          <cell r="AU273">
            <v>0</v>
          </cell>
          <cell r="AV273"/>
          <cell r="AW273"/>
          <cell r="AX273">
            <v>0</v>
          </cell>
          <cell r="AY273"/>
          <cell r="AZ273"/>
          <cell r="BA273"/>
          <cell r="BB273"/>
          <cell r="BC273"/>
          <cell r="BD273"/>
          <cell r="BE273" t="e">
            <v>#N/A</v>
          </cell>
          <cell r="BF273">
            <v>0</v>
          </cell>
          <cell r="BG273"/>
          <cell r="BH273" t="e">
            <v>#N/A</v>
          </cell>
          <cell r="BI273"/>
          <cell r="BJ273">
            <v>0</v>
          </cell>
          <cell r="BK273"/>
          <cell r="BL273"/>
          <cell r="BM273"/>
          <cell r="BN273"/>
          <cell r="BO273"/>
          <cell r="BP273"/>
          <cell r="BQ273"/>
          <cell r="BR273" t="str">
            <v/>
          </cell>
          <cell r="BS273"/>
          <cell r="BT273"/>
          <cell r="BU273"/>
          <cell r="BV273">
            <v>0</v>
          </cell>
          <cell r="BW273"/>
          <cell r="BX273">
            <v>0</v>
          </cell>
          <cell r="BY273">
            <v>0</v>
          </cell>
          <cell r="BZ273"/>
          <cell r="CA273"/>
          <cell r="CB273"/>
          <cell r="CC273">
            <v>0</v>
          </cell>
          <cell r="CD273">
            <v>0</v>
          </cell>
          <cell r="CE273"/>
          <cell r="CF273"/>
          <cell r="CG273"/>
          <cell r="CH273"/>
          <cell r="CI273"/>
          <cell r="CJ273"/>
          <cell r="CK273"/>
          <cell r="CL273"/>
          <cell r="CM273"/>
          <cell r="CN273"/>
          <cell r="CO273">
            <v>0</v>
          </cell>
          <cell r="CP273"/>
          <cell r="CQ273"/>
          <cell r="CR273"/>
          <cell r="CS273"/>
          <cell r="CT273"/>
          <cell r="CU273"/>
          <cell r="CV273"/>
          <cell r="CW273">
            <v>0</v>
          </cell>
          <cell r="CX273"/>
          <cell r="CY273"/>
          <cell r="CZ273"/>
          <cell r="DA273"/>
          <cell r="DB273"/>
          <cell r="DC273"/>
          <cell r="DD273"/>
          <cell r="DE273"/>
          <cell r="DF273"/>
          <cell r="DG273"/>
          <cell r="DH273">
            <v>0</v>
          </cell>
          <cell r="DI273"/>
          <cell r="DJ273"/>
          <cell r="DK273"/>
          <cell r="DL273"/>
          <cell r="DM273"/>
          <cell r="DN273"/>
          <cell r="DO273" t="str">
            <v>Abram Peterson</v>
          </cell>
          <cell r="DP273" t="str">
            <v>Barrett</v>
          </cell>
          <cell r="DQ273" t="str">
            <v>Lafontaine</v>
          </cell>
          <cell r="DR273" t="str">
            <v>7W</v>
          </cell>
        </row>
        <row r="274">
          <cell r="C274">
            <v>93.3</v>
          </cell>
          <cell r="D274">
            <v>61</v>
          </cell>
          <cell r="E274">
            <v>77</v>
          </cell>
          <cell r="F274">
            <v>61</v>
          </cell>
          <cell r="G274">
            <v>2024</v>
          </cell>
          <cell r="H274" t="str">
            <v/>
          </cell>
          <cell r="I274" t="str">
            <v/>
          </cell>
          <cell r="J274">
            <v>0</v>
          </cell>
          <cell r="K274" t="str">
            <v>Barrett</v>
          </cell>
          <cell r="L274" t="str">
            <v>Rehab collection, Metro interceptor rehab</v>
          </cell>
          <cell r="M274">
            <v>280849</v>
          </cell>
          <cell r="N274" t="str">
            <v>280849-PSx3</v>
          </cell>
          <cell r="O274"/>
          <cell r="P274">
            <v>68881</v>
          </cell>
          <cell r="Q274"/>
          <cell r="R274"/>
          <cell r="S274"/>
          <cell r="T274" t="str">
            <v>Exempt</v>
          </cell>
          <cell r="U274">
            <v>44624</v>
          </cell>
          <cell r="V274">
            <v>44755</v>
          </cell>
          <cell r="W274">
            <v>0</v>
          </cell>
          <cell r="X274">
            <v>0</v>
          </cell>
          <cell r="Y274"/>
          <cell r="Z274"/>
          <cell r="AA274"/>
          <cell r="AB274"/>
          <cell r="AC274"/>
          <cell r="AD274"/>
          <cell r="AE274"/>
          <cell r="AF274"/>
          <cell r="AG274"/>
          <cell r="AH274">
            <v>45748</v>
          </cell>
          <cell r="AI274">
            <v>46478</v>
          </cell>
          <cell r="AJ274"/>
          <cell r="AK274">
            <v>7000000</v>
          </cell>
          <cell r="AL274"/>
          <cell r="AM274"/>
          <cell r="AN274"/>
          <cell r="AO274"/>
          <cell r="AP274"/>
          <cell r="AQ274"/>
          <cell r="AR274">
            <v>0</v>
          </cell>
          <cell r="AS274">
            <v>0</v>
          </cell>
          <cell r="AT274">
            <v>7000000</v>
          </cell>
          <cell r="AU274">
            <v>0</v>
          </cell>
          <cell r="AV274"/>
          <cell r="AW274"/>
          <cell r="AX274">
            <v>0</v>
          </cell>
          <cell r="AY274"/>
          <cell r="AZ274"/>
          <cell r="BA274"/>
          <cell r="BB274"/>
          <cell r="BC274"/>
          <cell r="BD274"/>
          <cell r="BE274" t="e">
            <v>#N/A</v>
          </cell>
          <cell r="BF274">
            <v>0</v>
          </cell>
          <cell r="BG274"/>
          <cell r="BH274" t="e">
            <v>#N/A</v>
          </cell>
          <cell r="BI274"/>
          <cell r="BJ274">
            <v>0</v>
          </cell>
          <cell r="BK274"/>
          <cell r="BL274"/>
          <cell r="BM274"/>
          <cell r="BN274"/>
          <cell r="BO274"/>
          <cell r="BP274"/>
          <cell r="BQ274"/>
          <cell r="BR274" t="str">
            <v/>
          </cell>
          <cell r="BS274"/>
          <cell r="BT274"/>
          <cell r="BU274"/>
          <cell r="BV274">
            <v>0</v>
          </cell>
          <cell r="BW274"/>
          <cell r="BX274">
            <v>0</v>
          </cell>
          <cell r="BY274">
            <v>0</v>
          </cell>
          <cell r="BZ274"/>
          <cell r="CA274"/>
          <cell r="CB274"/>
          <cell r="CC274">
            <v>0</v>
          </cell>
          <cell r="CD274">
            <v>0</v>
          </cell>
          <cell r="CE274"/>
          <cell r="CF274"/>
          <cell r="CG274"/>
          <cell r="CH274"/>
          <cell r="CI274"/>
          <cell r="CJ274"/>
          <cell r="CK274"/>
          <cell r="CL274"/>
          <cell r="CM274"/>
          <cell r="CN274"/>
          <cell r="CO274">
            <v>0</v>
          </cell>
          <cell r="CP274"/>
          <cell r="CQ274"/>
          <cell r="CR274"/>
          <cell r="CS274"/>
          <cell r="CT274"/>
          <cell r="CU274"/>
          <cell r="CV274"/>
          <cell r="CW274">
            <v>0</v>
          </cell>
          <cell r="CX274"/>
          <cell r="CY274"/>
          <cell r="CZ274"/>
          <cell r="DA274"/>
          <cell r="DB274"/>
          <cell r="DC274"/>
          <cell r="DD274"/>
          <cell r="DE274"/>
          <cell r="DF274"/>
          <cell r="DG274"/>
          <cell r="DH274">
            <v>0</v>
          </cell>
          <cell r="DI274"/>
          <cell r="DJ274"/>
          <cell r="DK274"/>
          <cell r="DL274"/>
          <cell r="DM274"/>
          <cell r="DN274"/>
          <cell r="DO274" t="str">
            <v>Abram Peterson</v>
          </cell>
          <cell r="DP274" t="str">
            <v>Barrett</v>
          </cell>
          <cell r="DQ274" t="str">
            <v>Lafontaine</v>
          </cell>
          <cell r="DR274" t="str">
            <v>7W</v>
          </cell>
        </row>
        <row r="275">
          <cell r="C275">
            <v>126</v>
          </cell>
          <cell r="D275">
            <v>56</v>
          </cell>
          <cell r="E275">
            <v>107</v>
          </cell>
          <cell r="F275">
            <v>56</v>
          </cell>
          <cell r="G275"/>
          <cell r="H275" t="str">
            <v/>
          </cell>
          <cell r="I275" t="str">
            <v/>
          </cell>
          <cell r="J275">
            <v>0</v>
          </cell>
          <cell r="K275" t="str">
            <v>Barrett</v>
          </cell>
          <cell r="L275" t="str">
            <v>Rehab treatment, water reuse</v>
          </cell>
          <cell r="M275">
            <v>280653</v>
          </cell>
          <cell r="N275" t="str">
            <v>280653-PS00</v>
          </cell>
          <cell r="O275"/>
          <cell r="P275">
            <v>120000</v>
          </cell>
          <cell r="Q275"/>
          <cell r="R275"/>
          <cell r="S275"/>
          <cell r="T275"/>
          <cell r="U275">
            <v>0</v>
          </cell>
          <cell r="V275">
            <v>0</v>
          </cell>
          <cell r="W275">
            <v>0</v>
          </cell>
          <cell r="X275">
            <v>0</v>
          </cell>
          <cell r="Y275"/>
          <cell r="Z275"/>
          <cell r="AA275"/>
          <cell r="AB275">
            <v>0</v>
          </cell>
          <cell r="AC275"/>
          <cell r="AD275"/>
          <cell r="AE275"/>
          <cell r="AF275"/>
          <cell r="AG275"/>
          <cell r="AH275"/>
          <cell r="AI275"/>
          <cell r="AJ275"/>
          <cell r="AK275">
            <v>2900000</v>
          </cell>
          <cell r="AL275"/>
          <cell r="AM275"/>
          <cell r="AN275"/>
          <cell r="AO275"/>
          <cell r="AP275"/>
          <cell r="AQ275"/>
          <cell r="AR275">
            <v>0</v>
          </cell>
          <cell r="AS275">
            <v>0</v>
          </cell>
          <cell r="AT275">
            <v>2900000</v>
          </cell>
          <cell r="AU275">
            <v>0</v>
          </cell>
          <cell r="AV275"/>
          <cell r="AW275"/>
          <cell r="AX275">
            <v>0</v>
          </cell>
          <cell r="AY275"/>
          <cell r="AZ275"/>
          <cell r="BA275"/>
          <cell r="BB275"/>
          <cell r="BC275"/>
          <cell r="BD275"/>
          <cell r="BE275"/>
          <cell r="BF275">
            <v>0</v>
          </cell>
          <cell r="BG275"/>
          <cell r="BH275"/>
          <cell r="BI275"/>
          <cell r="BJ275">
            <v>0</v>
          </cell>
          <cell r="BK275"/>
          <cell r="BL275"/>
          <cell r="BM275"/>
          <cell r="BN275"/>
          <cell r="BO275"/>
          <cell r="BP275"/>
          <cell r="BQ275"/>
          <cell r="BR275" t="str">
            <v/>
          </cell>
          <cell r="BS275"/>
          <cell r="BT275"/>
          <cell r="BU275"/>
          <cell r="BV275">
            <v>0</v>
          </cell>
          <cell r="BW275"/>
          <cell r="BX275">
            <v>0</v>
          </cell>
          <cell r="BY275">
            <v>0</v>
          </cell>
          <cell r="BZ275"/>
          <cell r="CA275"/>
          <cell r="CB275"/>
          <cell r="CC275">
            <v>0</v>
          </cell>
          <cell r="CD275">
            <v>0</v>
          </cell>
          <cell r="CE275"/>
          <cell r="CF275"/>
          <cell r="CG275"/>
          <cell r="CH275"/>
          <cell r="CI275"/>
          <cell r="CJ275"/>
          <cell r="CK275"/>
          <cell r="CL275"/>
          <cell r="CM275"/>
          <cell r="CN275"/>
          <cell r="CO275">
            <v>0</v>
          </cell>
          <cell r="CP275"/>
          <cell r="CQ275"/>
          <cell r="CR275"/>
          <cell r="CS275"/>
          <cell r="CT275"/>
          <cell r="CU275"/>
          <cell r="CV275"/>
          <cell r="CW275">
            <v>0</v>
          </cell>
          <cell r="CX275"/>
          <cell r="CY275"/>
          <cell r="CZ275"/>
          <cell r="DA275"/>
          <cell r="DB275"/>
          <cell r="DC275"/>
          <cell r="DD275"/>
          <cell r="DE275"/>
          <cell r="DF275"/>
          <cell r="DG275"/>
          <cell r="DH275">
            <v>0</v>
          </cell>
          <cell r="DI275"/>
          <cell r="DJ275"/>
          <cell r="DK275"/>
          <cell r="DL275"/>
          <cell r="DM275"/>
          <cell r="DN275"/>
          <cell r="DO275" t="str">
            <v>Brian Fitzpatrick</v>
          </cell>
          <cell r="DP275" t="str">
            <v>Barrett</v>
          </cell>
          <cell r="DQ275" t="str">
            <v>Lafontaine</v>
          </cell>
          <cell r="DR275" t="str">
            <v>7W</v>
          </cell>
        </row>
        <row r="276">
          <cell r="C276">
            <v>213</v>
          </cell>
          <cell r="D276">
            <v>46</v>
          </cell>
          <cell r="E276">
            <v>185</v>
          </cell>
          <cell r="F276">
            <v>46</v>
          </cell>
          <cell r="G276"/>
          <cell r="H276" t="str">
            <v/>
          </cell>
          <cell r="I276" t="str">
            <v/>
          </cell>
          <cell r="J276">
            <v>0</v>
          </cell>
          <cell r="K276" t="str">
            <v>Barrett</v>
          </cell>
          <cell r="L276" t="str">
            <v>Rehab treatment, solids/energy improvements</v>
          </cell>
          <cell r="M276">
            <v>280857</v>
          </cell>
          <cell r="N276" t="str">
            <v>280857 mother</v>
          </cell>
          <cell r="O276"/>
          <cell r="P276">
            <v>123029</v>
          </cell>
          <cell r="Q276"/>
          <cell r="R276"/>
          <cell r="S276"/>
          <cell r="T276" t="str">
            <v>Exempt</v>
          </cell>
          <cell r="U276">
            <v>44624</v>
          </cell>
          <cell r="V276">
            <v>44797</v>
          </cell>
          <cell r="W276">
            <v>0</v>
          </cell>
          <cell r="X276">
            <v>0</v>
          </cell>
          <cell r="Y276"/>
          <cell r="Z276"/>
          <cell r="AA276"/>
          <cell r="AB276">
            <v>0</v>
          </cell>
          <cell r="AC276"/>
          <cell r="AD276"/>
          <cell r="AE276"/>
          <cell r="AF276"/>
          <cell r="AG276"/>
          <cell r="AH276"/>
          <cell r="AI276"/>
          <cell r="AJ276"/>
          <cell r="AK276">
            <v>21600000</v>
          </cell>
          <cell r="AL276"/>
          <cell r="AM276"/>
          <cell r="AN276"/>
          <cell r="AO276"/>
          <cell r="AP276"/>
          <cell r="AQ276"/>
          <cell r="AR276">
            <v>0</v>
          </cell>
          <cell r="AS276">
            <v>0</v>
          </cell>
          <cell r="AT276">
            <v>21600000</v>
          </cell>
          <cell r="AU276">
            <v>0</v>
          </cell>
          <cell r="AV276"/>
          <cell r="AW276"/>
          <cell r="AX276">
            <v>0</v>
          </cell>
          <cell r="AY276"/>
          <cell r="AZ276"/>
          <cell r="BA276"/>
          <cell r="BB276"/>
          <cell r="BC276"/>
          <cell r="BD276"/>
          <cell r="BE276"/>
          <cell r="BF276">
            <v>0</v>
          </cell>
          <cell r="BG276"/>
          <cell r="BH276"/>
          <cell r="BI276"/>
          <cell r="BJ276">
            <v>0</v>
          </cell>
          <cell r="BK276"/>
          <cell r="BL276"/>
          <cell r="BM276"/>
          <cell r="BN276"/>
          <cell r="BO276"/>
          <cell r="BP276"/>
          <cell r="BQ276"/>
          <cell r="BR276" t="str">
            <v/>
          </cell>
          <cell r="BS276"/>
          <cell r="BT276"/>
          <cell r="BU276"/>
          <cell r="BV276">
            <v>0</v>
          </cell>
          <cell r="BW276"/>
          <cell r="BX276">
            <v>0</v>
          </cell>
          <cell r="BY276">
            <v>0</v>
          </cell>
          <cell r="BZ276"/>
          <cell r="CA276"/>
          <cell r="CB276"/>
          <cell r="CC276">
            <v>0</v>
          </cell>
          <cell r="CD276">
            <v>0</v>
          </cell>
          <cell r="CE276"/>
          <cell r="CF276"/>
          <cell r="CG276"/>
          <cell r="CH276"/>
          <cell r="CI276"/>
          <cell r="CJ276"/>
          <cell r="CK276"/>
          <cell r="CL276"/>
          <cell r="CM276"/>
          <cell r="CN276"/>
          <cell r="CO276">
            <v>0</v>
          </cell>
          <cell r="CP276"/>
          <cell r="CQ276"/>
          <cell r="CR276"/>
          <cell r="CS276"/>
          <cell r="CT276"/>
          <cell r="CU276"/>
          <cell r="CV276"/>
          <cell r="CW276">
            <v>0</v>
          </cell>
          <cell r="CX276"/>
          <cell r="CY276"/>
          <cell r="CZ276"/>
          <cell r="DA276"/>
          <cell r="DB276"/>
          <cell r="DC276"/>
          <cell r="DD276"/>
          <cell r="DE276"/>
          <cell r="DF276"/>
          <cell r="DG276"/>
          <cell r="DH276">
            <v>0</v>
          </cell>
          <cell r="DI276"/>
          <cell r="DJ276"/>
          <cell r="DK276"/>
          <cell r="DL276"/>
          <cell r="DM276"/>
          <cell r="DN276"/>
          <cell r="DO276" t="str">
            <v>Brian Fitzpatrick</v>
          </cell>
          <cell r="DP276" t="str">
            <v>Barrett</v>
          </cell>
          <cell r="DQ276" t="str">
            <v>Lafontaine</v>
          </cell>
          <cell r="DR276" t="str">
            <v>7W</v>
          </cell>
        </row>
        <row r="277">
          <cell r="C277">
            <v>213.1</v>
          </cell>
          <cell r="D277">
            <v>46</v>
          </cell>
          <cell r="E277">
            <v>185.1</v>
          </cell>
          <cell r="F277">
            <v>46</v>
          </cell>
          <cell r="G277">
            <v>2024</v>
          </cell>
          <cell r="H277" t="str">
            <v/>
          </cell>
          <cell r="I277" t="str">
            <v>Yes</v>
          </cell>
          <cell r="J277">
            <v>0</v>
          </cell>
          <cell r="K277" t="str">
            <v>Barrett</v>
          </cell>
          <cell r="L277" t="str">
            <v>Treatment -Aeration system rehab/upgrade</v>
          </cell>
          <cell r="M277">
            <v>280857</v>
          </cell>
          <cell r="N277" t="str">
            <v>280857-PS01</v>
          </cell>
          <cell r="O277"/>
          <cell r="P277">
            <v>123029</v>
          </cell>
          <cell r="Q277"/>
          <cell r="R277"/>
          <cell r="S277"/>
          <cell r="T277" t="str">
            <v>Exempt</v>
          </cell>
          <cell r="U277">
            <v>44624</v>
          </cell>
          <cell r="V277">
            <v>44797</v>
          </cell>
          <cell r="W277">
            <v>0</v>
          </cell>
          <cell r="X277">
            <v>0</v>
          </cell>
          <cell r="Y277">
            <v>45084</v>
          </cell>
          <cell r="Z277">
            <v>1700000</v>
          </cell>
          <cell r="AA277"/>
          <cell r="AB277">
            <v>1700000</v>
          </cell>
          <cell r="AC277" t="str">
            <v>Part B</v>
          </cell>
          <cell r="AD277"/>
          <cell r="AE277">
            <v>44715</v>
          </cell>
          <cell r="AF277">
            <v>1700000</v>
          </cell>
          <cell r="AG277">
            <v>1700000</v>
          </cell>
          <cell r="AH277">
            <v>45017</v>
          </cell>
          <cell r="AI277">
            <v>45383</v>
          </cell>
          <cell r="AJ277"/>
          <cell r="AK277">
            <v>1700000</v>
          </cell>
          <cell r="AL277"/>
          <cell r="AM277"/>
          <cell r="AN277"/>
          <cell r="AO277"/>
          <cell r="AP277"/>
          <cell r="AQ277"/>
          <cell r="AR277">
            <v>0</v>
          </cell>
          <cell r="AS277">
            <v>0</v>
          </cell>
          <cell r="AT277">
            <v>1700000</v>
          </cell>
          <cell r="AU277">
            <v>1700000</v>
          </cell>
          <cell r="AV277"/>
          <cell r="AW277"/>
          <cell r="AX277">
            <v>1700000</v>
          </cell>
          <cell r="AY277"/>
          <cell r="AZ277"/>
          <cell r="BA277"/>
          <cell r="BB277"/>
          <cell r="BC277"/>
          <cell r="BD277"/>
          <cell r="BE277">
            <v>0</v>
          </cell>
          <cell r="BF277">
            <v>0</v>
          </cell>
          <cell r="BG277"/>
          <cell r="BH277">
            <v>0</v>
          </cell>
          <cell r="BI277"/>
          <cell r="BJ277">
            <v>0</v>
          </cell>
          <cell r="BK277"/>
          <cell r="BL277"/>
          <cell r="BM277"/>
          <cell r="BN277"/>
          <cell r="BO277"/>
          <cell r="BP277"/>
          <cell r="BQ277"/>
          <cell r="BR277" t="str">
            <v/>
          </cell>
          <cell r="BS277"/>
          <cell r="BT277"/>
          <cell r="BU277"/>
          <cell r="BV277">
            <v>0</v>
          </cell>
          <cell r="BW277"/>
          <cell r="BX277">
            <v>0</v>
          </cell>
          <cell r="BY277">
            <v>0</v>
          </cell>
          <cell r="BZ277"/>
          <cell r="CA277"/>
          <cell r="CB277"/>
          <cell r="CC277">
            <v>0</v>
          </cell>
          <cell r="CD277">
            <v>0</v>
          </cell>
          <cell r="CE277"/>
          <cell r="CF277"/>
          <cell r="CG277"/>
          <cell r="CH277"/>
          <cell r="CI277"/>
          <cell r="CJ277"/>
          <cell r="CK277"/>
          <cell r="CL277"/>
          <cell r="CM277"/>
          <cell r="CN277"/>
          <cell r="CO277">
            <v>0</v>
          </cell>
          <cell r="CP277"/>
          <cell r="CQ277"/>
          <cell r="CR277"/>
          <cell r="CS277"/>
          <cell r="CT277"/>
          <cell r="CU277"/>
          <cell r="CV277"/>
          <cell r="CW277">
            <v>0</v>
          </cell>
          <cell r="CX277"/>
          <cell r="CY277"/>
          <cell r="CZ277"/>
          <cell r="DA277"/>
          <cell r="DB277"/>
          <cell r="DC277"/>
          <cell r="DD277"/>
          <cell r="DE277"/>
          <cell r="DF277"/>
          <cell r="DG277"/>
          <cell r="DH277">
            <v>0</v>
          </cell>
          <cell r="DI277"/>
          <cell r="DJ277"/>
          <cell r="DK277"/>
          <cell r="DL277"/>
          <cell r="DM277"/>
          <cell r="DN277"/>
          <cell r="DO277" t="str">
            <v>Brian Fitzpatrick</v>
          </cell>
          <cell r="DP277" t="str">
            <v>Barrett</v>
          </cell>
          <cell r="DQ277" t="str">
            <v>Lafontaine</v>
          </cell>
          <cell r="DR277" t="str">
            <v>7W</v>
          </cell>
        </row>
        <row r="278">
          <cell r="C278">
            <v>213.2</v>
          </cell>
          <cell r="D278">
            <v>46</v>
          </cell>
          <cell r="E278">
            <v>185.4</v>
          </cell>
          <cell r="F278">
            <v>46</v>
          </cell>
          <cell r="G278"/>
          <cell r="H278" t="str">
            <v/>
          </cell>
          <cell r="I278" t="str">
            <v/>
          </cell>
          <cell r="J278">
            <v>0</v>
          </cell>
          <cell r="K278" t="str">
            <v>Barrett</v>
          </cell>
          <cell r="L278" t="str">
            <v>Treatment -Renewable energy improv</v>
          </cell>
          <cell r="M278">
            <v>280857</v>
          </cell>
          <cell r="N278" t="str">
            <v>280857-PS02</v>
          </cell>
          <cell r="O278"/>
          <cell r="P278">
            <v>123029</v>
          </cell>
          <cell r="Q278"/>
          <cell r="R278"/>
          <cell r="S278"/>
          <cell r="T278" t="str">
            <v>Exempt</v>
          </cell>
          <cell r="U278">
            <v>44624</v>
          </cell>
          <cell r="V278">
            <v>44797</v>
          </cell>
          <cell r="W278">
            <v>0</v>
          </cell>
          <cell r="X278">
            <v>0</v>
          </cell>
          <cell r="Y278"/>
          <cell r="Z278"/>
          <cell r="AA278"/>
          <cell r="AB278">
            <v>0</v>
          </cell>
          <cell r="AC278"/>
          <cell r="AD278" t="str">
            <v>expect 2025 IUP</v>
          </cell>
          <cell r="AE278">
            <v>44715</v>
          </cell>
          <cell r="AF278">
            <v>2000000</v>
          </cell>
          <cell r="AG278">
            <v>2000000</v>
          </cell>
          <cell r="AH278">
            <v>45748</v>
          </cell>
          <cell r="AI278">
            <v>46113</v>
          </cell>
          <cell r="AJ278" t="str">
            <v>expect 2025 IUP</v>
          </cell>
          <cell r="AK278">
            <v>27900000</v>
          </cell>
          <cell r="AL278"/>
          <cell r="AM278"/>
          <cell r="AN278"/>
          <cell r="AO278"/>
          <cell r="AP278"/>
          <cell r="AQ278"/>
          <cell r="AR278">
            <v>0</v>
          </cell>
          <cell r="AS278">
            <v>0</v>
          </cell>
          <cell r="AT278">
            <v>27900000</v>
          </cell>
          <cell r="AU278">
            <v>0</v>
          </cell>
          <cell r="AV278"/>
          <cell r="AW278"/>
          <cell r="AX278">
            <v>0</v>
          </cell>
          <cell r="AY278"/>
          <cell r="AZ278"/>
          <cell r="BA278"/>
          <cell r="BB278"/>
          <cell r="BC278"/>
          <cell r="BD278"/>
          <cell r="BE278">
            <v>0</v>
          </cell>
          <cell r="BF278">
            <v>0</v>
          </cell>
          <cell r="BG278"/>
          <cell r="BH278">
            <v>0</v>
          </cell>
          <cell r="BI278"/>
          <cell r="BJ278">
            <v>0</v>
          </cell>
          <cell r="BK278"/>
          <cell r="BL278"/>
          <cell r="BM278"/>
          <cell r="BN278"/>
          <cell r="BO278"/>
          <cell r="BP278"/>
          <cell r="BQ278"/>
          <cell r="BR278" t="str">
            <v/>
          </cell>
          <cell r="BS278"/>
          <cell r="BT278"/>
          <cell r="BU278"/>
          <cell r="BV278">
            <v>0</v>
          </cell>
          <cell r="BW278"/>
          <cell r="BX278">
            <v>0</v>
          </cell>
          <cell r="BY278">
            <v>0</v>
          </cell>
          <cell r="BZ278"/>
          <cell r="CA278"/>
          <cell r="CB278"/>
          <cell r="CC278">
            <v>0</v>
          </cell>
          <cell r="CD278">
            <v>0</v>
          </cell>
          <cell r="CE278"/>
          <cell r="CF278"/>
          <cell r="CG278"/>
          <cell r="CH278"/>
          <cell r="CI278"/>
          <cell r="CJ278"/>
          <cell r="CK278"/>
          <cell r="CL278"/>
          <cell r="CM278"/>
          <cell r="CN278"/>
          <cell r="CO278">
            <v>0</v>
          </cell>
          <cell r="CP278"/>
          <cell r="CQ278"/>
          <cell r="CR278"/>
          <cell r="CS278"/>
          <cell r="CT278"/>
          <cell r="CU278"/>
          <cell r="CV278"/>
          <cell r="CW278">
            <v>0</v>
          </cell>
          <cell r="CX278"/>
          <cell r="CY278"/>
          <cell r="CZ278"/>
          <cell r="DA278"/>
          <cell r="DB278"/>
          <cell r="DC278"/>
          <cell r="DD278"/>
          <cell r="DE278"/>
          <cell r="DF278"/>
          <cell r="DG278"/>
          <cell r="DH278">
            <v>0</v>
          </cell>
          <cell r="DI278"/>
          <cell r="DJ278"/>
          <cell r="DK278"/>
          <cell r="DL278"/>
          <cell r="DM278"/>
          <cell r="DN278"/>
          <cell r="DO278" t="str">
            <v>Brian Fitzpatrick</v>
          </cell>
          <cell r="DP278" t="str">
            <v>Barrett</v>
          </cell>
          <cell r="DQ278" t="str">
            <v>Lafontaine</v>
          </cell>
          <cell r="DR278" t="str">
            <v>7W</v>
          </cell>
        </row>
        <row r="279">
          <cell r="C279">
            <v>213.3</v>
          </cell>
          <cell r="D279">
            <v>46</v>
          </cell>
          <cell r="E279">
            <v>185.5</v>
          </cell>
          <cell r="F279">
            <v>46</v>
          </cell>
          <cell r="G279"/>
          <cell r="H279" t="str">
            <v/>
          </cell>
          <cell r="I279" t="str">
            <v/>
          </cell>
          <cell r="J279">
            <v>0</v>
          </cell>
          <cell r="K279" t="str">
            <v>Barrett</v>
          </cell>
          <cell r="L279" t="str">
            <v>Treatment -Plant Heating/cooling rehab</v>
          </cell>
          <cell r="M279">
            <v>280857</v>
          </cell>
          <cell r="N279" t="str">
            <v>280857-PSx3</v>
          </cell>
          <cell r="O279"/>
          <cell r="P279">
            <v>123029</v>
          </cell>
          <cell r="R279"/>
          <cell r="S279"/>
          <cell r="T279" t="str">
            <v>Exempt</v>
          </cell>
          <cell r="U279">
            <v>44624</v>
          </cell>
          <cell r="V279">
            <v>44797</v>
          </cell>
          <cell r="W279">
            <v>0</v>
          </cell>
          <cell r="X279">
            <v>0</v>
          </cell>
          <cell r="Y279"/>
          <cell r="Z279"/>
          <cell r="AA279"/>
          <cell r="AB279"/>
          <cell r="AE279"/>
          <cell r="AF279"/>
          <cell r="AG279"/>
          <cell r="AH279">
            <v>45383</v>
          </cell>
          <cell r="AI279">
            <v>45748</v>
          </cell>
          <cell r="AJ279" t="str">
            <v>not funding this cycle but need PPL # to remain for this project</v>
          </cell>
          <cell r="AK279">
            <v>2100000</v>
          </cell>
          <cell r="AN279"/>
          <cell r="AO279"/>
          <cell r="AP279"/>
          <cell r="AQ279"/>
          <cell r="AR279">
            <v>0</v>
          </cell>
          <cell r="AS279">
            <v>0</v>
          </cell>
          <cell r="AT279">
            <v>2100000</v>
          </cell>
          <cell r="AU279">
            <v>0</v>
          </cell>
          <cell r="AV279"/>
          <cell r="AW279"/>
          <cell r="AX279">
            <v>0</v>
          </cell>
          <cell r="AY279"/>
          <cell r="AZ279"/>
          <cell r="BC279"/>
          <cell r="BE279">
            <v>0</v>
          </cell>
          <cell r="BF279">
            <v>0</v>
          </cell>
          <cell r="BG279"/>
          <cell r="BH279">
            <v>0</v>
          </cell>
          <cell r="BJ279">
            <v>0</v>
          </cell>
          <cell r="BL279"/>
          <cell r="BR279" t="str">
            <v/>
          </cell>
          <cell r="BT279"/>
          <cell r="BU279"/>
          <cell r="BV279">
            <v>0</v>
          </cell>
          <cell r="BX279">
            <v>0</v>
          </cell>
          <cell r="BY279">
            <v>0</v>
          </cell>
          <cell r="BZ279"/>
          <cell r="CA279"/>
          <cell r="CB279"/>
          <cell r="CC279">
            <v>0</v>
          </cell>
          <cell r="CD279">
            <v>0</v>
          </cell>
          <cell r="CE279"/>
          <cell r="CH279"/>
          <cell r="CM279"/>
          <cell r="CN279"/>
          <cell r="CO279">
            <v>0</v>
          </cell>
          <cell r="CP279"/>
          <cell r="CW279">
            <v>0</v>
          </cell>
          <cell r="DE279"/>
          <cell r="DF279"/>
          <cell r="DG279"/>
          <cell r="DH279">
            <v>0</v>
          </cell>
          <cell r="DI279"/>
          <cell r="DJ279"/>
          <cell r="DK279"/>
          <cell r="DL279"/>
          <cell r="DM279"/>
          <cell r="DN279"/>
          <cell r="DO279" t="str">
            <v>Brian Fitzpatrick</v>
          </cell>
          <cell r="DP279" t="str">
            <v>Barrett</v>
          </cell>
          <cell r="DQ279" t="str">
            <v>Lafontaine</v>
          </cell>
          <cell r="DR279" t="str">
            <v>7W</v>
          </cell>
        </row>
        <row r="280">
          <cell r="C280">
            <v>213.4</v>
          </cell>
          <cell r="D280">
            <v>46</v>
          </cell>
          <cell r="E280">
            <v>185.2</v>
          </cell>
          <cell r="F280">
            <v>46</v>
          </cell>
          <cell r="G280"/>
          <cell r="H280" t="str">
            <v/>
          </cell>
          <cell r="I280" t="str">
            <v/>
          </cell>
          <cell r="J280">
            <v>0</v>
          </cell>
          <cell r="K280" t="str">
            <v>Barrett</v>
          </cell>
          <cell r="L280" t="str">
            <v>Treatment -Anaerobic Digestion sytem rehab</v>
          </cell>
          <cell r="M280">
            <v>280857</v>
          </cell>
          <cell r="N280" t="str">
            <v>280857-PSx4</v>
          </cell>
          <cell r="O280"/>
          <cell r="P280">
            <v>123029</v>
          </cell>
          <cell r="R280"/>
          <cell r="S280"/>
          <cell r="T280" t="str">
            <v>Exempt</v>
          </cell>
          <cell r="U280">
            <v>44624</v>
          </cell>
          <cell r="V280">
            <v>44797</v>
          </cell>
          <cell r="W280">
            <v>0</v>
          </cell>
          <cell r="X280">
            <v>0</v>
          </cell>
          <cell r="Y280"/>
          <cell r="Z280"/>
          <cell r="AA280"/>
          <cell r="AB280"/>
          <cell r="AC280"/>
          <cell r="AE280">
            <v>44715</v>
          </cell>
          <cell r="AF280">
            <v>200000</v>
          </cell>
          <cell r="AG280">
            <v>200000</v>
          </cell>
          <cell r="AH280">
            <v>45748</v>
          </cell>
          <cell r="AI280">
            <v>45383</v>
          </cell>
          <cell r="AJ280"/>
          <cell r="AK280">
            <v>8100000</v>
          </cell>
          <cell r="AN280"/>
          <cell r="AO280"/>
          <cell r="AP280"/>
          <cell r="AQ280"/>
          <cell r="AR280">
            <v>0</v>
          </cell>
          <cell r="AS280">
            <v>0</v>
          </cell>
          <cell r="AT280">
            <v>8100000</v>
          </cell>
          <cell r="AU280">
            <v>0</v>
          </cell>
          <cell r="AV280"/>
          <cell r="AW280"/>
          <cell r="AX280">
            <v>0</v>
          </cell>
          <cell r="AY280"/>
          <cell r="AZ280"/>
          <cell r="BC280"/>
          <cell r="BE280">
            <v>0</v>
          </cell>
          <cell r="BF280">
            <v>0</v>
          </cell>
          <cell r="BG280"/>
          <cell r="BH280">
            <v>0</v>
          </cell>
          <cell r="BJ280">
            <v>0</v>
          </cell>
          <cell r="BL280"/>
          <cell r="BR280" t="str">
            <v/>
          </cell>
          <cell r="BT280"/>
          <cell r="BU280"/>
          <cell r="BV280">
            <v>0</v>
          </cell>
          <cell r="BX280">
            <v>0</v>
          </cell>
          <cell r="BY280">
            <v>0</v>
          </cell>
          <cell r="BZ280"/>
          <cell r="CA280"/>
          <cell r="CB280"/>
          <cell r="CC280">
            <v>0</v>
          </cell>
          <cell r="CD280">
            <v>0</v>
          </cell>
          <cell r="CH280"/>
          <cell r="CN280"/>
          <cell r="CO280">
            <v>0</v>
          </cell>
          <cell r="CP280"/>
          <cell r="CW280">
            <v>0</v>
          </cell>
          <cell r="DE280"/>
          <cell r="DF280"/>
          <cell r="DG280"/>
          <cell r="DH280">
            <v>0</v>
          </cell>
          <cell r="DI280"/>
          <cell r="DJ280"/>
          <cell r="DK280"/>
          <cell r="DL280"/>
          <cell r="DM280"/>
          <cell r="DN280"/>
          <cell r="DO280" t="str">
            <v>Brian Fitzpatrick</v>
          </cell>
          <cell r="DP280" t="str">
            <v>Barrett</v>
          </cell>
          <cell r="DQ280" t="str">
            <v>Lafontaine</v>
          </cell>
          <cell r="DR280" t="str">
            <v>7W</v>
          </cell>
        </row>
        <row r="281">
          <cell r="C281">
            <v>213.5</v>
          </cell>
          <cell r="D281">
            <v>46</v>
          </cell>
          <cell r="E281">
            <v>185.3</v>
          </cell>
          <cell r="F281">
            <v>46</v>
          </cell>
          <cell r="G281"/>
          <cell r="H281" t="str">
            <v/>
          </cell>
          <cell r="I281" t="str">
            <v/>
          </cell>
          <cell r="J281">
            <v>0</v>
          </cell>
          <cell r="K281" t="str">
            <v>Barrett</v>
          </cell>
          <cell r="L281" t="str">
            <v>Treatment -Waste to Energy Improv</v>
          </cell>
          <cell r="M281">
            <v>280857</v>
          </cell>
          <cell r="N281" t="str">
            <v>280857-PSx5</v>
          </cell>
          <cell r="O281"/>
          <cell r="P281">
            <v>123029</v>
          </cell>
          <cell r="Q281"/>
          <cell r="R281"/>
          <cell r="S281"/>
          <cell r="T281" t="str">
            <v>Exempt</v>
          </cell>
          <cell r="U281">
            <v>44624</v>
          </cell>
          <cell r="V281">
            <v>44797</v>
          </cell>
          <cell r="W281">
            <v>0</v>
          </cell>
          <cell r="X281">
            <v>0</v>
          </cell>
          <cell r="Y281"/>
          <cell r="Z281"/>
          <cell r="AA281"/>
          <cell r="AB281"/>
          <cell r="AC281"/>
          <cell r="AD281"/>
          <cell r="AE281">
            <v>44715</v>
          </cell>
          <cell r="AF281">
            <v>200000</v>
          </cell>
          <cell r="AG281">
            <v>200000</v>
          </cell>
          <cell r="AH281">
            <v>45748</v>
          </cell>
          <cell r="AI281">
            <v>46113</v>
          </cell>
          <cell r="AJ281"/>
          <cell r="AK281">
            <v>10500000</v>
          </cell>
          <cell r="AL281"/>
          <cell r="AM281"/>
          <cell r="AN281"/>
          <cell r="AO281"/>
          <cell r="AP281"/>
          <cell r="AQ281"/>
          <cell r="AR281">
            <v>0</v>
          </cell>
          <cell r="AS281">
            <v>0</v>
          </cell>
          <cell r="AT281">
            <v>10500000</v>
          </cell>
          <cell r="AU281">
            <v>0</v>
          </cell>
          <cell r="AV281"/>
          <cell r="AW281"/>
          <cell r="AX281">
            <v>0</v>
          </cell>
          <cell r="AY281"/>
          <cell r="AZ281"/>
          <cell r="BA281"/>
          <cell r="BB281"/>
          <cell r="BC281"/>
          <cell r="BD281"/>
          <cell r="BE281">
            <v>0</v>
          </cell>
          <cell r="BF281">
            <v>0</v>
          </cell>
          <cell r="BG281"/>
          <cell r="BH281">
            <v>0</v>
          </cell>
          <cell r="BI281"/>
          <cell r="BJ281">
            <v>0</v>
          </cell>
          <cell r="BK281"/>
          <cell r="BL281"/>
          <cell r="BM281"/>
          <cell r="BN281"/>
          <cell r="BO281"/>
          <cell r="BP281"/>
          <cell r="BQ281"/>
          <cell r="BR281" t="str">
            <v/>
          </cell>
          <cell r="BS281"/>
          <cell r="BT281"/>
          <cell r="BU281"/>
          <cell r="BV281">
            <v>0</v>
          </cell>
          <cell r="BW281"/>
          <cell r="BX281">
            <v>0</v>
          </cell>
          <cell r="BY281">
            <v>0</v>
          </cell>
          <cell r="BZ281"/>
          <cell r="CA281"/>
          <cell r="CB281"/>
          <cell r="CC281">
            <v>0</v>
          </cell>
          <cell r="CD281">
            <v>0</v>
          </cell>
          <cell r="CE281"/>
          <cell r="CF281"/>
          <cell r="CG281"/>
          <cell r="CH281"/>
          <cell r="CI281"/>
          <cell r="CJ281"/>
          <cell r="CK281"/>
          <cell r="CL281"/>
          <cell r="CM281"/>
          <cell r="CN281"/>
          <cell r="CO281">
            <v>0</v>
          </cell>
          <cell r="CP281"/>
          <cell r="CQ281"/>
          <cell r="CR281"/>
          <cell r="CS281"/>
          <cell r="CT281"/>
          <cell r="CU281"/>
          <cell r="CV281"/>
          <cell r="CW281">
            <v>0</v>
          </cell>
          <cell r="CX281"/>
          <cell r="CY281"/>
          <cell r="CZ281"/>
          <cell r="DA281"/>
          <cell r="DB281"/>
          <cell r="DC281"/>
          <cell r="DD281"/>
          <cell r="DE281"/>
          <cell r="DF281"/>
          <cell r="DG281"/>
          <cell r="DH281">
            <v>0</v>
          </cell>
          <cell r="DI281"/>
          <cell r="DJ281"/>
          <cell r="DK281"/>
          <cell r="DL281"/>
          <cell r="DM281"/>
          <cell r="DN281"/>
          <cell r="DO281" t="str">
            <v>Brian Fitzpatrick</v>
          </cell>
          <cell r="DP281" t="str">
            <v>Barrett</v>
          </cell>
          <cell r="DQ281" t="str">
            <v>Lafontaine</v>
          </cell>
          <cell r="DR281" t="str">
            <v>7W</v>
          </cell>
        </row>
        <row r="282">
          <cell r="C282">
            <v>152</v>
          </cell>
          <cell r="D282">
            <v>53</v>
          </cell>
          <cell r="E282">
            <v>134</v>
          </cell>
          <cell r="F282">
            <v>53</v>
          </cell>
          <cell r="G282" t="str">
            <v/>
          </cell>
          <cell r="H282" t="str">
            <v/>
          </cell>
          <cell r="I282" t="str">
            <v/>
          </cell>
          <cell r="J282" t="str">
            <v>RD Commit</v>
          </cell>
          <cell r="K282" t="str">
            <v>Barrett</v>
          </cell>
          <cell r="L282" t="str">
            <v>Rehab collection</v>
          </cell>
          <cell r="M282">
            <v>280352</v>
          </cell>
          <cell r="N282" t="str">
            <v>280352-PS01</v>
          </cell>
          <cell r="O282" t="str">
            <v>existing</v>
          </cell>
          <cell r="P282">
            <v>97</v>
          </cell>
          <cell r="Q282">
            <v>0</v>
          </cell>
          <cell r="R282"/>
          <cell r="S282">
            <v>0</v>
          </cell>
          <cell r="T282" t="str">
            <v>Exempt</v>
          </cell>
          <cell r="U282">
            <v>42433</v>
          </cell>
          <cell r="V282">
            <v>42579</v>
          </cell>
          <cell r="W282">
            <v>43447</v>
          </cell>
          <cell r="X282">
            <v>43936</v>
          </cell>
          <cell r="Y282"/>
          <cell r="Z282"/>
          <cell r="AA282"/>
          <cell r="AB282">
            <v>0</v>
          </cell>
          <cell r="AC282"/>
          <cell r="AD282"/>
          <cell r="AE282"/>
          <cell r="AF282"/>
          <cell r="AG282"/>
          <cell r="AH282">
            <v>43647</v>
          </cell>
          <cell r="AI282"/>
          <cell r="AJ282"/>
          <cell r="AK282">
            <v>824000</v>
          </cell>
          <cell r="AL282"/>
          <cell r="AM282"/>
          <cell r="AN282"/>
          <cell r="AO282"/>
          <cell r="AP282"/>
          <cell r="AQ282"/>
          <cell r="AR282">
            <v>0</v>
          </cell>
          <cell r="AS282">
            <v>0</v>
          </cell>
          <cell r="AT282">
            <v>824000</v>
          </cell>
          <cell r="AU282">
            <v>0</v>
          </cell>
          <cell r="AV282"/>
          <cell r="AW282"/>
          <cell r="AX282">
            <v>0</v>
          </cell>
          <cell r="AY282"/>
          <cell r="AZ282"/>
          <cell r="BA282"/>
          <cell r="BB282"/>
          <cell r="BC282"/>
          <cell r="BD282"/>
          <cell r="BE282" t="str">
            <v>2018 survey</v>
          </cell>
          <cell r="BF282"/>
          <cell r="BG282"/>
          <cell r="BH282"/>
          <cell r="BI282"/>
          <cell r="BJ282"/>
          <cell r="BK282"/>
          <cell r="BL282"/>
          <cell r="BM282"/>
          <cell r="BN282"/>
          <cell r="BO282"/>
          <cell r="BP282"/>
          <cell r="BQ282"/>
          <cell r="BR282" t="str">
            <v/>
          </cell>
          <cell r="BS282"/>
          <cell r="BT282" t="str">
            <v/>
          </cell>
          <cell r="BU282"/>
          <cell r="BV282">
            <v>0</v>
          </cell>
          <cell r="BW282"/>
          <cell r="BX282">
            <v>0</v>
          </cell>
          <cell r="BY282">
            <v>0</v>
          </cell>
          <cell r="BZ282"/>
          <cell r="CA282"/>
          <cell r="CB282"/>
          <cell r="CC282">
            <v>0</v>
          </cell>
          <cell r="CD282">
            <v>0</v>
          </cell>
          <cell r="CE282"/>
          <cell r="CF282"/>
          <cell r="CG282"/>
          <cell r="CH282"/>
          <cell r="CI282"/>
          <cell r="CJ282"/>
          <cell r="CK282"/>
          <cell r="CL282"/>
          <cell r="CM282"/>
          <cell r="CN282"/>
          <cell r="CO282">
            <v>0</v>
          </cell>
          <cell r="CP282"/>
          <cell r="CQ282"/>
          <cell r="CR282"/>
          <cell r="CS282"/>
          <cell r="CT282"/>
          <cell r="CU282"/>
          <cell r="CV282"/>
          <cell r="CW282">
            <v>0</v>
          </cell>
          <cell r="CX282" t="str">
            <v>RD Commit</v>
          </cell>
          <cell r="CY282"/>
          <cell r="CZ282"/>
          <cell r="DA282"/>
          <cell r="DB282"/>
          <cell r="DC282">
            <v>61</v>
          </cell>
          <cell r="DD282"/>
          <cell r="DE282">
            <v>384000</v>
          </cell>
          <cell r="DF282">
            <v>384000</v>
          </cell>
          <cell r="DG282">
            <v>440000</v>
          </cell>
          <cell r="DH282">
            <v>824000</v>
          </cell>
          <cell r="DI282"/>
          <cell r="DJ282"/>
          <cell r="DK282"/>
          <cell r="DL282"/>
          <cell r="DM282"/>
          <cell r="DN282"/>
          <cell r="DO282" t="str">
            <v>Abram Peterson</v>
          </cell>
          <cell r="DP282" t="str">
            <v>Barrett</v>
          </cell>
          <cell r="DQ282" t="str">
            <v>Lafontaine</v>
          </cell>
          <cell r="DR282" t="str">
            <v>6W</v>
          </cell>
        </row>
        <row r="283">
          <cell r="C283">
            <v>25</v>
          </cell>
          <cell r="D283">
            <v>75</v>
          </cell>
          <cell r="E283">
            <v>20</v>
          </cell>
          <cell r="F283">
            <v>75</v>
          </cell>
          <cell r="G283">
            <v>2024</v>
          </cell>
          <cell r="H283" t="str">
            <v/>
          </cell>
          <cell r="I283" t="str">
            <v>Yes</v>
          </cell>
          <cell r="J283">
            <v>0</v>
          </cell>
          <cell r="K283" t="str">
            <v>Barrett</v>
          </cell>
          <cell r="L283" t="str">
            <v>Adv trmt - phos, replace reed beds</v>
          </cell>
          <cell r="M283">
            <v>280795</v>
          </cell>
          <cell r="N283" t="str">
            <v>280795-PS01</v>
          </cell>
          <cell r="O283"/>
          <cell r="P283">
            <v>18157</v>
          </cell>
          <cell r="Q283"/>
          <cell r="R283"/>
          <cell r="S283"/>
          <cell r="T283" t="str">
            <v>Exempt</v>
          </cell>
          <cell r="U283">
            <v>44607</v>
          </cell>
          <cell r="V283">
            <v>44749</v>
          </cell>
          <cell r="W283">
            <v>44979</v>
          </cell>
          <cell r="X283">
            <v>45181</v>
          </cell>
          <cell r="Y283">
            <v>45070</v>
          </cell>
          <cell r="Z283">
            <v>34000000</v>
          </cell>
          <cell r="AA283"/>
          <cell r="AB283">
            <v>22000000</v>
          </cell>
          <cell r="AC283" t="str">
            <v>Part B</v>
          </cell>
          <cell r="AD283"/>
          <cell r="AE283">
            <v>44705</v>
          </cell>
          <cell r="AF283">
            <v>34000000</v>
          </cell>
          <cell r="AG283">
            <v>4000000</v>
          </cell>
          <cell r="AH283">
            <v>45199</v>
          </cell>
          <cell r="AI283">
            <v>45778</v>
          </cell>
          <cell r="AJ283" t="str">
            <v>GPR &amp; PSIG</v>
          </cell>
          <cell r="AK283">
            <v>34000000</v>
          </cell>
          <cell r="AL283"/>
          <cell r="AM283">
            <v>45181</v>
          </cell>
          <cell r="AN283"/>
          <cell r="AO283"/>
          <cell r="AP283"/>
          <cell r="AQ283"/>
          <cell r="AR283">
            <v>0</v>
          </cell>
          <cell r="AS283">
            <v>0</v>
          </cell>
          <cell r="AT283">
            <v>34000000</v>
          </cell>
          <cell r="AU283">
            <v>29000000</v>
          </cell>
          <cell r="AV283"/>
          <cell r="AW283"/>
          <cell r="AX283">
            <v>29000000</v>
          </cell>
          <cell r="AY283"/>
          <cell r="AZ283"/>
          <cell r="BA283"/>
          <cell r="BB283"/>
          <cell r="BC283"/>
          <cell r="BD283"/>
          <cell r="BE283" t="str">
            <v>FY23 Survey</v>
          </cell>
          <cell r="BF283">
            <v>0</v>
          </cell>
          <cell r="BG283"/>
          <cell r="BH283">
            <v>0</v>
          </cell>
          <cell r="BI283"/>
          <cell r="BJ283">
            <v>0</v>
          </cell>
          <cell r="BK283">
            <v>45132</v>
          </cell>
          <cell r="BL283">
            <v>10793400</v>
          </cell>
          <cell r="BM283">
            <v>0.57699999999999996</v>
          </cell>
          <cell r="BN283" t="str">
            <v>FY24 new</v>
          </cell>
          <cell r="BO283"/>
          <cell r="BP283"/>
          <cell r="BQ283"/>
          <cell r="BR283" t="str">
            <v/>
          </cell>
          <cell r="BS283"/>
          <cell r="BT283"/>
          <cell r="BU283"/>
          <cell r="BV283">
            <v>34000000</v>
          </cell>
          <cell r="BW283"/>
          <cell r="BX283">
            <v>19618000</v>
          </cell>
          <cell r="BY283">
            <v>7000000</v>
          </cell>
          <cell r="BZ283"/>
          <cell r="CA283"/>
          <cell r="CB283"/>
          <cell r="CC283">
            <v>5000000</v>
          </cell>
          <cell r="CD283">
            <v>8694400</v>
          </cell>
          <cell r="CE283"/>
          <cell r="CF283"/>
          <cell r="CG283"/>
          <cell r="CH283"/>
          <cell r="CI283"/>
          <cell r="CJ283"/>
          <cell r="CK283"/>
          <cell r="CL283"/>
          <cell r="CM283"/>
          <cell r="CN283"/>
          <cell r="CO283">
            <v>0</v>
          </cell>
          <cell r="CP283"/>
          <cell r="CQ283"/>
          <cell r="CR283"/>
          <cell r="CS283"/>
          <cell r="CT283"/>
          <cell r="CU283"/>
          <cell r="CV283"/>
          <cell r="CW283">
            <v>0</v>
          </cell>
          <cell r="CX283"/>
          <cell r="CY283"/>
          <cell r="CZ283"/>
          <cell r="DA283"/>
          <cell r="DB283"/>
          <cell r="DC283"/>
          <cell r="DD283"/>
          <cell r="DE283"/>
          <cell r="DF283"/>
          <cell r="DG283"/>
          <cell r="DH283">
            <v>0</v>
          </cell>
          <cell r="DI283"/>
          <cell r="DJ283"/>
          <cell r="DK283">
            <v>5000000</v>
          </cell>
          <cell r="DL283" t="str">
            <v>23 SPAP</v>
          </cell>
          <cell r="DM283"/>
          <cell r="DN283"/>
          <cell r="DO283" t="str">
            <v>Benjamin Carlson</v>
          </cell>
          <cell r="DP283" t="str">
            <v>Barrett</v>
          </cell>
          <cell r="DQ283"/>
          <cell r="DR283" t="str">
            <v>7W</v>
          </cell>
        </row>
        <row r="284">
          <cell r="C284">
            <v>99</v>
          </cell>
          <cell r="D284">
            <v>60</v>
          </cell>
          <cell r="E284">
            <v>85</v>
          </cell>
          <cell r="F284">
            <v>60</v>
          </cell>
          <cell r="G284"/>
          <cell r="H284" t="str">
            <v/>
          </cell>
          <cell r="I284" t="str">
            <v/>
          </cell>
          <cell r="J284">
            <v>0</v>
          </cell>
          <cell r="K284" t="str">
            <v>Sabie</v>
          </cell>
          <cell r="L284" t="str">
            <v>Bush Desoto Pond</v>
          </cell>
          <cell r="M284">
            <v>280789</v>
          </cell>
          <cell r="N284" t="str">
            <v>280789-PS01</v>
          </cell>
          <cell r="O284"/>
          <cell r="P284">
            <v>308096</v>
          </cell>
          <cell r="Q284"/>
          <cell r="R284"/>
          <cell r="S284"/>
          <cell r="T284"/>
          <cell r="U284">
            <v>0</v>
          </cell>
          <cell r="V284">
            <v>0</v>
          </cell>
          <cell r="W284">
            <v>0</v>
          </cell>
          <cell r="X284">
            <v>0</v>
          </cell>
          <cell r="Y284"/>
          <cell r="Z284"/>
          <cell r="AA284"/>
          <cell r="AB284">
            <v>0</v>
          </cell>
          <cell r="AC284"/>
          <cell r="AD284"/>
          <cell r="AE284"/>
          <cell r="AF284"/>
          <cell r="AG284"/>
          <cell r="AH284"/>
          <cell r="AI284"/>
          <cell r="AJ284"/>
          <cell r="AK284">
            <v>1020050</v>
          </cell>
          <cell r="AL284"/>
          <cell r="AM284"/>
          <cell r="AN284"/>
          <cell r="AO284"/>
          <cell r="AP284"/>
          <cell r="AQ284"/>
          <cell r="AR284">
            <v>0</v>
          </cell>
          <cell r="AS284">
            <v>0</v>
          </cell>
          <cell r="AT284">
            <v>1020050</v>
          </cell>
          <cell r="AU284">
            <v>0</v>
          </cell>
          <cell r="AV284"/>
          <cell r="AW284"/>
          <cell r="AX284">
            <v>0</v>
          </cell>
          <cell r="AY284"/>
          <cell r="AZ284"/>
          <cell r="BA284"/>
          <cell r="BB284"/>
          <cell r="BC284"/>
          <cell r="BD284"/>
          <cell r="BE284"/>
          <cell r="BF284">
            <v>0</v>
          </cell>
          <cell r="BG284"/>
          <cell r="BH284"/>
          <cell r="BI284"/>
          <cell r="BJ284">
            <v>0</v>
          </cell>
          <cell r="BK284">
            <v>44763</v>
          </cell>
          <cell r="BL284">
            <v>1020050</v>
          </cell>
          <cell r="BM284">
            <v>1</v>
          </cell>
          <cell r="BN284" t="str">
            <v>23 Carryover</v>
          </cell>
          <cell r="BO284">
            <v>44967</v>
          </cell>
          <cell r="BP284">
            <v>806000</v>
          </cell>
          <cell r="BQ284">
            <v>806000</v>
          </cell>
          <cell r="BR284">
            <v>1</v>
          </cell>
          <cell r="BS284">
            <v>1020050</v>
          </cell>
          <cell r="BT284"/>
          <cell r="BU284"/>
          <cell r="BV284">
            <v>1020050</v>
          </cell>
          <cell r="BW284"/>
          <cell r="BX284">
            <v>1020050</v>
          </cell>
          <cell r="BY284">
            <v>816040</v>
          </cell>
          <cell r="BZ284">
            <v>816040</v>
          </cell>
          <cell r="CA284"/>
          <cell r="CB284"/>
          <cell r="CC284">
            <v>0</v>
          </cell>
          <cell r="CD284">
            <v>0</v>
          </cell>
          <cell r="CE284"/>
          <cell r="CF284"/>
          <cell r="CG284"/>
          <cell r="CH284"/>
          <cell r="CI284"/>
          <cell r="CJ284"/>
          <cell r="CK284"/>
          <cell r="CL284"/>
          <cell r="CM284"/>
          <cell r="CN284"/>
          <cell r="CO284">
            <v>0</v>
          </cell>
          <cell r="CP284"/>
          <cell r="CQ284"/>
          <cell r="CR284"/>
          <cell r="CS284"/>
          <cell r="CT284"/>
          <cell r="CU284"/>
          <cell r="CV284"/>
          <cell r="CW284">
            <v>1020050</v>
          </cell>
          <cell r="CX284"/>
          <cell r="CY284"/>
          <cell r="CZ284"/>
          <cell r="DA284"/>
          <cell r="DB284"/>
          <cell r="DC284"/>
          <cell r="DD284"/>
          <cell r="DE284"/>
          <cell r="DF284"/>
          <cell r="DG284"/>
          <cell r="DH284">
            <v>0</v>
          </cell>
          <cell r="DI284"/>
          <cell r="DJ284"/>
          <cell r="DK284"/>
          <cell r="DL284"/>
          <cell r="DM284"/>
          <cell r="DN284"/>
          <cell r="DO284">
            <v>0</v>
          </cell>
          <cell r="DP284" t="str">
            <v>Sabie</v>
          </cell>
          <cell r="DQ284"/>
          <cell r="DR284">
            <v>11</v>
          </cell>
        </row>
        <row r="285">
          <cell r="C285">
            <v>186</v>
          </cell>
          <cell r="D285">
            <v>48</v>
          </cell>
          <cell r="E285">
            <v>166</v>
          </cell>
          <cell r="F285">
            <v>48</v>
          </cell>
          <cell r="G285"/>
          <cell r="H285" t="str">
            <v/>
          </cell>
          <cell r="I285" t="str">
            <v/>
          </cell>
          <cell r="J285">
            <v>0</v>
          </cell>
          <cell r="K285" t="str">
            <v>Sabie</v>
          </cell>
          <cell r="L285" t="str">
            <v>Flandrau-Case Pond expansion and filter bench</v>
          </cell>
          <cell r="M285">
            <v>280818</v>
          </cell>
          <cell r="N285" t="str">
            <v>280818-PS01</v>
          </cell>
          <cell r="O285"/>
          <cell r="P285">
            <v>308096</v>
          </cell>
          <cell r="Q285"/>
          <cell r="R285"/>
          <cell r="S285"/>
          <cell r="T285"/>
          <cell r="U285">
            <v>0</v>
          </cell>
          <cell r="V285">
            <v>0</v>
          </cell>
          <cell r="W285">
            <v>0</v>
          </cell>
          <cell r="X285">
            <v>0</v>
          </cell>
          <cell r="Y285"/>
          <cell r="Z285"/>
          <cell r="AA285"/>
          <cell r="AB285">
            <v>0</v>
          </cell>
          <cell r="AC285"/>
          <cell r="AD285"/>
          <cell r="AE285"/>
          <cell r="AF285"/>
          <cell r="AG285"/>
          <cell r="AH285"/>
          <cell r="AI285"/>
          <cell r="AJ285"/>
          <cell r="AK285">
            <v>878025</v>
          </cell>
          <cell r="AL285"/>
          <cell r="AM285"/>
          <cell r="AN285"/>
          <cell r="AO285"/>
          <cell r="AP285"/>
          <cell r="AQ285"/>
          <cell r="AR285">
            <v>0</v>
          </cell>
          <cell r="AS285">
            <v>0</v>
          </cell>
          <cell r="AT285">
            <v>878025</v>
          </cell>
          <cell r="AU285">
            <v>0</v>
          </cell>
          <cell r="AV285"/>
          <cell r="AW285"/>
          <cell r="AX285">
            <v>0</v>
          </cell>
          <cell r="AY285"/>
          <cell r="AZ285"/>
          <cell r="BA285"/>
          <cell r="BB285"/>
          <cell r="BC285"/>
          <cell r="BD285"/>
          <cell r="BE285"/>
          <cell r="BF285">
            <v>0</v>
          </cell>
          <cell r="BG285"/>
          <cell r="BH285"/>
          <cell r="BI285"/>
          <cell r="BJ285">
            <v>0</v>
          </cell>
          <cell r="BK285">
            <v>44763</v>
          </cell>
          <cell r="BL285">
            <v>878025</v>
          </cell>
          <cell r="BM285">
            <v>1</v>
          </cell>
          <cell r="BN285" t="str">
            <v>23 Carryover</v>
          </cell>
          <cell r="BO285">
            <v>44967</v>
          </cell>
          <cell r="BP285">
            <v>694100</v>
          </cell>
          <cell r="BQ285">
            <v>694100</v>
          </cell>
          <cell r="BR285">
            <v>1</v>
          </cell>
          <cell r="BS285">
            <v>878025</v>
          </cell>
          <cell r="BT285"/>
          <cell r="BU285"/>
          <cell r="BV285">
            <v>878025</v>
          </cell>
          <cell r="BW285"/>
          <cell r="BX285">
            <v>878025</v>
          </cell>
          <cell r="BY285">
            <v>702420</v>
          </cell>
          <cell r="BZ285">
            <v>702420</v>
          </cell>
          <cell r="CA285"/>
          <cell r="CB285"/>
          <cell r="CC285">
            <v>0</v>
          </cell>
          <cell r="CD285">
            <v>0</v>
          </cell>
          <cell r="CE285"/>
          <cell r="CF285"/>
          <cell r="CG285"/>
          <cell r="CH285"/>
          <cell r="CI285"/>
          <cell r="CJ285"/>
          <cell r="CK285"/>
          <cell r="CL285"/>
          <cell r="CM285"/>
          <cell r="CN285"/>
          <cell r="CO285">
            <v>0</v>
          </cell>
          <cell r="CP285"/>
          <cell r="CQ285"/>
          <cell r="CR285"/>
          <cell r="CS285"/>
          <cell r="CT285"/>
          <cell r="CU285"/>
          <cell r="CV285"/>
          <cell r="CW285">
            <v>878025</v>
          </cell>
          <cell r="CX285"/>
          <cell r="CY285"/>
          <cell r="CZ285"/>
          <cell r="DA285"/>
          <cell r="DB285"/>
          <cell r="DC285"/>
          <cell r="DD285"/>
          <cell r="DE285"/>
          <cell r="DF285"/>
          <cell r="DG285"/>
          <cell r="DH285">
            <v>0</v>
          </cell>
          <cell r="DI285"/>
          <cell r="DJ285"/>
          <cell r="DK285"/>
          <cell r="DL285"/>
          <cell r="DM285"/>
          <cell r="DN285"/>
          <cell r="DO285">
            <v>0</v>
          </cell>
          <cell r="DP285" t="str">
            <v>Sabie</v>
          </cell>
          <cell r="DQ285" t="str">
            <v>Lafontaine</v>
          </cell>
          <cell r="DR285">
            <v>11</v>
          </cell>
        </row>
        <row r="286">
          <cell r="C286">
            <v>226</v>
          </cell>
          <cell r="D286">
            <v>45</v>
          </cell>
          <cell r="E286">
            <v>205</v>
          </cell>
          <cell r="F286">
            <v>45</v>
          </cell>
          <cell r="G286"/>
          <cell r="H286" t="str">
            <v/>
          </cell>
          <cell r="I286" t="str">
            <v/>
          </cell>
          <cell r="J286" t="str">
            <v>PER submitted</v>
          </cell>
          <cell r="K286" t="str">
            <v>Berrens</v>
          </cell>
          <cell r="L286" t="str">
            <v>Rehab collection and treatment</v>
          </cell>
          <cell r="M286">
            <v>280756</v>
          </cell>
          <cell r="N286" t="str">
            <v>280756-PS01</v>
          </cell>
          <cell r="O286"/>
          <cell r="P286">
            <v>339</v>
          </cell>
          <cell r="Q286"/>
          <cell r="R286"/>
          <cell r="S286"/>
          <cell r="T286" t="str">
            <v>Exempt</v>
          </cell>
          <cell r="U286">
            <v>44505</v>
          </cell>
          <cell r="V286">
            <v>0</v>
          </cell>
          <cell r="W286">
            <v>0</v>
          </cell>
          <cell r="X286">
            <v>0</v>
          </cell>
          <cell r="Y286"/>
          <cell r="Z286"/>
          <cell r="AA286"/>
          <cell r="AB286">
            <v>0</v>
          </cell>
          <cell r="AC286"/>
          <cell r="AD286"/>
          <cell r="AE286"/>
          <cell r="AF286"/>
          <cell r="AG286"/>
          <cell r="AH286"/>
          <cell r="AI286"/>
          <cell r="AJ286"/>
          <cell r="AK286">
            <v>8837100</v>
          </cell>
          <cell r="AL286"/>
          <cell r="AM286"/>
          <cell r="AN286"/>
          <cell r="AO286"/>
          <cell r="AP286"/>
          <cell r="AQ286"/>
          <cell r="AR286">
            <v>0</v>
          </cell>
          <cell r="AS286">
            <v>0</v>
          </cell>
          <cell r="AT286">
            <v>8837100</v>
          </cell>
          <cell r="AU286">
            <v>0</v>
          </cell>
          <cell r="AV286"/>
          <cell r="AW286"/>
          <cell r="AX286">
            <v>0</v>
          </cell>
          <cell r="AY286"/>
          <cell r="AZ286"/>
          <cell r="BA286"/>
          <cell r="BB286"/>
          <cell r="BC286"/>
          <cell r="BD286"/>
          <cell r="BE286">
            <v>0</v>
          </cell>
          <cell r="BF286">
            <v>0</v>
          </cell>
          <cell r="BG286"/>
          <cell r="BH286">
            <v>0</v>
          </cell>
          <cell r="BI286"/>
          <cell r="BJ286">
            <v>4260000</v>
          </cell>
          <cell r="BK286"/>
          <cell r="BL286"/>
          <cell r="BM286"/>
          <cell r="BN286"/>
          <cell r="BO286"/>
          <cell r="BP286"/>
          <cell r="BQ286"/>
          <cell r="BR286" t="str">
            <v/>
          </cell>
          <cell r="BS286"/>
          <cell r="BT286"/>
          <cell r="BU286"/>
          <cell r="BV286">
            <v>0</v>
          </cell>
          <cell r="BW286"/>
          <cell r="BX286">
            <v>0</v>
          </cell>
          <cell r="BY286">
            <v>0</v>
          </cell>
          <cell r="BZ286"/>
          <cell r="CA286"/>
          <cell r="CB286"/>
          <cell r="CC286">
            <v>0</v>
          </cell>
          <cell r="CD286">
            <v>0</v>
          </cell>
          <cell r="CE286"/>
          <cell r="CF286"/>
          <cell r="CG286"/>
          <cell r="CH286"/>
          <cell r="CI286"/>
          <cell r="CJ286"/>
          <cell r="CK286"/>
          <cell r="CL286"/>
          <cell r="CM286"/>
          <cell r="CN286"/>
          <cell r="CO286">
            <v>0</v>
          </cell>
          <cell r="CP286"/>
          <cell r="CQ286"/>
          <cell r="CR286"/>
          <cell r="CS286"/>
          <cell r="CT286"/>
          <cell r="CU286"/>
          <cell r="CV286"/>
          <cell r="CW286">
            <v>0</v>
          </cell>
          <cell r="CX286" t="str">
            <v>PER submitted</v>
          </cell>
          <cell r="CY286"/>
          <cell r="CZ286"/>
          <cell r="DA286"/>
          <cell r="DB286"/>
          <cell r="DC286">
            <v>213</v>
          </cell>
          <cell r="DD286"/>
          <cell r="DE286">
            <v>6627825</v>
          </cell>
          <cell r="DF286"/>
          <cell r="DG286"/>
          <cell r="DH286">
            <v>0</v>
          </cell>
          <cell r="DI286">
            <v>600000</v>
          </cell>
          <cell r="DJ286" t="str">
            <v>2022 award</v>
          </cell>
          <cell r="DK286"/>
          <cell r="DL286"/>
          <cell r="DM286"/>
          <cell r="DN286"/>
          <cell r="DO286" t="str">
            <v>Abram Peterson</v>
          </cell>
          <cell r="DP286" t="str">
            <v>Berrens</v>
          </cell>
          <cell r="DQ286"/>
          <cell r="DR286">
            <v>8</v>
          </cell>
        </row>
        <row r="287">
          <cell r="C287">
            <v>35</v>
          </cell>
          <cell r="D287">
            <v>73</v>
          </cell>
          <cell r="E287"/>
          <cell r="F287"/>
          <cell r="G287">
            <v>2024</v>
          </cell>
          <cell r="H287" t="str">
            <v/>
          </cell>
          <cell r="I287" t="str">
            <v>Yes</v>
          </cell>
          <cell r="J287">
            <v>0</v>
          </cell>
          <cell r="K287" t="str">
            <v>Barrett</v>
          </cell>
          <cell r="L287" t="str">
            <v>Adv trmt - phos</v>
          </cell>
          <cell r="M287">
            <v>280887</v>
          </cell>
          <cell r="N287" t="str">
            <v>280887-PS01</v>
          </cell>
          <cell r="O287"/>
          <cell r="P287">
            <v>2624</v>
          </cell>
          <cell r="Q287"/>
          <cell r="R287"/>
          <cell r="S287"/>
          <cell r="T287"/>
          <cell r="U287">
            <v>45113</v>
          </cell>
          <cell r="V287">
            <v>45169</v>
          </cell>
          <cell r="W287"/>
          <cell r="X287"/>
          <cell r="Y287">
            <v>45079</v>
          </cell>
          <cell r="Z287">
            <v>560000</v>
          </cell>
          <cell r="AA287"/>
          <cell r="AB287">
            <v>112000</v>
          </cell>
          <cell r="AC287" t="str">
            <v>Part B</v>
          </cell>
          <cell r="AD287"/>
          <cell r="AE287"/>
          <cell r="AF287"/>
          <cell r="AG287"/>
          <cell r="AH287">
            <v>45444</v>
          </cell>
          <cell r="AI287">
            <v>45627</v>
          </cell>
          <cell r="AJ287"/>
          <cell r="AK287">
            <v>560000</v>
          </cell>
          <cell r="AL287"/>
          <cell r="AM287"/>
          <cell r="AN287"/>
          <cell r="AO287"/>
          <cell r="AP287"/>
          <cell r="AQ287"/>
          <cell r="AR287">
            <v>0</v>
          </cell>
          <cell r="AS287">
            <v>0</v>
          </cell>
          <cell r="AT287">
            <v>560000</v>
          </cell>
          <cell r="AU287">
            <v>560000</v>
          </cell>
          <cell r="AV287"/>
          <cell r="AW287"/>
          <cell r="AX287">
            <v>560000</v>
          </cell>
          <cell r="AY287"/>
          <cell r="AZ287"/>
          <cell r="BA287"/>
          <cell r="BB287"/>
          <cell r="BC287"/>
          <cell r="BD287"/>
          <cell r="BE287">
            <v>0</v>
          </cell>
          <cell r="BF287">
            <v>0</v>
          </cell>
          <cell r="BG287"/>
          <cell r="BH287">
            <v>0</v>
          </cell>
          <cell r="BI287"/>
          <cell r="BJ287">
            <v>0</v>
          </cell>
          <cell r="BK287">
            <v>45138</v>
          </cell>
          <cell r="BL287">
            <v>560000</v>
          </cell>
          <cell r="BM287">
            <v>1</v>
          </cell>
          <cell r="BN287" t="str">
            <v>FY24 new</v>
          </cell>
          <cell r="BO287"/>
          <cell r="BP287"/>
          <cell r="BQ287"/>
          <cell r="BR287"/>
          <cell r="BS287"/>
          <cell r="BT287"/>
          <cell r="BU287"/>
          <cell r="BV287">
            <v>560000</v>
          </cell>
          <cell r="BW287"/>
          <cell r="BX287">
            <v>560000</v>
          </cell>
          <cell r="BY287">
            <v>448000</v>
          </cell>
          <cell r="BZ287"/>
          <cell r="CA287"/>
          <cell r="CB287"/>
          <cell r="CC287">
            <v>0</v>
          </cell>
          <cell r="CD287">
            <v>0</v>
          </cell>
          <cell r="CE287"/>
          <cell r="CF287"/>
          <cell r="CG287"/>
          <cell r="CH287"/>
          <cell r="CI287"/>
          <cell r="CJ287"/>
          <cell r="CK287"/>
          <cell r="CL287"/>
          <cell r="CM287"/>
          <cell r="CN287"/>
          <cell r="CO287">
            <v>0</v>
          </cell>
          <cell r="CP287"/>
          <cell r="CQ287"/>
          <cell r="CR287"/>
          <cell r="CS287"/>
          <cell r="CT287"/>
          <cell r="CU287"/>
          <cell r="CV287"/>
          <cell r="CW287">
            <v>0</v>
          </cell>
          <cell r="CX287"/>
          <cell r="CY287"/>
          <cell r="CZ287"/>
          <cell r="DA287"/>
          <cell r="DB287"/>
          <cell r="DC287"/>
          <cell r="DD287"/>
          <cell r="DE287"/>
          <cell r="DF287"/>
          <cell r="DG287"/>
          <cell r="DH287"/>
          <cell r="DI287"/>
          <cell r="DJ287"/>
          <cell r="DK287"/>
          <cell r="DL287"/>
          <cell r="DM287"/>
          <cell r="DN287"/>
          <cell r="DO287" t="str">
            <v>Wesley Leksell</v>
          </cell>
          <cell r="DP287" t="str">
            <v>Barrett</v>
          </cell>
          <cell r="DQ287" t="str">
            <v>Lafontaine</v>
          </cell>
          <cell r="DR287" t="str">
            <v>7E</v>
          </cell>
        </row>
        <row r="288">
          <cell r="C288">
            <v>214</v>
          </cell>
          <cell r="D288">
            <v>46</v>
          </cell>
          <cell r="E288"/>
          <cell r="F288"/>
          <cell r="G288"/>
          <cell r="H288" t="str">
            <v/>
          </cell>
          <cell r="I288" t="str">
            <v/>
          </cell>
          <cell r="J288">
            <v>0</v>
          </cell>
          <cell r="K288" t="str">
            <v>Barrett</v>
          </cell>
          <cell r="L288" t="str">
            <v>Rehab collection</v>
          </cell>
          <cell r="M288">
            <v>280914</v>
          </cell>
          <cell r="N288" t="str">
            <v>280914-PS01</v>
          </cell>
          <cell r="O288"/>
          <cell r="P288">
            <v>20000</v>
          </cell>
          <cell r="Q288"/>
          <cell r="R288"/>
          <cell r="S288"/>
          <cell r="T288"/>
          <cell r="U288">
            <v>0</v>
          </cell>
          <cell r="V288">
            <v>0</v>
          </cell>
          <cell r="W288">
            <v>0</v>
          </cell>
          <cell r="X288">
            <v>0</v>
          </cell>
          <cell r="Y288"/>
          <cell r="Z288"/>
          <cell r="AA288"/>
          <cell r="AB288">
            <v>0</v>
          </cell>
          <cell r="AC288"/>
          <cell r="AD288"/>
          <cell r="AE288"/>
          <cell r="AF288"/>
          <cell r="AG288"/>
          <cell r="AH288"/>
          <cell r="AI288"/>
          <cell r="AJ288"/>
          <cell r="AK288">
            <v>4216000</v>
          </cell>
          <cell r="AL288"/>
          <cell r="AM288"/>
          <cell r="AN288"/>
          <cell r="AO288"/>
          <cell r="AP288"/>
          <cell r="AQ288"/>
          <cell r="AR288">
            <v>0</v>
          </cell>
          <cell r="AS288">
            <v>0</v>
          </cell>
          <cell r="AT288">
            <v>4216000</v>
          </cell>
          <cell r="AU288">
            <v>0</v>
          </cell>
          <cell r="AV288"/>
          <cell r="AW288"/>
          <cell r="AX288">
            <v>0</v>
          </cell>
          <cell r="AY288"/>
          <cell r="AZ288"/>
          <cell r="BA288"/>
          <cell r="BB288"/>
          <cell r="BC288"/>
          <cell r="BD288"/>
          <cell r="BE288">
            <v>0</v>
          </cell>
          <cell r="BF288">
            <v>0</v>
          </cell>
          <cell r="BG288"/>
          <cell r="BH288">
            <v>0</v>
          </cell>
          <cell r="BI288"/>
          <cell r="BJ288">
            <v>0</v>
          </cell>
          <cell r="BK288"/>
          <cell r="BL288"/>
          <cell r="BM288"/>
          <cell r="BN288"/>
          <cell r="BO288"/>
          <cell r="BP288"/>
          <cell r="BQ288"/>
          <cell r="BR288"/>
          <cell r="BS288"/>
          <cell r="BT288"/>
          <cell r="BU288"/>
          <cell r="BV288">
            <v>0</v>
          </cell>
          <cell r="BW288"/>
          <cell r="BX288">
            <v>0</v>
          </cell>
          <cell r="BY288">
            <v>0</v>
          </cell>
          <cell r="BZ288"/>
          <cell r="CA288"/>
          <cell r="CB288"/>
          <cell r="CC288">
            <v>0</v>
          </cell>
          <cell r="CD288">
            <v>0</v>
          </cell>
          <cell r="CE288"/>
          <cell r="CF288"/>
          <cell r="CG288"/>
          <cell r="CH288"/>
          <cell r="CI288"/>
          <cell r="CJ288"/>
          <cell r="CK288"/>
          <cell r="CL288"/>
          <cell r="CM288"/>
          <cell r="CN288"/>
          <cell r="CO288">
            <v>0</v>
          </cell>
          <cell r="CP288"/>
          <cell r="CQ288"/>
          <cell r="CR288"/>
          <cell r="CS288"/>
          <cell r="CT288"/>
          <cell r="CU288"/>
          <cell r="CV288"/>
          <cell r="CW288">
            <v>0</v>
          </cell>
          <cell r="CX288"/>
          <cell r="CY288"/>
          <cell r="CZ288"/>
          <cell r="DA288"/>
          <cell r="DB288"/>
          <cell r="DC288"/>
          <cell r="DD288"/>
          <cell r="DE288"/>
          <cell r="DF288"/>
          <cell r="DG288"/>
          <cell r="DH288"/>
          <cell r="DI288"/>
          <cell r="DJ288"/>
          <cell r="DK288"/>
          <cell r="DL288"/>
          <cell r="DM288"/>
          <cell r="DN288"/>
          <cell r="DO288" t="str">
            <v>Abram Peterson</v>
          </cell>
          <cell r="DP288" t="str">
            <v>Barrett</v>
          </cell>
          <cell r="DQ288"/>
          <cell r="DR288" t="str">
            <v>7W</v>
          </cell>
        </row>
        <row r="289">
          <cell r="C289">
            <v>179</v>
          </cell>
          <cell r="D289">
            <v>50</v>
          </cell>
          <cell r="E289">
            <v>159</v>
          </cell>
          <cell r="F289">
            <v>50</v>
          </cell>
          <cell r="G289">
            <v>2024</v>
          </cell>
          <cell r="H289" t="str">
            <v/>
          </cell>
          <cell r="I289" t="str">
            <v>Yes</v>
          </cell>
          <cell r="J289">
            <v>0</v>
          </cell>
          <cell r="K289" t="str">
            <v>Sabie</v>
          </cell>
          <cell r="L289" t="str">
            <v>Adv trmt - nitrogen, rehab LSTS</v>
          </cell>
          <cell r="M289">
            <v>280805</v>
          </cell>
          <cell r="N289" t="str">
            <v>280805-PS01</v>
          </cell>
          <cell r="O289"/>
          <cell r="P289">
            <v>3963</v>
          </cell>
          <cell r="Q289"/>
          <cell r="R289"/>
          <cell r="S289"/>
          <cell r="T289"/>
          <cell r="U289">
            <v>44988</v>
          </cell>
          <cell r="V289">
            <v>45099</v>
          </cell>
          <cell r="W289">
            <v>0</v>
          </cell>
          <cell r="X289">
            <v>0</v>
          </cell>
          <cell r="Y289">
            <v>44988</v>
          </cell>
          <cell r="Z289">
            <v>1600900</v>
          </cell>
          <cell r="AA289"/>
          <cell r="AB289">
            <v>320180</v>
          </cell>
          <cell r="AC289" t="str">
            <v>Part B</v>
          </cell>
          <cell r="AD289" t="str">
            <v>Sm Comm program?</v>
          </cell>
          <cell r="AE289"/>
          <cell r="AF289"/>
          <cell r="AG289"/>
          <cell r="AH289">
            <v>45566</v>
          </cell>
          <cell r="AI289">
            <v>45931</v>
          </cell>
          <cell r="AJ289"/>
          <cell r="AK289">
            <v>1600900</v>
          </cell>
          <cell r="AL289"/>
          <cell r="AM289"/>
          <cell r="AN289"/>
          <cell r="AO289"/>
          <cell r="AP289"/>
          <cell r="AQ289"/>
          <cell r="AR289">
            <v>0</v>
          </cell>
          <cell r="AS289">
            <v>0</v>
          </cell>
          <cell r="AT289">
            <v>1600900</v>
          </cell>
          <cell r="AU289">
            <v>1600900</v>
          </cell>
          <cell r="AV289"/>
          <cell r="AW289"/>
          <cell r="AX289">
            <v>1600900</v>
          </cell>
          <cell r="AY289"/>
          <cell r="AZ289"/>
          <cell r="BA289"/>
          <cell r="BB289"/>
          <cell r="BC289"/>
          <cell r="BD289"/>
          <cell r="BE289">
            <v>0</v>
          </cell>
          <cell r="BF289">
            <v>0</v>
          </cell>
          <cell r="BG289"/>
          <cell r="BH289">
            <v>0</v>
          </cell>
          <cell r="BI289"/>
          <cell r="BJ289">
            <v>0</v>
          </cell>
          <cell r="BK289">
            <v>45138</v>
          </cell>
          <cell r="BL289">
            <v>1600900</v>
          </cell>
          <cell r="BM289">
            <v>1</v>
          </cell>
          <cell r="BN289" t="str">
            <v>FY24 new</v>
          </cell>
          <cell r="BO289"/>
          <cell r="BP289"/>
          <cell r="BQ289"/>
          <cell r="BR289" t="str">
            <v/>
          </cell>
          <cell r="BS289"/>
          <cell r="BT289"/>
          <cell r="BU289"/>
          <cell r="BV289">
            <v>1600900</v>
          </cell>
          <cell r="BW289"/>
          <cell r="BX289">
            <v>1600900</v>
          </cell>
          <cell r="BY289">
            <v>1280720</v>
          </cell>
          <cell r="BZ289"/>
          <cell r="CA289"/>
          <cell r="CB289"/>
          <cell r="CC289">
            <v>0</v>
          </cell>
          <cell r="CD289">
            <v>0</v>
          </cell>
          <cell r="CE289"/>
          <cell r="CF289"/>
          <cell r="CG289"/>
          <cell r="CH289"/>
          <cell r="CI289"/>
          <cell r="CJ289"/>
          <cell r="CK289"/>
          <cell r="CL289"/>
          <cell r="CM289"/>
          <cell r="CN289"/>
          <cell r="CO289">
            <v>0</v>
          </cell>
          <cell r="CP289"/>
          <cell r="CQ289"/>
          <cell r="CR289"/>
          <cell r="CS289"/>
          <cell r="CT289"/>
          <cell r="CU289"/>
          <cell r="CV289"/>
          <cell r="CW289">
            <v>0</v>
          </cell>
          <cell r="CX289"/>
          <cell r="CY289"/>
          <cell r="CZ289"/>
          <cell r="DA289"/>
          <cell r="DB289"/>
          <cell r="DC289"/>
          <cell r="DD289"/>
          <cell r="DE289"/>
          <cell r="DF289"/>
          <cell r="DG289"/>
          <cell r="DH289">
            <v>0</v>
          </cell>
          <cell r="DI289"/>
          <cell r="DJ289"/>
          <cell r="DK289"/>
          <cell r="DL289"/>
          <cell r="DM289"/>
          <cell r="DN289"/>
          <cell r="DO289" t="str">
            <v>Benjamin Carlson</v>
          </cell>
          <cell r="DP289" t="str">
            <v>Sabie</v>
          </cell>
          <cell r="DQ289" t="str">
            <v>Lafontaine</v>
          </cell>
          <cell r="DR289">
            <v>11</v>
          </cell>
        </row>
        <row r="290">
          <cell r="C290">
            <v>13</v>
          </cell>
          <cell r="D290">
            <v>83</v>
          </cell>
          <cell r="E290">
            <v>11</v>
          </cell>
          <cell r="F290">
            <v>83</v>
          </cell>
          <cell r="G290" t="str">
            <v/>
          </cell>
          <cell r="H290" t="str">
            <v/>
          </cell>
          <cell r="I290" t="str">
            <v/>
          </cell>
          <cell r="J290">
            <v>0</v>
          </cell>
          <cell r="K290" t="str">
            <v>Schultz</v>
          </cell>
          <cell r="L290" t="str">
            <v>Rehab collection</v>
          </cell>
          <cell r="M290">
            <v>280162</v>
          </cell>
          <cell r="N290" t="str">
            <v>280162-PS01</v>
          </cell>
          <cell r="O290" t="str">
            <v>existing</v>
          </cell>
          <cell r="P290">
            <v>2525</v>
          </cell>
          <cell r="Q290" t="str">
            <v>Y</v>
          </cell>
          <cell r="R290"/>
          <cell r="S290">
            <v>0</v>
          </cell>
          <cell r="T290"/>
          <cell r="U290">
            <v>0</v>
          </cell>
          <cell r="V290">
            <v>0</v>
          </cell>
          <cell r="W290">
            <v>0</v>
          </cell>
          <cell r="X290">
            <v>0</v>
          </cell>
          <cell r="Y290"/>
          <cell r="Z290"/>
          <cell r="AA290"/>
          <cell r="AB290">
            <v>0</v>
          </cell>
          <cell r="AC290"/>
          <cell r="AD290"/>
          <cell r="AE290"/>
          <cell r="AF290"/>
          <cell r="AG290"/>
          <cell r="AH290"/>
          <cell r="AI290"/>
          <cell r="AJ290" t="str">
            <v>DWRF companion</v>
          </cell>
          <cell r="AK290">
            <v>276988</v>
          </cell>
          <cell r="AL290"/>
          <cell r="AM290"/>
          <cell r="AN290"/>
          <cell r="AO290"/>
          <cell r="AP290"/>
          <cell r="AQ290"/>
          <cell r="AR290">
            <v>0</v>
          </cell>
          <cell r="AS290">
            <v>0</v>
          </cell>
          <cell r="AT290">
            <v>276988</v>
          </cell>
          <cell r="AU290">
            <v>0</v>
          </cell>
          <cell r="AV290"/>
          <cell r="AW290"/>
          <cell r="AX290">
            <v>0</v>
          </cell>
          <cell r="AY290"/>
          <cell r="AZ290"/>
          <cell r="BA290"/>
          <cell r="BB290"/>
          <cell r="BC290"/>
          <cell r="BD290"/>
          <cell r="BE290">
            <v>0</v>
          </cell>
          <cell r="BF290">
            <v>0</v>
          </cell>
          <cell r="BG290"/>
          <cell r="BH290">
            <v>0</v>
          </cell>
          <cell r="BI290"/>
          <cell r="BJ290">
            <v>0</v>
          </cell>
          <cell r="BK290"/>
          <cell r="BL290"/>
          <cell r="BM290"/>
          <cell r="BN290"/>
          <cell r="BO290"/>
          <cell r="BP290"/>
          <cell r="BQ290"/>
          <cell r="BR290" t="str">
            <v/>
          </cell>
          <cell r="BS290"/>
          <cell r="BT290" t="str">
            <v/>
          </cell>
          <cell r="BU290"/>
          <cell r="BV290">
            <v>0</v>
          </cell>
          <cell r="BW290"/>
          <cell r="BX290">
            <v>0</v>
          </cell>
          <cell r="BY290">
            <v>0</v>
          </cell>
          <cell r="BZ290"/>
          <cell r="CA290"/>
          <cell r="CB290"/>
          <cell r="CC290">
            <v>0</v>
          </cell>
          <cell r="CD290">
            <v>0</v>
          </cell>
          <cell r="CE290"/>
          <cell r="CF290"/>
          <cell r="CG290"/>
          <cell r="CH290"/>
          <cell r="CI290"/>
          <cell r="CJ290"/>
          <cell r="CK290"/>
          <cell r="CL290"/>
          <cell r="CM290"/>
          <cell r="CN290"/>
          <cell r="CO290">
            <v>0</v>
          </cell>
          <cell r="CP290"/>
          <cell r="CQ290"/>
          <cell r="CR290"/>
          <cell r="CS290"/>
          <cell r="CT290"/>
          <cell r="CU290"/>
          <cell r="CV290"/>
          <cell r="CW290">
            <v>0</v>
          </cell>
          <cell r="CX290"/>
          <cell r="CY290"/>
          <cell r="CZ290"/>
          <cell r="DA290"/>
          <cell r="DB290"/>
          <cell r="DC290"/>
          <cell r="DD290"/>
          <cell r="DE290"/>
          <cell r="DF290"/>
          <cell r="DG290"/>
          <cell r="DH290">
            <v>0</v>
          </cell>
          <cell r="DI290"/>
          <cell r="DJ290"/>
          <cell r="DK290"/>
          <cell r="DL290"/>
          <cell r="DM290"/>
          <cell r="DN290"/>
          <cell r="DO290" t="str">
            <v>Wesley Leksell</v>
          </cell>
          <cell r="DP290" t="str">
            <v>Schultz</v>
          </cell>
          <cell r="DQ290" t="str">
            <v>Barrett</v>
          </cell>
          <cell r="DR290" t="str">
            <v>3b</v>
          </cell>
        </row>
        <row r="291">
          <cell r="C291">
            <v>184</v>
          </cell>
          <cell r="D291">
            <v>49</v>
          </cell>
          <cell r="E291">
            <v>165</v>
          </cell>
          <cell r="F291">
            <v>49</v>
          </cell>
          <cell r="G291"/>
          <cell r="H291" t="str">
            <v/>
          </cell>
          <cell r="I291" t="str">
            <v/>
          </cell>
          <cell r="J291" t="str">
            <v>PER submitted</v>
          </cell>
          <cell r="K291" t="str">
            <v>Schultz</v>
          </cell>
          <cell r="L291" t="str">
            <v>Rehab treatment</v>
          </cell>
          <cell r="M291">
            <v>280697</v>
          </cell>
          <cell r="N291" t="str">
            <v>280697-PS01</v>
          </cell>
          <cell r="O291"/>
          <cell r="P291">
            <v>717</v>
          </cell>
          <cell r="Q291"/>
          <cell r="R291"/>
          <cell r="S291"/>
          <cell r="T291" t="str">
            <v>Exempt</v>
          </cell>
          <cell r="U291">
            <v>43894</v>
          </cell>
          <cell r="V291">
            <v>0</v>
          </cell>
          <cell r="W291">
            <v>0</v>
          </cell>
          <cell r="X291">
            <v>0</v>
          </cell>
          <cell r="Y291"/>
          <cell r="Z291"/>
          <cell r="AA291"/>
          <cell r="AB291">
            <v>0</v>
          </cell>
          <cell r="AC291"/>
          <cell r="AD291"/>
          <cell r="AE291"/>
          <cell r="AF291"/>
          <cell r="AG291"/>
          <cell r="AH291">
            <v>44348</v>
          </cell>
          <cell r="AI291">
            <v>44499</v>
          </cell>
          <cell r="AJ291"/>
          <cell r="AK291">
            <v>4249350</v>
          </cell>
          <cell r="AL291"/>
          <cell r="AM291"/>
          <cell r="AN291"/>
          <cell r="AO291"/>
          <cell r="AP291"/>
          <cell r="AQ291"/>
          <cell r="AR291">
            <v>0</v>
          </cell>
          <cell r="AS291">
            <v>0</v>
          </cell>
          <cell r="AT291">
            <v>4249350</v>
          </cell>
          <cell r="AU291">
            <v>0</v>
          </cell>
          <cell r="AV291"/>
          <cell r="AW291"/>
          <cell r="AX291">
            <v>0</v>
          </cell>
          <cell r="AY291"/>
          <cell r="AZ291"/>
          <cell r="BA291"/>
          <cell r="BB291"/>
          <cell r="BC291"/>
          <cell r="BD291"/>
          <cell r="BE291" t="str">
            <v>2015 survey</v>
          </cell>
          <cell r="BF291">
            <v>0</v>
          </cell>
          <cell r="BG291"/>
          <cell r="BH291">
            <v>2838048.8540226999</v>
          </cell>
          <cell r="BI291"/>
          <cell r="BJ291">
            <v>1211827.5</v>
          </cell>
          <cell r="BK291"/>
          <cell r="BL291"/>
          <cell r="BM291"/>
          <cell r="BN291"/>
          <cell r="BO291"/>
          <cell r="BP291"/>
          <cell r="BQ291"/>
          <cell r="BR291" t="str">
            <v/>
          </cell>
          <cell r="BS291"/>
          <cell r="BT291"/>
          <cell r="BU291"/>
          <cell r="BV291">
            <v>0</v>
          </cell>
          <cell r="BW291"/>
          <cell r="BX291">
            <v>0</v>
          </cell>
          <cell r="BY291">
            <v>0</v>
          </cell>
          <cell r="BZ291"/>
          <cell r="CA291"/>
          <cell r="CB291"/>
          <cell r="CC291">
            <v>0</v>
          </cell>
          <cell r="CD291">
            <v>0</v>
          </cell>
          <cell r="CE291"/>
          <cell r="CF291"/>
          <cell r="CG291"/>
          <cell r="CH291"/>
          <cell r="CI291"/>
          <cell r="CJ291"/>
          <cell r="CK291"/>
          <cell r="CL291"/>
          <cell r="CM291"/>
          <cell r="CN291"/>
          <cell r="CO291">
            <v>0</v>
          </cell>
          <cell r="CP291"/>
          <cell r="CQ291"/>
          <cell r="CR291"/>
          <cell r="CS291"/>
          <cell r="CT291"/>
          <cell r="CU291"/>
          <cell r="CV291"/>
          <cell r="CW291">
            <v>0</v>
          </cell>
          <cell r="CX291" t="str">
            <v>PER submitted</v>
          </cell>
          <cell r="CY291"/>
          <cell r="CZ291"/>
          <cell r="DA291"/>
          <cell r="DB291"/>
          <cell r="DC291">
            <v>384</v>
          </cell>
          <cell r="DD291"/>
          <cell r="DE291">
            <v>1864350</v>
          </cell>
          <cell r="DF291">
            <v>357700</v>
          </cell>
          <cell r="DG291">
            <v>2385000</v>
          </cell>
          <cell r="DH291">
            <v>2742700</v>
          </cell>
          <cell r="DI291"/>
          <cell r="DJ291" t="str">
            <v>2021 possible</v>
          </cell>
          <cell r="DK291"/>
          <cell r="DL291"/>
          <cell r="DM291"/>
          <cell r="DN291"/>
          <cell r="DO291" t="str">
            <v>Brian Fitzpatrick</v>
          </cell>
          <cell r="DP291" t="str">
            <v>Schultz</v>
          </cell>
          <cell r="DQ291" t="str">
            <v>Lafontaine</v>
          </cell>
          <cell r="DR291">
            <v>5</v>
          </cell>
        </row>
        <row r="292">
          <cell r="C292">
            <v>276</v>
          </cell>
          <cell r="D292">
            <v>35</v>
          </cell>
          <cell r="E292">
            <v>253</v>
          </cell>
          <cell r="F292">
            <v>35</v>
          </cell>
          <cell r="G292" t="str">
            <v/>
          </cell>
          <cell r="H292" t="str">
            <v/>
          </cell>
          <cell r="I292" t="str">
            <v/>
          </cell>
          <cell r="J292" t="str">
            <v>PER submitted</v>
          </cell>
          <cell r="K292" t="str">
            <v>Schultz</v>
          </cell>
          <cell r="L292" t="str">
            <v>Rehab collection</v>
          </cell>
          <cell r="M292">
            <v>279644</v>
          </cell>
          <cell r="N292" t="str">
            <v>279644-PS01</v>
          </cell>
          <cell r="O292" t="str">
            <v>existing</v>
          </cell>
          <cell r="P292">
            <v>663</v>
          </cell>
          <cell r="Q292">
            <v>0</v>
          </cell>
          <cell r="S292">
            <v>0</v>
          </cell>
          <cell r="U292">
            <v>0</v>
          </cell>
          <cell r="V292">
            <v>0</v>
          </cell>
          <cell r="W292">
            <v>0</v>
          </cell>
          <cell r="X292">
            <v>0</v>
          </cell>
          <cell r="Y292"/>
          <cell r="Z292"/>
          <cell r="AA292"/>
          <cell r="AB292">
            <v>0</v>
          </cell>
          <cell r="AC292"/>
          <cell r="AD292"/>
          <cell r="AE292"/>
          <cell r="AF292"/>
          <cell r="AG292"/>
          <cell r="AJ292" t="str">
            <v>Replaced by new project #</v>
          </cell>
          <cell r="AK292">
            <v>889950</v>
          </cell>
          <cell r="AO292"/>
          <cell r="AP292"/>
          <cell r="AQ292"/>
          <cell r="AR292">
            <v>0</v>
          </cell>
          <cell r="AS292">
            <v>0</v>
          </cell>
          <cell r="AT292">
            <v>889950</v>
          </cell>
          <cell r="AU292">
            <v>0</v>
          </cell>
          <cell r="AV292"/>
          <cell r="AW292"/>
          <cell r="AX292">
            <v>0</v>
          </cell>
          <cell r="BC292"/>
          <cell r="BE292" t="str">
            <v>2015 survey</v>
          </cell>
          <cell r="BF292">
            <v>0</v>
          </cell>
          <cell r="BG292"/>
          <cell r="BH292"/>
          <cell r="BJ292"/>
          <cell r="BL292"/>
          <cell r="BO292"/>
          <cell r="BP292"/>
          <cell r="BQ292"/>
          <cell r="BR292" t="str">
            <v/>
          </cell>
          <cell r="BT292" t="str">
            <v/>
          </cell>
          <cell r="BU292"/>
          <cell r="BV292">
            <v>0</v>
          </cell>
          <cell r="BW292"/>
          <cell r="BX292">
            <v>0</v>
          </cell>
          <cell r="BY292">
            <v>0</v>
          </cell>
          <cell r="BZ292"/>
          <cell r="CA292"/>
          <cell r="CB292"/>
          <cell r="CC292">
            <v>0</v>
          </cell>
          <cell r="CD292">
            <v>0</v>
          </cell>
          <cell r="CE292"/>
          <cell r="CF292"/>
          <cell r="CG292"/>
          <cell r="CH292"/>
          <cell r="CI292"/>
          <cell r="CJ292"/>
          <cell r="CK292"/>
          <cell r="CL292"/>
          <cell r="CM292"/>
          <cell r="CN292"/>
          <cell r="CO292">
            <v>0</v>
          </cell>
          <cell r="CP292"/>
          <cell r="CQ292"/>
          <cell r="CR292"/>
          <cell r="CS292"/>
          <cell r="CT292"/>
          <cell r="CU292"/>
          <cell r="CV292"/>
          <cell r="CW292">
            <v>0</v>
          </cell>
          <cell r="CX292" t="str">
            <v>PER submitted</v>
          </cell>
          <cell r="DE292"/>
          <cell r="DF292"/>
          <cell r="DG292"/>
          <cell r="DH292">
            <v>0</v>
          </cell>
          <cell r="DI292"/>
          <cell r="DJ292"/>
          <cell r="DK292"/>
          <cell r="DL292"/>
          <cell r="DM292"/>
          <cell r="DN292"/>
          <cell r="DO292" t="str">
            <v>Brian Fitzpatrick</v>
          </cell>
          <cell r="DP292" t="str">
            <v>Schultz</v>
          </cell>
          <cell r="DQ292" t="str">
            <v>Lafontaine</v>
          </cell>
          <cell r="DR292">
            <v>5</v>
          </cell>
        </row>
        <row r="293">
          <cell r="C293">
            <v>63</v>
          </cell>
          <cell r="D293">
            <v>66</v>
          </cell>
          <cell r="E293">
            <v>52</v>
          </cell>
          <cell r="F293">
            <v>66</v>
          </cell>
          <cell r="G293"/>
          <cell r="H293" t="str">
            <v/>
          </cell>
          <cell r="I293" t="str">
            <v/>
          </cell>
          <cell r="J293">
            <v>0</v>
          </cell>
          <cell r="K293" t="str">
            <v>Kanuit</v>
          </cell>
          <cell r="L293" t="str">
            <v>Rehab collection Ph 2, Osborn St.</v>
          </cell>
          <cell r="M293">
            <v>280698</v>
          </cell>
          <cell r="N293" t="str">
            <v>280698-PS02</v>
          </cell>
          <cell r="P293">
            <v>1095</v>
          </cell>
          <cell r="R293"/>
          <cell r="S293"/>
          <cell r="T293" t="str">
            <v>Exempt</v>
          </cell>
          <cell r="U293">
            <v>43895</v>
          </cell>
          <cell r="V293">
            <v>43984</v>
          </cell>
          <cell r="W293">
            <v>44279</v>
          </cell>
          <cell r="X293">
            <v>44377</v>
          </cell>
          <cell r="Y293"/>
          <cell r="Z293"/>
          <cell r="AA293"/>
          <cell r="AB293">
            <v>0</v>
          </cell>
          <cell r="AC293"/>
          <cell r="AD293"/>
          <cell r="AE293"/>
          <cell r="AF293"/>
          <cell r="AG293"/>
          <cell r="AH293">
            <v>44682</v>
          </cell>
          <cell r="AI293">
            <v>44835</v>
          </cell>
          <cell r="AJ293" t="str">
            <v>MnDOT SPAP funding</v>
          </cell>
          <cell r="AK293">
            <v>2745000</v>
          </cell>
          <cell r="AL293"/>
          <cell r="AM293"/>
          <cell r="AN293"/>
          <cell r="AO293"/>
          <cell r="AP293"/>
          <cell r="AQ293"/>
          <cell r="AR293">
            <v>0</v>
          </cell>
          <cell r="AS293">
            <v>0</v>
          </cell>
          <cell r="AT293">
            <v>2745000</v>
          </cell>
          <cell r="AU293">
            <v>0</v>
          </cell>
          <cell r="AV293"/>
          <cell r="AW293"/>
          <cell r="AX293">
            <v>0</v>
          </cell>
          <cell r="BE293" t="str">
            <v>FY21 survey</v>
          </cell>
          <cell r="BF293">
            <v>0</v>
          </cell>
          <cell r="BG293"/>
          <cell r="BH293">
            <v>0</v>
          </cell>
          <cell r="BJ293">
            <v>0</v>
          </cell>
          <cell r="BL293"/>
          <cell r="BO293"/>
          <cell r="BP293"/>
          <cell r="BR293" t="str">
            <v/>
          </cell>
          <cell r="BV293">
            <v>0</v>
          </cell>
          <cell r="BX293">
            <v>0</v>
          </cell>
          <cell r="BY293">
            <v>0</v>
          </cell>
          <cell r="BZ293"/>
          <cell r="CA293"/>
          <cell r="CB293"/>
          <cell r="CC293">
            <v>0</v>
          </cell>
          <cell r="CD293">
            <v>0</v>
          </cell>
          <cell r="CE293"/>
          <cell r="CH293"/>
          <cell r="CM293"/>
          <cell r="CN293"/>
          <cell r="CO293">
            <v>0</v>
          </cell>
          <cell r="CP293"/>
          <cell r="CW293">
            <v>0</v>
          </cell>
          <cell r="DE293"/>
          <cell r="DF293"/>
          <cell r="DG293"/>
          <cell r="DH293">
            <v>0</v>
          </cell>
          <cell r="DI293"/>
          <cell r="DJ293"/>
          <cell r="DK293">
            <v>3030000</v>
          </cell>
          <cell r="DL293" t="str">
            <v>MnDOT SPAP</v>
          </cell>
          <cell r="DM293"/>
          <cell r="DN293"/>
          <cell r="DO293" t="str">
            <v>Qais Banihani</v>
          </cell>
          <cell r="DP293" t="str">
            <v>Kanuit</v>
          </cell>
          <cell r="DQ293"/>
          <cell r="DR293">
            <v>9</v>
          </cell>
        </row>
        <row r="294">
          <cell r="C294">
            <v>57</v>
          </cell>
          <cell r="D294">
            <v>68</v>
          </cell>
          <cell r="E294">
            <v>46</v>
          </cell>
          <cell r="F294">
            <v>68</v>
          </cell>
          <cell r="G294">
            <v>2024</v>
          </cell>
          <cell r="H294" t="str">
            <v/>
          </cell>
          <cell r="I294" t="str">
            <v>Yes</v>
          </cell>
          <cell r="J294" t="str">
            <v>No</v>
          </cell>
          <cell r="K294" t="str">
            <v>Barrett</v>
          </cell>
          <cell r="L294" t="str">
            <v>Adv trmt - phos, add pond</v>
          </cell>
          <cell r="M294">
            <v>280693</v>
          </cell>
          <cell r="N294" t="str">
            <v>280693-PS01</v>
          </cell>
          <cell r="O294"/>
          <cell r="P294">
            <v>306</v>
          </cell>
          <cell r="Q294"/>
          <cell r="R294"/>
          <cell r="S294"/>
          <cell r="T294" t="str">
            <v>Exempt</v>
          </cell>
          <cell r="U294">
            <v>43896</v>
          </cell>
          <cell r="V294">
            <v>44264</v>
          </cell>
          <cell r="W294">
            <v>0</v>
          </cell>
          <cell r="X294">
            <v>0</v>
          </cell>
          <cell r="Y294" t="str">
            <v>loan app</v>
          </cell>
          <cell r="Z294">
            <v>2305000</v>
          </cell>
          <cell r="AA294"/>
          <cell r="AB294">
            <v>405000</v>
          </cell>
          <cell r="AC294" t="str">
            <v>Part B</v>
          </cell>
          <cell r="AD294"/>
          <cell r="AE294">
            <v>44702</v>
          </cell>
          <cell r="AF294">
            <v>2300000</v>
          </cell>
          <cell r="AG294"/>
          <cell r="AH294">
            <v>45170</v>
          </cell>
          <cell r="AI294">
            <v>45323</v>
          </cell>
          <cell r="AJ294" t="str">
            <v>temp financing obtained</v>
          </cell>
          <cell r="AK294">
            <v>2305000</v>
          </cell>
          <cell r="AL294">
            <v>44284</v>
          </cell>
          <cell r="AM294"/>
          <cell r="AN294"/>
          <cell r="AO294"/>
          <cell r="AP294"/>
          <cell r="AQ294"/>
          <cell r="AR294">
            <v>0</v>
          </cell>
          <cell r="AS294">
            <v>0</v>
          </cell>
          <cell r="AT294">
            <v>2305000</v>
          </cell>
          <cell r="AU294">
            <v>405000</v>
          </cell>
          <cell r="AV294"/>
          <cell r="AW294"/>
          <cell r="AX294">
            <v>405000</v>
          </cell>
          <cell r="AY294"/>
          <cell r="AZ294"/>
          <cell r="BA294"/>
          <cell r="BB294"/>
          <cell r="BC294"/>
          <cell r="BD294"/>
          <cell r="BE294" t="str">
            <v>FY23 Survey</v>
          </cell>
          <cell r="BF294">
            <v>0</v>
          </cell>
          <cell r="BG294"/>
          <cell r="BH294">
            <v>0</v>
          </cell>
          <cell r="BI294"/>
          <cell r="BJ294">
            <v>0</v>
          </cell>
          <cell r="BK294"/>
          <cell r="BL294"/>
          <cell r="BM294"/>
          <cell r="BN294"/>
          <cell r="BO294"/>
          <cell r="BP294"/>
          <cell r="BQ294"/>
          <cell r="BR294" t="str">
            <v/>
          </cell>
          <cell r="BS294"/>
          <cell r="BT294"/>
          <cell r="BU294"/>
          <cell r="BV294">
            <v>0</v>
          </cell>
          <cell r="BW294"/>
          <cell r="BX294">
            <v>0</v>
          </cell>
          <cell r="BY294">
            <v>0</v>
          </cell>
          <cell r="BZ294"/>
          <cell r="CA294"/>
          <cell r="CB294"/>
          <cell r="CC294">
            <v>0</v>
          </cell>
          <cell r="CD294">
            <v>0</v>
          </cell>
          <cell r="CE294"/>
          <cell r="CF294"/>
          <cell r="CG294"/>
          <cell r="CH294"/>
          <cell r="CI294"/>
          <cell r="CJ294"/>
          <cell r="CK294"/>
          <cell r="CL294"/>
          <cell r="CM294"/>
          <cell r="CN294"/>
          <cell r="CO294">
            <v>0</v>
          </cell>
          <cell r="CP294"/>
          <cell r="CQ294"/>
          <cell r="CR294"/>
          <cell r="CS294"/>
          <cell r="CT294"/>
          <cell r="CU294"/>
          <cell r="CV294"/>
          <cell r="CW294">
            <v>0</v>
          </cell>
          <cell r="CX294"/>
          <cell r="CY294"/>
          <cell r="CZ294"/>
          <cell r="DA294"/>
          <cell r="DB294"/>
          <cell r="DC294"/>
          <cell r="DD294"/>
          <cell r="DE294"/>
          <cell r="DF294"/>
          <cell r="DG294"/>
          <cell r="DH294">
            <v>0</v>
          </cell>
          <cell r="DI294"/>
          <cell r="DJ294"/>
          <cell r="DK294">
            <v>1900000</v>
          </cell>
          <cell r="DL294" t="str">
            <v>23 fed earmark</v>
          </cell>
          <cell r="DM294"/>
          <cell r="DN294"/>
          <cell r="DO294" t="str">
            <v>Julie Henderson</v>
          </cell>
          <cell r="DP294" t="str">
            <v>Barrett</v>
          </cell>
          <cell r="DQ294"/>
          <cell r="DR294" t="str">
            <v>7E</v>
          </cell>
        </row>
        <row r="295">
          <cell r="C295">
            <v>280</v>
          </cell>
          <cell r="D295">
            <v>33</v>
          </cell>
          <cell r="E295">
            <v>257</v>
          </cell>
          <cell r="F295">
            <v>33</v>
          </cell>
          <cell r="G295"/>
          <cell r="H295" t="str">
            <v/>
          </cell>
          <cell r="I295" t="str">
            <v/>
          </cell>
          <cell r="J295" t="str">
            <v>PER submitted</v>
          </cell>
          <cell r="K295" t="str">
            <v>Bradshaw</v>
          </cell>
          <cell r="L295" t="str">
            <v>Unsewered, connect to Two Harbors</v>
          </cell>
          <cell r="M295">
            <v>280690</v>
          </cell>
          <cell r="N295" t="str">
            <v>280690-PS01</v>
          </cell>
          <cell r="O295"/>
          <cell r="P295">
            <v>1088</v>
          </cell>
          <cell r="Q295"/>
          <cell r="R295"/>
          <cell r="S295"/>
          <cell r="T295"/>
          <cell r="U295">
            <v>0</v>
          </cell>
          <cell r="V295">
            <v>0</v>
          </cell>
          <cell r="W295">
            <v>0</v>
          </cell>
          <cell r="X295">
            <v>0</v>
          </cell>
          <cell r="Y295"/>
          <cell r="Z295"/>
          <cell r="AA295"/>
          <cell r="AB295">
            <v>0</v>
          </cell>
          <cell r="AC295"/>
          <cell r="AD295"/>
          <cell r="AE295">
            <v>44622</v>
          </cell>
          <cell r="AF295">
            <v>17000000</v>
          </cell>
          <cell r="AG295"/>
          <cell r="AH295"/>
          <cell r="AI295"/>
          <cell r="AJ295" t="str">
            <v>Pts dropped to 26 on 2022 PPL</v>
          </cell>
          <cell r="AK295">
            <v>20525000</v>
          </cell>
          <cell r="AL295"/>
          <cell r="AM295"/>
          <cell r="AN295"/>
          <cell r="AO295"/>
          <cell r="AP295"/>
          <cell r="AQ295"/>
          <cell r="AR295">
            <v>0</v>
          </cell>
          <cell r="AS295">
            <v>0</v>
          </cell>
          <cell r="AT295">
            <v>20525000</v>
          </cell>
          <cell r="AU295">
            <v>0</v>
          </cell>
          <cell r="AV295"/>
          <cell r="AW295"/>
          <cell r="AX295">
            <v>0</v>
          </cell>
          <cell r="AY295"/>
          <cell r="AZ295"/>
          <cell r="BA295"/>
          <cell r="BB295"/>
          <cell r="BC295"/>
          <cell r="BD295"/>
          <cell r="BE295">
            <v>0</v>
          </cell>
          <cell r="BF295">
            <v>0</v>
          </cell>
          <cell r="BG295"/>
          <cell r="BH295">
            <v>0</v>
          </cell>
          <cell r="BI295"/>
          <cell r="BJ295">
            <v>3320000</v>
          </cell>
          <cell r="BK295"/>
          <cell r="BL295"/>
          <cell r="BM295"/>
          <cell r="BN295"/>
          <cell r="BO295"/>
          <cell r="BP295" t="str">
            <v>Not eligible per PCA</v>
          </cell>
          <cell r="BQ295"/>
          <cell r="BR295" t="str">
            <v/>
          </cell>
          <cell r="BS295"/>
          <cell r="BT295"/>
          <cell r="BU295"/>
          <cell r="BV295">
            <v>0</v>
          </cell>
          <cell r="BW295"/>
          <cell r="BX295">
            <v>0</v>
          </cell>
          <cell r="BY295" t="str">
            <v>not eligible</v>
          </cell>
          <cell r="BZ295"/>
          <cell r="CA295"/>
          <cell r="CB295"/>
          <cell r="CC295" t="e">
            <v>#VALUE!</v>
          </cell>
          <cell r="CD295" t="e">
            <v>#VALUE!</v>
          </cell>
          <cell r="CE295"/>
          <cell r="CF295"/>
          <cell r="CG295"/>
          <cell r="CH295"/>
          <cell r="CI295"/>
          <cell r="CJ295"/>
          <cell r="CK295"/>
          <cell r="CL295"/>
          <cell r="CM295"/>
          <cell r="CN295"/>
          <cell r="CO295">
            <v>0</v>
          </cell>
          <cell r="CP295"/>
          <cell r="CQ295"/>
          <cell r="CR295"/>
          <cell r="CS295"/>
          <cell r="CT295"/>
          <cell r="CU295"/>
          <cell r="CV295"/>
          <cell r="CW295">
            <v>0</v>
          </cell>
          <cell r="CX295" t="str">
            <v>PER submitted</v>
          </cell>
          <cell r="CY295"/>
          <cell r="CZ295"/>
          <cell r="DA295"/>
          <cell r="DB295"/>
          <cell r="DC295">
            <v>155</v>
          </cell>
          <cell r="DD295">
            <v>11</v>
          </cell>
          <cell r="DE295">
            <v>8600000</v>
          </cell>
          <cell r="DF295">
            <v>2000000</v>
          </cell>
          <cell r="DG295">
            <v>4000000</v>
          </cell>
          <cell r="DH295">
            <v>6000000</v>
          </cell>
          <cell r="DI295"/>
          <cell r="DJ295"/>
          <cell r="DK295"/>
          <cell r="DL295"/>
          <cell r="DM295"/>
          <cell r="DN295"/>
          <cell r="DO295" t="str">
            <v>Wesley Leksell</v>
          </cell>
          <cell r="DP295" t="str">
            <v>Bradshaw</v>
          </cell>
          <cell r="DQ295" t="str">
            <v>Fletcher</v>
          </cell>
          <cell r="DR295" t="str">
            <v>3c</v>
          </cell>
        </row>
        <row r="296">
          <cell r="C296">
            <v>9</v>
          </cell>
          <cell r="D296">
            <v>88</v>
          </cell>
          <cell r="E296">
            <v>9</v>
          </cell>
          <cell r="F296">
            <v>88</v>
          </cell>
          <cell r="G296"/>
          <cell r="H296" t="str">
            <v/>
          </cell>
          <cell r="I296" t="str">
            <v/>
          </cell>
          <cell r="J296" t="str">
            <v>RD commit</v>
          </cell>
          <cell r="K296" t="str">
            <v>Barrett</v>
          </cell>
          <cell r="L296" t="str">
            <v>Adv trmt - phos, rehab collection and ponds</v>
          </cell>
          <cell r="M296">
            <v>280716</v>
          </cell>
          <cell r="N296" t="str">
            <v>280716-PS01</v>
          </cell>
          <cell r="O296"/>
          <cell r="P296">
            <v>837</v>
          </cell>
          <cell r="Q296"/>
          <cell r="R296"/>
          <cell r="S296"/>
          <cell r="T296" t="str">
            <v>Exempt</v>
          </cell>
          <cell r="U296">
            <v>44151</v>
          </cell>
          <cell r="V296">
            <v>0</v>
          </cell>
          <cell r="W296">
            <v>0</v>
          </cell>
          <cell r="X296">
            <v>0</v>
          </cell>
          <cell r="Y296">
            <v>45077</v>
          </cell>
          <cell r="Z296">
            <v>10960804</v>
          </cell>
          <cell r="AA296"/>
          <cell r="AB296">
            <v>7246804</v>
          </cell>
          <cell r="AC296" t="str">
            <v>Refer to RD</v>
          </cell>
          <cell r="AD296"/>
          <cell r="AE296"/>
          <cell r="AF296">
            <v>8951661</v>
          </cell>
          <cell r="AG296"/>
          <cell r="AH296">
            <v>45778</v>
          </cell>
          <cell r="AI296">
            <v>46692</v>
          </cell>
          <cell r="AJ296" t="str">
            <v>May still be some collection and pond work as Ph4 after this</v>
          </cell>
          <cell r="AK296">
            <v>10960804</v>
          </cell>
          <cell r="AL296"/>
          <cell r="AM296"/>
          <cell r="AN296"/>
          <cell r="AO296"/>
          <cell r="AP296"/>
          <cell r="AQ296"/>
          <cell r="AR296">
            <v>0</v>
          </cell>
          <cell r="AS296">
            <v>0</v>
          </cell>
          <cell r="AT296">
            <v>10960804</v>
          </cell>
          <cell r="AU296">
            <v>0</v>
          </cell>
          <cell r="AV296"/>
          <cell r="AW296"/>
          <cell r="AX296">
            <v>0</v>
          </cell>
          <cell r="AY296"/>
          <cell r="AZ296"/>
          <cell r="BA296"/>
          <cell r="BB296"/>
          <cell r="BC296">
            <v>3114000</v>
          </cell>
          <cell r="BD296">
            <v>45079</v>
          </cell>
          <cell r="BE296" t="str">
            <v>FY23 Survey</v>
          </cell>
          <cell r="BF296">
            <v>0</v>
          </cell>
          <cell r="BG296"/>
          <cell r="BH296">
            <v>4292485.2065201057</v>
          </cell>
          <cell r="BI296">
            <v>3114000</v>
          </cell>
          <cell r="BJ296">
            <v>4420522.6000000006</v>
          </cell>
          <cell r="BK296"/>
          <cell r="BL296"/>
          <cell r="BM296"/>
          <cell r="BN296"/>
          <cell r="BO296"/>
          <cell r="BP296"/>
          <cell r="BQ296"/>
          <cell r="BR296" t="str">
            <v/>
          </cell>
          <cell r="BS296"/>
          <cell r="BT296"/>
          <cell r="BU296"/>
          <cell r="BV296">
            <v>0</v>
          </cell>
          <cell r="BW296"/>
          <cell r="BX296">
            <v>0</v>
          </cell>
          <cell r="BY296">
            <v>0</v>
          </cell>
          <cell r="BZ296"/>
          <cell r="CA296"/>
          <cell r="CB296"/>
          <cell r="CC296">
            <v>0</v>
          </cell>
          <cell r="CD296">
            <v>0</v>
          </cell>
          <cell r="CE296"/>
          <cell r="CF296"/>
          <cell r="CG296"/>
          <cell r="CH296"/>
          <cell r="CI296"/>
          <cell r="CJ296"/>
          <cell r="CK296"/>
          <cell r="CL296"/>
          <cell r="CM296"/>
          <cell r="CN296"/>
          <cell r="CO296">
            <v>0</v>
          </cell>
          <cell r="CP296"/>
          <cell r="CQ296"/>
          <cell r="CR296"/>
          <cell r="CS296"/>
          <cell r="CT296"/>
          <cell r="CU296"/>
          <cell r="CV296"/>
          <cell r="CW296">
            <v>0</v>
          </cell>
          <cell r="CX296" t="str">
            <v>RD commit</v>
          </cell>
          <cell r="CY296">
            <v>2023</v>
          </cell>
          <cell r="CZ296">
            <v>44924</v>
          </cell>
          <cell r="DA296"/>
          <cell r="DB296"/>
          <cell r="DC296">
            <v>332</v>
          </cell>
          <cell r="DD296">
            <v>45</v>
          </cell>
          <cell r="DE296">
            <v>6800804</v>
          </cell>
          <cell r="DF296">
            <v>1678000</v>
          </cell>
          <cell r="DG296">
            <v>3560000</v>
          </cell>
          <cell r="DH296">
            <v>5238000</v>
          </cell>
          <cell r="DI296"/>
          <cell r="DJ296"/>
          <cell r="DK296"/>
          <cell r="DL296"/>
          <cell r="DM296">
            <v>600000</v>
          </cell>
          <cell r="DN296" t="str">
            <v>city</v>
          </cell>
          <cell r="DO296" t="str">
            <v>Abram Peterson</v>
          </cell>
          <cell r="DP296" t="str">
            <v>Barrett</v>
          </cell>
          <cell r="DQ296"/>
          <cell r="DR296" t="str">
            <v>6E</v>
          </cell>
        </row>
        <row r="297">
          <cell r="C297">
            <v>293</v>
          </cell>
          <cell r="D297">
            <v>20</v>
          </cell>
          <cell r="E297">
            <v>268</v>
          </cell>
          <cell r="F297">
            <v>20</v>
          </cell>
          <cell r="G297"/>
          <cell r="H297" t="str">
            <v/>
          </cell>
          <cell r="I297" t="str">
            <v/>
          </cell>
          <cell r="J297">
            <v>0</v>
          </cell>
          <cell r="K297" t="str">
            <v>Barrett</v>
          </cell>
          <cell r="L297" t="str">
            <v>Rehab collection</v>
          </cell>
          <cell r="M297">
            <v>280753</v>
          </cell>
          <cell r="N297" t="str">
            <v>280753-PS01</v>
          </cell>
          <cell r="O297"/>
          <cell r="P297">
            <v>187</v>
          </cell>
          <cell r="Q297"/>
          <cell r="R297"/>
          <cell r="S297"/>
          <cell r="T297" t="str">
            <v>Exempt</v>
          </cell>
          <cell r="U297">
            <v>44208</v>
          </cell>
          <cell r="V297">
            <v>44328</v>
          </cell>
          <cell r="W297">
            <v>0</v>
          </cell>
          <cell r="X297">
            <v>0</v>
          </cell>
          <cell r="Y297"/>
          <cell r="Z297"/>
          <cell r="AA297"/>
          <cell r="AB297">
            <v>0</v>
          </cell>
          <cell r="AC297"/>
          <cell r="AD297"/>
          <cell r="AE297"/>
          <cell r="AF297"/>
          <cell r="AG297"/>
          <cell r="AH297"/>
          <cell r="AI297"/>
          <cell r="AJ297"/>
          <cell r="AK297">
            <v>1147000</v>
          </cell>
          <cell r="AL297"/>
          <cell r="AM297"/>
          <cell r="AN297"/>
          <cell r="AO297"/>
          <cell r="AP297"/>
          <cell r="AQ297"/>
          <cell r="AR297">
            <v>0</v>
          </cell>
          <cell r="AS297">
            <v>0</v>
          </cell>
          <cell r="AT297">
            <v>1147000</v>
          </cell>
          <cell r="AU297">
            <v>0</v>
          </cell>
          <cell r="AV297"/>
          <cell r="AW297"/>
          <cell r="AX297">
            <v>0</v>
          </cell>
          <cell r="AY297"/>
          <cell r="AZ297"/>
          <cell r="BA297"/>
          <cell r="BB297"/>
          <cell r="BC297"/>
          <cell r="BD297"/>
          <cell r="BE297"/>
          <cell r="BF297">
            <v>0</v>
          </cell>
          <cell r="BG297"/>
          <cell r="BH297">
            <v>0</v>
          </cell>
          <cell r="BI297"/>
          <cell r="BJ297">
            <v>0</v>
          </cell>
          <cell r="BK297"/>
          <cell r="BL297"/>
          <cell r="BM297"/>
          <cell r="BN297"/>
          <cell r="BO297"/>
          <cell r="BP297"/>
          <cell r="BQ297"/>
          <cell r="BR297" t="str">
            <v/>
          </cell>
          <cell r="BS297"/>
          <cell r="BT297"/>
          <cell r="BU297"/>
          <cell r="BV297">
            <v>0</v>
          </cell>
          <cell r="BW297"/>
          <cell r="BX297">
            <v>0</v>
          </cell>
          <cell r="BY297">
            <v>0</v>
          </cell>
          <cell r="BZ297"/>
          <cell r="CA297"/>
          <cell r="CB297"/>
          <cell r="CC297">
            <v>0</v>
          </cell>
          <cell r="CD297">
            <v>0</v>
          </cell>
          <cell r="CE297"/>
          <cell r="CF297"/>
          <cell r="CG297"/>
          <cell r="CH297"/>
          <cell r="CI297"/>
          <cell r="CJ297"/>
          <cell r="CK297"/>
          <cell r="CL297"/>
          <cell r="CM297"/>
          <cell r="CN297"/>
          <cell r="CO297">
            <v>0</v>
          </cell>
          <cell r="CP297"/>
          <cell r="CQ297"/>
          <cell r="CR297"/>
          <cell r="CS297"/>
          <cell r="CT297"/>
          <cell r="CU297"/>
          <cell r="CV297"/>
          <cell r="CW297">
            <v>0</v>
          </cell>
          <cell r="CX297"/>
          <cell r="CY297"/>
          <cell r="CZ297"/>
          <cell r="DA297"/>
          <cell r="DB297"/>
          <cell r="DC297"/>
          <cell r="DD297"/>
          <cell r="DE297"/>
          <cell r="DF297"/>
          <cell r="DG297"/>
          <cell r="DH297"/>
          <cell r="DI297"/>
          <cell r="DJ297"/>
          <cell r="DK297">
            <v>1200000</v>
          </cell>
          <cell r="DL297" t="str">
            <v>23 SPAP</v>
          </cell>
          <cell r="DM297"/>
          <cell r="DN297"/>
          <cell r="DO297" t="str">
            <v>Abram Peterson</v>
          </cell>
          <cell r="DP297" t="str">
            <v>Barrett</v>
          </cell>
          <cell r="DQ297"/>
          <cell r="DR297" t="str">
            <v>7W</v>
          </cell>
        </row>
        <row r="298">
          <cell r="C298">
            <v>94</v>
          </cell>
          <cell r="D298">
            <v>61</v>
          </cell>
          <cell r="E298">
            <v>79</v>
          </cell>
          <cell r="F298">
            <v>61</v>
          </cell>
          <cell r="G298"/>
          <cell r="H298" t="str">
            <v/>
          </cell>
          <cell r="I298" t="str">
            <v/>
          </cell>
          <cell r="J298">
            <v>0</v>
          </cell>
          <cell r="K298" t="str">
            <v>Sabie</v>
          </cell>
          <cell r="L298" t="str">
            <v>Rehab collection</v>
          </cell>
          <cell r="M298">
            <v>280676</v>
          </cell>
          <cell r="N298" t="str">
            <v>280676-PS01</v>
          </cell>
          <cell r="O298"/>
          <cell r="P298">
            <v>1673</v>
          </cell>
          <cell r="Q298"/>
          <cell r="R298"/>
          <cell r="S298"/>
          <cell r="T298"/>
          <cell r="U298">
            <v>0</v>
          </cell>
          <cell r="V298">
            <v>0</v>
          </cell>
          <cell r="W298">
            <v>0</v>
          </cell>
          <cell r="X298">
            <v>0</v>
          </cell>
          <cell r="Y298"/>
          <cell r="Z298"/>
          <cell r="AA298"/>
          <cell r="AB298">
            <v>0</v>
          </cell>
          <cell r="AC298"/>
          <cell r="AD298"/>
          <cell r="AE298"/>
          <cell r="AF298"/>
          <cell r="AG298"/>
          <cell r="AH298"/>
          <cell r="AI298"/>
          <cell r="AJ298"/>
          <cell r="AK298">
            <v>4194500</v>
          </cell>
          <cell r="AL298"/>
          <cell r="AM298"/>
          <cell r="AN298"/>
          <cell r="AO298"/>
          <cell r="AP298"/>
          <cell r="AQ298"/>
          <cell r="AR298">
            <v>0</v>
          </cell>
          <cell r="AS298">
            <v>0</v>
          </cell>
          <cell r="AT298">
            <v>4194500</v>
          </cell>
          <cell r="AU298">
            <v>0</v>
          </cell>
          <cell r="AV298"/>
          <cell r="AW298"/>
          <cell r="AX298">
            <v>0</v>
          </cell>
          <cell r="AY298"/>
          <cell r="AZ298"/>
          <cell r="BA298"/>
          <cell r="BB298"/>
          <cell r="BC298"/>
          <cell r="BD298"/>
          <cell r="BE298">
            <v>0</v>
          </cell>
          <cell r="BF298">
            <v>0</v>
          </cell>
          <cell r="BG298"/>
          <cell r="BH298">
            <v>0</v>
          </cell>
          <cell r="BI298"/>
          <cell r="BJ298">
            <v>0</v>
          </cell>
          <cell r="BK298"/>
          <cell r="BL298"/>
          <cell r="BM298"/>
          <cell r="BN298"/>
          <cell r="BO298"/>
          <cell r="BP298"/>
          <cell r="BQ298"/>
          <cell r="BR298" t="str">
            <v/>
          </cell>
          <cell r="BS298"/>
          <cell r="BT298" t="str">
            <v/>
          </cell>
          <cell r="BU298"/>
          <cell r="BV298">
            <v>0</v>
          </cell>
          <cell r="BW298"/>
          <cell r="BX298">
            <v>0</v>
          </cell>
          <cell r="BY298">
            <v>0</v>
          </cell>
          <cell r="BZ298"/>
          <cell r="CA298"/>
          <cell r="CB298"/>
          <cell r="CC298">
            <v>0</v>
          </cell>
          <cell r="CD298">
            <v>0</v>
          </cell>
          <cell r="CE298"/>
          <cell r="CF298"/>
          <cell r="CG298"/>
          <cell r="CH298"/>
          <cell r="CI298"/>
          <cell r="CJ298"/>
          <cell r="CK298"/>
          <cell r="CL298"/>
          <cell r="CM298"/>
          <cell r="CN298"/>
          <cell r="CO298">
            <v>0</v>
          </cell>
          <cell r="CP298"/>
          <cell r="CQ298"/>
          <cell r="CR298"/>
          <cell r="CS298"/>
          <cell r="CT298"/>
          <cell r="CU298"/>
          <cell r="CV298"/>
          <cell r="CW298">
            <v>0</v>
          </cell>
          <cell r="CX298"/>
          <cell r="CY298"/>
          <cell r="CZ298"/>
          <cell r="DA298"/>
          <cell r="DB298"/>
          <cell r="DC298"/>
          <cell r="DD298"/>
          <cell r="DE298"/>
          <cell r="DF298"/>
          <cell r="DG298"/>
          <cell r="DH298">
            <v>0</v>
          </cell>
          <cell r="DI298"/>
          <cell r="DJ298"/>
          <cell r="DK298">
            <v>1500000</v>
          </cell>
          <cell r="DL298" t="str">
            <v>2020 SPAP</v>
          </cell>
          <cell r="DM298"/>
          <cell r="DN298"/>
          <cell r="DO298" t="str">
            <v>Pam Rodewald</v>
          </cell>
          <cell r="DP298" t="str">
            <v>Sabie</v>
          </cell>
          <cell r="DQ298" t="str">
            <v>Sabie</v>
          </cell>
          <cell r="DR298">
            <v>11</v>
          </cell>
        </row>
        <row r="299">
          <cell r="C299">
            <v>39</v>
          </cell>
          <cell r="D299">
            <v>72</v>
          </cell>
          <cell r="E299">
            <v>31</v>
          </cell>
          <cell r="F299">
            <v>72</v>
          </cell>
          <cell r="G299"/>
          <cell r="H299" t="str">
            <v/>
          </cell>
          <cell r="I299" t="str">
            <v/>
          </cell>
          <cell r="J299">
            <v>0</v>
          </cell>
          <cell r="K299" t="str">
            <v>Kanuit</v>
          </cell>
          <cell r="L299" t="str">
            <v>Rehab collection and treatment</v>
          </cell>
          <cell r="M299">
            <v>280633</v>
          </cell>
          <cell r="N299" t="str">
            <v>280633-PS01</v>
          </cell>
          <cell r="P299">
            <v>2479</v>
          </cell>
          <cell r="R299"/>
          <cell r="S299"/>
          <cell r="T299" t="str">
            <v>Exempt</v>
          </cell>
          <cell r="U299">
            <v>43895</v>
          </cell>
          <cell r="V299">
            <v>44026</v>
          </cell>
          <cell r="W299">
            <v>44286</v>
          </cell>
          <cell r="X299">
            <v>44370</v>
          </cell>
          <cell r="Y299"/>
          <cell r="Z299"/>
          <cell r="AA299"/>
          <cell r="AB299">
            <v>0</v>
          </cell>
          <cell r="AC299"/>
          <cell r="AD299"/>
          <cell r="AE299">
            <v>44714</v>
          </cell>
          <cell r="AF299">
            <v>992250</v>
          </cell>
          <cell r="AG299"/>
          <cell r="AH299">
            <v>45017</v>
          </cell>
          <cell r="AI299">
            <v>45200</v>
          </cell>
          <cell r="AJ299" t="str">
            <v>city funded ph1 collection themselves in 2022</v>
          </cell>
          <cell r="AK299">
            <v>992250</v>
          </cell>
          <cell r="AL299"/>
          <cell r="AN299"/>
          <cell r="AO299"/>
          <cell r="AP299"/>
          <cell r="AQ299"/>
          <cell r="AR299">
            <v>0</v>
          </cell>
          <cell r="AS299">
            <v>0</v>
          </cell>
          <cell r="AT299">
            <v>992250</v>
          </cell>
          <cell r="AU299">
            <v>0</v>
          </cell>
          <cell r="AV299"/>
          <cell r="AW299"/>
          <cell r="AX299">
            <v>0</v>
          </cell>
          <cell r="BB299"/>
          <cell r="BE299" t="str">
            <v>FY23 Survey</v>
          </cell>
          <cell r="BF299">
            <v>0</v>
          </cell>
          <cell r="BG299"/>
          <cell r="BH299">
            <v>0</v>
          </cell>
          <cell r="BJ299">
            <v>0</v>
          </cell>
          <cell r="BL299"/>
          <cell r="BR299" t="str">
            <v/>
          </cell>
          <cell r="BT299"/>
          <cell r="BU299"/>
          <cell r="BV299">
            <v>0</v>
          </cell>
          <cell r="BX299">
            <v>0</v>
          </cell>
          <cell r="BY299">
            <v>0</v>
          </cell>
          <cell r="BZ299"/>
          <cell r="CA299"/>
          <cell r="CB299"/>
          <cell r="CC299">
            <v>0</v>
          </cell>
          <cell r="CD299">
            <v>0</v>
          </cell>
          <cell r="CH299"/>
          <cell r="CN299"/>
          <cell r="CO299">
            <v>0</v>
          </cell>
          <cell r="CP299"/>
          <cell r="CW299">
            <v>0</v>
          </cell>
          <cell r="DE299"/>
          <cell r="DF299"/>
          <cell r="DG299"/>
          <cell r="DH299">
            <v>0</v>
          </cell>
          <cell r="DI299"/>
          <cell r="DJ299"/>
          <cell r="DK299"/>
          <cell r="DL299"/>
          <cell r="DM299"/>
          <cell r="DN299"/>
          <cell r="DO299" t="str">
            <v>Corey Hower</v>
          </cell>
          <cell r="DP299" t="str">
            <v>Kanuit</v>
          </cell>
          <cell r="DQ299" t="str">
            <v>Gallentine</v>
          </cell>
          <cell r="DR299">
            <v>10</v>
          </cell>
        </row>
        <row r="300">
          <cell r="C300">
            <v>147</v>
          </cell>
          <cell r="D300">
            <v>53</v>
          </cell>
          <cell r="E300"/>
          <cell r="F300"/>
          <cell r="G300"/>
          <cell r="H300" t="str">
            <v/>
          </cell>
          <cell r="I300" t="str">
            <v/>
          </cell>
          <cell r="J300">
            <v>0</v>
          </cell>
          <cell r="K300" t="str">
            <v>Schultz</v>
          </cell>
          <cell r="L300" t="str">
            <v>Regionalize, connect to Warroad</v>
          </cell>
          <cell r="M300">
            <v>280939</v>
          </cell>
          <cell r="N300" t="str">
            <v>280939-PS01</v>
          </cell>
          <cell r="O300"/>
          <cell r="P300">
            <v>1820</v>
          </cell>
          <cell r="Q300"/>
          <cell r="R300"/>
          <cell r="S300"/>
          <cell r="T300"/>
          <cell r="U300">
            <v>44988</v>
          </cell>
          <cell r="V300">
            <v>0</v>
          </cell>
          <cell r="W300">
            <v>0</v>
          </cell>
          <cell r="X300">
            <v>0</v>
          </cell>
          <cell r="Y300"/>
          <cell r="Z300"/>
          <cell r="AA300"/>
          <cell r="AB300">
            <v>0</v>
          </cell>
          <cell r="AC300"/>
          <cell r="AD300"/>
          <cell r="AE300"/>
          <cell r="AF300"/>
          <cell r="AG300"/>
          <cell r="AH300"/>
          <cell r="AI300"/>
          <cell r="AJ300"/>
          <cell r="AK300">
            <v>1630000</v>
          </cell>
          <cell r="AL300"/>
          <cell r="AM300"/>
          <cell r="AN300"/>
          <cell r="AO300"/>
          <cell r="AP300"/>
          <cell r="AQ300"/>
          <cell r="AR300">
            <v>0</v>
          </cell>
          <cell r="AS300">
            <v>0</v>
          </cell>
          <cell r="AT300">
            <v>1630000</v>
          </cell>
          <cell r="AU300">
            <v>0</v>
          </cell>
          <cell r="AV300"/>
          <cell r="AW300"/>
          <cell r="AX300">
            <v>0</v>
          </cell>
          <cell r="AY300"/>
          <cell r="AZ300"/>
          <cell r="BA300"/>
          <cell r="BB300"/>
          <cell r="BC300"/>
          <cell r="BD300"/>
          <cell r="BE300">
            <v>0</v>
          </cell>
          <cell r="BF300">
            <v>0</v>
          </cell>
          <cell r="BG300"/>
          <cell r="BH300">
            <v>0</v>
          </cell>
          <cell r="BI300"/>
          <cell r="BJ300">
            <v>0</v>
          </cell>
          <cell r="BK300"/>
          <cell r="BL300"/>
          <cell r="BM300"/>
          <cell r="BN300"/>
          <cell r="BO300"/>
          <cell r="BP300"/>
          <cell r="BQ300"/>
          <cell r="BR300"/>
          <cell r="BS300"/>
          <cell r="BT300"/>
          <cell r="BU300"/>
          <cell r="BV300">
            <v>0</v>
          </cell>
          <cell r="BW300"/>
          <cell r="BX300">
            <v>0</v>
          </cell>
          <cell r="BY300">
            <v>0</v>
          </cell>
          <cell r="BZ300"/>
          <cell r="CA300"/>
          <cell r="CB300"/>
          <cell r="CC300">
            <v>0</v>
          </cell>
          <cell r="CD300">
            <v>0</v>
          </cell>
          <cell r="CE300"/>
          <cell r="CF300"/>
          <cell r="CG300"/>
          <cell r="CH300"/>
          <cell r="CI300"/>
          <cell r="CJ300"/>
          <cell r="CK300"/>
          <cell r="CL300"/>
          <cell r="CM300"/>
          <cell r="CN300"/>
          <cell r="CO300">
            <v>0</v>
          </cell>
          <cell r="CP300"/>
          <cell r="CQ300"/>
          <cell r="CR300"/>
          <cell r="CS300"/>
          <cell r="CT300"/>
          <cell r="CU300"/>
          <cell r="CV300"/>
          <cell r="CW300">
            <v>0</v>
          </cell>
          <cell r="CX300"/>
          <cell r="CY300"/>
          <cell r="CZ300"/>
          <cell r="DA300"/>
          <cell r="DB300"/>
          <cell r="DC300"/>
          <cell r="DD300"/>
          <cell r="DE300"/>
          <cell r="DF300"/>
          <cell r="DG300"/>
          <cell r="DH300"/>
          <cell r="DI300"/>
          <cell r="DJ300"/>
          <cell r="DK300"/>
          <cell r="DL300"/>
          <cell r="DM300"/>
          <cell r="DN300"/>
          <cell r="DO300" t="str">
            <v>Vinod Sathyaseelan</v>
          </cell>
          <cell r="DP300" t="str">
            <v>Schultz</v>
          </cell>
          <cell r="DQ300"/>
          <cell r="DR300">
            <v>1</v>
          </cell>
        </row>
        <row r="301">
          <cell r="C301">
            <v>283</v>
          </cell>
          <cell r="D301">
            <v>31</v>
          </cell>
          <cell r="E301"/>
          <cell r="F301"/>
          <cell r="G301"/>
          <cell r="H301" t="str">
            <v/>
          </cell>
          <cell r="I301" t="str">
            <v/>
          </cell>
          <cell r="J301">
            <v>0</v>
          </cell>
          <cell r="K301" t="str">
            <v>Schultz</v>
          </cell>
          <cell r="L301" t="str">
            <v>Rehab collection</v>
          </cell>
          <cell r="M301">
            <v>280926</v>
          </cell>
          <cell r="N301" t="str">
            <v>280926-PS01</v>
          </cell>
          <cell r="O301"/>
          <cell r="P301">
            <v>2989</v>
          </cell>
          <cell r="Q301"/>
          <cell r="R301"/>
          <cell r="S301"/>
          <cell r="T301"/>
          <cell r="U301">
            <v>44988</v>
          </cell>
          <cell r="V301">
            <v>0</v>
          </cell>
          <cell r="W301">
            <v>0</v>
          </cell>
          <cell r="X301">
            <v>0</v>
          </cell>
          <cell r="Y301">
            <v>45062</v>
          </cell>
          <cell r="Z301">
            <v>3210528</v>
          </cell>
          <cell r="AA301"/>
          <cell r="AB301">
            <v>3210528</v>
          </cell>
          <cell r="AC301" t="str">
            <v>Below fundable</v>
          </cell>
          <cell r="AD301" t="str">
            <v>No FP</v>
          </cell>
          <cell r="AE301"/>
          <cell r="AF301"/>
          <cell r="AG301"/>
          <cell r="AH301">
            <v>45413</v>
          </cell>
          <cell r="AI301">
            <v>45839</v>
          </cell>
          <cell r="AJ301"/>
          <cell r="AK301">
            <v>3210528</v>
          </cell>
          <cell r="AL301"/>
          <cell r="AM301"/>
          <cell r="AN301"/>
          <cell r="AO301"/>
          <cell r="AP301"/>
          <cell r="AQ301"/>
          <cell r="AR301">
            <v>0</v>
          </cell>
          <cell r="AS301">
            <v>0</v>
          </cell>
          <cell r="AT301">
            <v>3210528</v>
          </cell>
          <cell r="AU301">
            <v>0</v>
          </cell>
          <cell r="AV301"/>
          <cell r="AW301"/>
          <cell r="AX301">
            <v>0</v>
          </cell>
          <cell r="AY301"/>
          <cell r="AZ301"/>
          <cell r="BA301"/>
          <cell r="BB301"/>
          <cell r="BC301"/>
          <cell r="BD301"/>
          <cell r="BE301">
            <v>0</v>
          </cell>
          <cell r="BF301">
            <v>0</v>
          </cell>
          <cell r="BG301"/>
          <cell r="BH301">
            <v>0</v>
          </cell>
          <cell r="BI301"/>
          <cell r="BJ301">
            <v>0</v>
          </cell>
          <cell r="BK301"/>
          <cell r="BL301"/>
          <cell r="BM301"/>
          <cell r="BN301"/>
          <cell r="BO301"/>
          <cell r="BP301"/>
          <cell r="BQ301"/>
          <cell r="BR301"/>
          <cell r="BS301"/>
          <cell r="BT301"/>
          <cell r="BU301"/>
          <cell r="BV301">
            <v>0</v>
          </cell>
          <cell r="BW301"/>
          <cell r="BX301">
            <v>0</v>
          </cell>
          <cell r="BY301">
            <v>0</v>
          </cell>
          <cell r="BZ301"/>
          <cell r="CA301"/>
          <cell r="CB301"/>
          <cell r="CC301">
            <v>0</v>
          </cell>
          <cell r="CD301">
            <v>0</v>
          </cell>
          <cell r="CE301"/>
          <cell r="CF301"/>
          <cell r="CG301"/>
          <cell r="CH301"/>
          <cell r="CI301"/>
          <cell r="CJ301"/>
          <cell r="CK301"/>
          <cell r="CL301"/>
          <cell r="CM301"/>
          <cell r="CN301"/>
          <cell r="CO301">
            <v>0</v>
          </cell>
          <cell r="CP301"/>
          <cell r="CQ301"/>
          <cell r="CR301"/>
          <cell r="CS301"/>
          <cell r="CT301"/>
          <cell r="CU301"/>
          <cell r="CV301"/>
          <cell r="CW301">
            <v>0</v>
          </cell>
          <cell r="CX301"/>
          <cell r="CY301"/>
          <cell r="CZ301"/>
          <cell r="DA301"/>
          <cell r="DB301"/>
          <cell r="DC301"/>
          <cell r="DD301"/>
          <cell r="DE301"/>
          <cell r="DF301"/>
          <cell r="DG301"/>
          <cell r="DH301"/>
          <cell r="DI301"/>
          <cell r="DJ301"/>
          <cell r="DK301"/>
          <cell r="DL301"/>
          <cell r="DM301"/>
          <cell r="DN301"/>
          <cell r="DO301" t="str">
            <v>Abram Peterson</v>
          </cell>
          <cell r="DP301" t="str">
            <v>Schultz</v>
          </cell>
          <cell r="DQ301" t="str">
            <v>Lafontaine</v>
          </cell>
          <cell r="DR301">
            <v>5</v>
          </cell>
        </row>
        <row r="302">
          <cell r="C302">
            <v>112</v>
          </cell>
          <cell r="D302">
            <v>58</v>
          </cell>
          <cell r="E302"/>
          <cell r="F302"/>
          <cell r="G302"/>
          <cell r="H302" t="str">
            <v/>
          </cell>
          <cell r="I302" t="str">
            <v/>
          </cell>
          <cell r="J302">
            <v>0</v>
          </cell>
          <cell r="K302" t="str">
            <v>Schultz</v>
          </cell>
          <cell r="L302" t="str">
            <v>Rehab collection citywide</v>
          </cell>
          <cell r="M302">
            <v>280923</v>
          </cell>
          <cell r="N302" t="str">
            <v>280923-PS01</v>
          </cell>
          <cell r="O302"/>
          <cell r="P302">
            <v>592</v>
          </cell>
          <cell r="Q302"/>
          <cell r="R302"/>
          <cell r="S302"/>
          <cell r="T302"/>
          <cell r="U302">
            <v>0</v>
          </cell>
          <cell r="V302">
            <v>0</v>
          </cell>
          <cell r="W302">
            <v>0</v>
          </cell>
          <cell r="X302">
            <v>0</v>
          </cell>
          <cell r="Y302"/>
          <cell r="Z302"/>
          <cell r="AA302"/>
          <cell r="AB302">
            <v>0</v>
          </cell>
          <cell r="AC302"/>
          <cell r="AD302"/>
          <cell r="AE302"/>
          <cell r="AF302"/>
          <cell r="AG302"/>
          <cell r="AH302"/>
          <cell r="AI302"/>
          <cell r="AJ302"/>
          <cell r="AK302">
            <v>2016000</v>
          </cell>
          <cell r="AL302"/>
          <cell r="AM302"/>
          <cell r="AN302"/>
          <cell r="AO302"/>
          <cell r="AP302"/>
          <cell r="AQ302"/>
          <cell r="AR302">
            <v>0</v>
          </cell>
          <cell r="AS302">
            <v>0</v>
          </cell>
          <cell r="AT302">
            <v>2016000</v>
          </cell>
          <cell r="AU302">
            <v>0</v>
          </cell>
          <cell r="AV302"/>
          <cell r="AW302"/>
          <cell r="AX302">
            <v>0</v>
          </cell>
          <cell r="AY302"/>
          <cell r="AZ302"/>
          <cell r="BA302"/>
          <cell r="BB302"/>
          <cell r="BC302"/>
          <cell r="BD302"/>
          <cell r="BE302">
            <v>0</v>
          </cell>
          <cell r="BF302">
            <v>0</v>
          </cell>
          <cell r="BG302"/>
          <cell r="BH302">
            <v>0</v>
          </cell>
          <cell r="BI302"/>
          <cell r="BJ302">
            <v>0</v>
          </cell>
          <cell r="BK302"/>
          <cell r="BL302"/>
          <cell r="BM302"/>
          <cell r="BN302"/>
          <cell r="BO302"/>
          <cell r="BP302"/>
          <cell r="BQ302"/>
          <cell r="BR302"/>
          <cell r="BS302"/>
          <cell r="BT302"/>
          <cell r="BU302"/>
          <cell r="BV302">
            <v>0</v>
          </cell>
          <cell r="BW302"/>
          <cell r="BX302">
            <v>0</v>
          </cell>
          <cell r="BY302">
            <v>0</v>
          </cell>
          <cell r="BZ302"/>
          <cell r="CA302"/>
          <cell r="CB302"/>
          <cell r="CC302">
            <v>0</v>
          </cell>
          <cell r="CD302">
            <v>0</v>
          </cell>
          <cell r="CE302"/>
          <cell r="CF302"/>
          <cell r="CG302"/>
          <cell r="CH302"/>
          <cell r="CI302"/>
          <cell r="CJ302"/>
          <cell r="CK302"/>
          <cell r="CL302"/>
          <cell r="CM302"/>
          <cell r="CN302"/>
          <cell r="CO302">
            <v>0</v>
          </cell>
          <cell r="CP302"/>
          <cell r="CQ302"/>
          <cell r="CR302"/>
          <cell r="CS302"/>
          <cell r="CT302"/>
          <cell r="CU302"/>
          <cell r="CV302"/>
          <cell r="CW302">
            <v>0</v>
          </cell>
          <cell r="CX302"/>
          <cell r="CY302"/>
          <cell r="CZ302"/>
          <cell r="DA302"/>
          <cell r="DB302"/>
          <cell r="DC302"/>
          <cell r="DD302"/>
          <cell r="DE302"/>
          <cell r="DF302"/>
          <cell r="DG302"/>
          <cell r="DH302"/>
          <cell r="DI302"/>
          <cell r="DJ302"/>
          <cell r="DK302"/>
          <cell r="DL302"/>
          <cell r="DM302"/>
          <cell r="DN302"/>
          <cell r="DO302" t="str">
            <v>Pam Rodewald</v>
          </cell>
          <cell r="DP302" t="str">
            <v>Schultz</v>
          </cell>
          <cell r="DQ302"/>
          <cell r="DR302">
            <v>1</v>
          </cell>
        </row>
        <row r="303">
          <cell r="C303">
            <v>267</v>
          </cell>
          <cell r="D303">
            <v>38</v>
          </cell>
          <cell r="E303">
            <v>246</v>
          </cell>
          <cell r="F303">
            <v>38</v>
          </cell>
          <cell r="G303" t="str">
            <v/>
          </cell>
          <cell r="H303" t="str">
            <v/>
          </cell>
          <cell r="I303" t="str">
            <v/>
          </cell>
          <cell r="J303" t="str">
            <v>Applied</v>
          </cell>
          <cell r="K303" t="str">
            <v>Schultz</v>
          </cell>
          <cell r="L303" t="str">
            <v>Rehab pond</v>
          </cell>
          <cell r="M303">
            <v>280688</v>
          </cell>
          <cell r="N303" t="str">
            <v>280688-PS01</v>
          </cell>
          <cell r="O303" t="str">
            <v>existing</v>
          </cell>
          <cell r="P303">
            <v>658</v>
          </cell>
          <cell r="Q303">
            <v>0</v>
          </cell>
          <cell r="R303"/>
          <cell r="S303">
            <v>0</v>
          </cell>
          <cell r="T303" t="str">
            <v>Exempt</v>
          </cell>
          <cell r="U303">
            <v>44011</v>
          </cell>
          <cell r="V303">
            <v>0</v>
          </cell>
          <cell r="W303">
            <v>0</v>
          </cell>
          <cell r="X303">
            <v>0</v>
          </cell>
          <cell r="Y303"/>
          <cell r="Z303"/>
          <cell r="AA303"/>
          <cell r="AB303">
            <v>0</v>
          </cell>
          <cell r="AC303"/>
          <cell r="AD303"/>
          <cell r="AE303"/>
          <cell r="AF303"/>
          <cell r="AG303"/>
          <cell r="AH303">
            <v>44348</v>
          </cell>
          <cell r="AI303">
            <v>44499</v>
          </cell>
          <cell r="AJ303"/>
          <cell r="AK303">
            <v>881000</v>
          </cell>
          <cell r="AN303"/>
          <cell r="AO303"/>
          <cell r="AP303"/>
          <cell r="AQ303"/>
          <cell r="AR303">
            <v>0</v>
          </cell>
          <cell r="AS303">
            <v>0</v>
          </cell>
          <cell r="AT303">
            <v>881000</v>
          </cell>
          <cell r="AU303">
            <v>0</v>
          </cell>
          <cell r="AV303"/>
          <cell r="AW303"/>
          <cell r="AX303">
            <v>0</v>
          </cell>
          <cell r="BC303"/>
          <cell r="BE303">
            <v>0</v>
          </cell>
          <cell r="BF303">
            <v>0</v>
          </cell>
          <cell r="BG303"/>
          <cell r="BH303">
            <v>0</v>
          </cell>
          <cell r="BJ303">
            <v>0</v>
          </cell>
          <cell r="BL303"/>
          <cell r="BO303"/>
          <cell r="BP303"/>
          <cell r="BQ303"/>
          <cell r="BR303" t="str">
            <v/>
          </cell>
          <cell r="BT303" t="str">
            <v/>
          </cell>
          <cell r="BU303"/>
          <cell r="BV303">
            <v>0</v>
          </cell>
          <cell r="BW303"/>
          <cell r="BX303">
            <v>0</v>
          </cell>
          <cell r="BY303">
            <v>0</v>
          </cell>
          <cell r="BZ303"/>
          <cell r="CA303"/>
          <cell r="CB303"/>
          <cell r="CC303">
            <v>0</v>
          </cell>
          <cell r="CD303">
            <v>0</v>
          </cell>
          <cell r="CE303"/>
          <cell r="CH303"/>
          <cell r="CM303"/>
          <cell r="CN303"/>
          <cell r="CO303">
            <v>0</v>
          </cell>
          <cell r="CP303"/>
          <cell r="CW303">
            <v>0</v>
          </cell>
          <cell r="CX303" t="str">
            <v>Applied</v>
          </cell>
          <cell r="DE303"/>
          <cell r="DF303"/>
          <cell r="DG303"/>
          <cell r="DH303">
            <v>0</v>
          </cell>
          <cell r="DI303"/>
          <cell r="DJ303"/>
          <cell r="DK303"/>
          <cell r="DL303"/>
          <cell r="DM303"/>
          <cell r="DN303"/>
          <cell r="DO303" t="str">
            <v>Vinod Sathyaseelan</v>
          </cell>
          <cell r="DP303" t="str">
            <v>Schultz</v>
          </cell>
          <cell r="DQ303" t="str">
            <v>Schultz</v>
          </cell>
          <cell r="DR303">
            <v>1</v>
          </cell>
        </row>
        <row r="304">
          <cell r="C304">
            <v>36</v>
          </cell>
          <cell r="D304">
            <v>73</v>
          </cell>
          <cell r="E304"/>
          <cell r="F304"/>
          <cell r="G304">
            <v>2024</v>
          </cell>
          <cell r="H304" t="str">
            <v/>
          </cell>
          <cell r="I304" t="str">
            <v>Yes</v>
          </cell>
          <cell r="J304">
            <v>0</v>
          </cell>
          <cell r="K304" t="str">
            <v>Barrett</v>
          </cell>
          <cell r="L304" t="str">
            <v xml:space="preserve">Rehab collection </v>
          </cell>
          <cell r="M304">
            <v>280938</v>
          </cell>
          <cell r="N304" t="str">
            <v>280938-PS01</v>
          </cell>
          <cell r="O304"/>
          <cell r="P304">
            <v>610</v>
          </cell>
          <cell r="Q304"/>
          <cell r="R304"/>
          <cell r="S304"/>
          <cell r="T304"/>
          <cell r="U304">
            <v>44985</v>
          </cell>
          <cell r="V304">
            <v>45230</v>
          </cell>
          <cell r="W304">
            <v>0</v>
          </cell>
          <cell r="X304">
            <v>0</v>
          </cell>
          <cell r="Y304">
            <v>44985</v>
          </cell>
          <cell r="Z304">
            <v>4692800</v>
          </cell>
          <cell r="AA304"/>
          <cell r="AB304">
            <v>4692800</v>
          </cell>
          <cell r="AC304" t="str">
            <v>Part B</v>
          </cell>
          <cell r="AD304" t="str">
            <v>FP approved during comment period</v>
          </cell>
          <cell r="AE304"/>
          <cell r="AF304"/>
          <cell r="AG304"/>
          <cell r="AH304">
            <v>45474</v>
          </cell>
          <cell r="AI304">
            <v>45901</v>
          </cell>
          <cell r="AJ304"/>
          <cell r="AK304">
            <v>4692800</v>
          </cell>
          <cell r="AN304"/>
          <cell r="AO304"/>
          <cell r="AP304"/>
          <cell r="AQ304"/>
          <cell r="AR304">
            <v>0</v>
          </cell>
          <cell r="AS304">
            <v>0</v>
          </cell>
          <cell r="AT304">
            <v>4692800</v>
          </cell>
          <cell r="AU304">
            <v>4692800</v>
          </cell>
          <cell r="AV304"/>
          <cell r="AW304"/>
          <cell r="AX304">
            <v>4692800</v>
          </cell>
          <cell r="BE304">
            <v>0</v>
          </cell>
          <cell r="BF304">
            <v>0</v>
          </cell>
          <cell r="BG304"/>
          <cell r="BH304">
            <v>0</v>
          </cell>
          <cell r="BJ304">
            <v>0</v>
          </cell>
          <cell r="BL304"/>
          <cell r="BO304"/>
          <cell r="BR304"/>
          <cell r="BT304"/>
          <cell r="BU304"/>
          <cell r="BV304">
            <v>0</v>
          </cell>
          <cell r="BX304">
            <v>0</v>
          </cell>
          <cell r="BY304">
            <v>0</v>
          </cell>
          <cell r="BZ304"/>
          <cell r="CA304"/>
          <cell r="CB304"/>
          <cell r="CC304">
            <v>0</v>
          </cell>
          <cell r="CD304">
            <v>0</v>
          </cell>
          <cell r="CE304"/>
          <cell r="CH304"/>
          <cell r="CM304"/>
          <cell r="CN304"/>
          <cell r="CO304">
            <v>0</v>
          </cell>
          <cell r="CP304"/>
          <cell r="CW304">
            <v>0</v>
          </cell>
          <cell r="DE304"/>
          <cell r="DF304"/>
          <cell r="DG304"/>
          <cell r="DH304"/>
          <cell r="DI304"/>
          <cell r="DJ304"/>
          <cell r="DK304"/>
          <cell r="DL304"/>
          <cell r="DM304"/>
          <cell r="DN304"/>
          <cell r="DO304" t="str">
            <v>Pam Rodewald</v>
          </cell>
          <cell r="DP304" t="str">
            <v>Barrett</v>
          </cell>
          <cell r="DQ304" t="str">
            <v>Lafontaine</v>
          </cell>
          <cell r="DR304" t="str">
            <v>6E</v>
          </cell>
        </row>
        <row r="305">
          <cell r="C305">
            <v>253</v>
          </cell>
          <cell r="D305">
            <v>40</v>
          </cell>
          <cell r="E305">
            <v>231</v>
          </cell>
          <cell r="F305">
            <v>40</v>
          </cell>
          <cell r="G305" t="str">
            <v/>
          </cell>
          <cell r="H305" t="str">
            <v/>
          </cell>
          <cell r="I305" t="str">
            <v/>
          </cell>
          <cell r="J305">
            <v>0</v>
          </cell>
          <cell r="K305" t="str">
            <v>Schultz</v>
          </cell>
          <cell r="L305" t="str">
            <v>Rehab collection</v>
          </cell>
          <cell r="M305">
            <v>280587</v>
          </cell>
          <cell r="N305" t="str">
            <v>280587-PS01</v>
          </cell>
          <cell r="O305" t="str">
            <v>existing</v>
          </cell>
          <cell r="P305">
            <v>8776</v>
          </cell>
          <cell r="Q305">
            <v>0</v>
          </cell>
          <cell r="R305"/>
          <cell r="S305">
            <v>0</v>
          </cell>
          <cell r="T305"/>
          <cell r="U305">
            <v>0</v>
          </cell>
          <cell r="V305">
            <v>0</v>
          </cell>
          <cell r="W305">
            <v>0</v>
          </cell>
          <cell r="X305">
            <v>0</v>
          </cell>
          <cell r="Y305"/>
          <cell r="Z305"/>
          <cell r="AA305"/>
          <cell r="AB305">
            <v>0</v>
          </cell>
          <cell r="AC305"/>
          <cell r="AD305"/>
          <cell r="AE305"/>
          <cell r="AF305"/>
          <cell r="AG305"/>
          <cell r="AH305"/>
          <cell r="AI305"/>
          <cell r="AJ305"/>
          <cell r="AK305">
            <v>3150000</v>
          </cell>
          <cell r="AL305"/>
          <cell r="AM305"/>
          <cell r="AN305"/>
          <cell r="AO305"/>
          <cell r="AP305"/>
          <cell r="AQ305"/>
          <cell r="AR305">
            <v>0</v>
          </cell>
          <cell r="AS305">
            <v>0</v>
          </cell>
          <cell r="AT305">
            <v>3150000</v>
          </cell>
          <cell r="AU305">
            <v>0</v>
          </cell>
          <cell r="AV305"/>
          <cell r="AW305"/>
          <cell r="AX305">
            <v>0</v>
          </cell>
          <cell r="AY305"/>
          <cell r="AZ305"/>
          <cell r="BA305"/>
          <cell r="BB305"/>
          <cell r="BC305"/>
          <cell r="BD305"/>
          <cell r="BE305">
            <v>0</v>
          </cell>
          <cell r="BF305">
            <v>0</v>
          </cell>
          <cell r="BG305"/>
          <cell r="BH305">
            <v>0</v>
          </cell>
          <cell r="BI305"/>
          <cell r="BJ305">
            <v>0</v>
          </cell>
          <cell r="BK305"/>
          <cell r="BL305"/>
          <cell r="BM305"/>
          <cell r="BN305"/>
          <cell r="BO305"/>
          <cell r="BP305"/>
          <cell r="BQ305"/>
          <cell r="BR305" t="str">
            <v/>
          </cell>
          <cell r="BS305"/>
          <cell r="BT305" t="str">
            <v/>
          </cell>
          <cell r="BU305"/>
          <cell r="BV305">
            <v>0</v>
          </cell>
          <cell r="BW305"/>
          <cell r="BX305">
            <v>0</v>
          </cell>
          <cell r="BY305">
            <v>0</v>
          </cell>
          <cell r="BZ305"/>
          <cell r="CA305"/>
          <cell r="CB305"/>
          <cell r="CC305">
            <v>0</v>
          </cell>
          <cell r="CD305">
            <v>0</v>
          </cell>
          <cell r="CE305"/>
          <cell r="CF305"/>
          <cell r="CG305"/>
          <cell r="CH305"/>
          <cell r="CI305"/>
          <cell r="CJ305"/>
          <cell r="CK305"/>
          <cell r="CL305"/>
          <cell r="CM305"/>
          <cell r="CN305"/>
          <cell r="CO305">
            <v>0</v>
          </cell>
          <cell r="CP305"/>
          <cell r="CQ305"/>
          <cell r="CR305"/>
          <cell r="CS305"/>
          <cell r="CT305"/>
          <cell r="CU305"/>
          <cell r="CV305"/>
          <cell r="CW305">
            <v>0</v>
          </cell>
          <cell r="CX305"/>
          <cell r="CY305"/>
          <cell r="CZ305"/>
          <cell r="DA305"/>
          <cell r="DB305"/>
          <cell r="DC305"/>
          <cell r="DD305"/>
          <cell r="DE305"/>
          <cell r="DF305"/>
          <cell r="DG305"/>
          <cell r="DH305">
            <v>0</v>
          </cell>
          <cell r="DI305"/>
          <cell r="DJ305"/>
          <cell r="DK305"/>
          <cell r="DL305"/>
          <cell r="DM305"/>
          <cell r="DN305"/>
          <cell r="DO305" t="str">
            <v>Brian Fitzpatrick</v>
          </cell>
          <cell r="DP305" t="str">
            <v>Schultz</v>
          </cell>
          <cell r="DQ305" t="str">
            <v>Schultz</v>
          </cell>
          <cell r="DR305">
            <v>1</v>
          </cell>
        </row>
        <row r="306">
          <cell r="C306">
            <v>162</v>
          </cell>
          <cell r="D306">
            <v>52</v>
          </cell>
          <cell r="E306">
            <v>143</v>
          </cell>
          <cell r="F306">
            <v>52</v>
          </cell>
          <cell r="G306" t="str">
            <v/>
          </cell>
          <cell r="H306" t="str">
            <v/>
          </cell>
          <cell r="I306" t="str">
            <v/>
          </cell>
          <cell r="J306" t="str">
            <v>Applied</v>
          </cell>
          <cell r="K306" t="str">
            <v>Bradshaw</v>
          </cell>
          <cell r="L306" t="str">
            <v>Unsewered, connect to Campbell</v>
          </cell>
          <cell r="M306">
            <v>280523</v>
          </cell>
          <cell r="N306" t="str">
            <v>280523-PS01</v>
          </cell>
          <cell r="O306" t="str">
            <v>unsewered, potential SSTS</v>
          </cell>
          <cell r="P306">
            <v>58</v>
          </cell>
          <cell r="Q306">
            <v>0</v>
          </cell>
          <cell r="R306"/>
          <cell r="S306" t="str">
            <v>Y</v>
          </cell>
          <cell r="T306"/>
          <cell r="U306">
            <v>0</v>
          </cell>
          <cell r="V306">
            <v>0</v>
          </cell>
          <cell r="W306">
            <v>0</v>
          </cell>
          <cell r="X306">
            <v>0</v>
          </cell>
          <cell r="Y306"/>
          <cell r="Z306"/>
          <cell r="AA306"/>
          <cell r="AB306">
            <v>0</v>
          </cell>
          <cell r="AC306"/>
          <cell r="AD306"/>
          <cell r="AE306"/>
          <cell r="AF306"/>
          <cell r="AG306"/>
          <cell r="AH306">
            <v>44682</v>
          </cell>
          <cell r="AI306">
            <v>45108</v>
          </cell>
          <cell r="AJ306" t="str">
            <v>may connect to Campbell</v>
          </cell>
          <cell r="AK306">
            <v>2700000</v>
          </cell>
          <cell r="AN306"/>
          <cell r="AO306"/>
          <cell r="AP306"/>
          <cell r="AQ306"/>
          <cell r="AR306">
            <v>0</v>
          </cell>
          <cell r="AS306">
            <v>0</v>
          </cell>
          <cell r="AT306">
            <v>2700000</v>
          </cell>
          <cell r="AU306">
            <v>0</v>
          </cell>
          <cell r="AV306"/>
          <cell r="AW306"/>
          <cell r="AX306">
            <v>0</v>
          </cell>
          <cell r="BB306"/>
          <cell r="BE306">
            <v>0</v>
          </cell>
          <cell r="BF306">
            <v>0</v>
          </cell>
          <cell r="BG306"/>
          <cell r="BH306">
            <v>0</v>
          </cell>
          <cell r="BJ306">
            <v>460000</v>
          </cell>
          <cell r="BL306"/>
          <cell r="BR306" t="str">
            <v/>
          </cell>
          <cell r="BT306" t="str">
            <v/>
          </cell>
          <cell r="BV306">
            <v>0</v>
          </cell>
          <cell r="BX306">
            <v>0</v>
          </cell>
          <cell r="BY306">
            <v>0</v>
          </cell>
          <cell r="BZ306"/>
          <cell r="CA306"/>
          <cell r="CB306"/>
          <cell r="CC306">
            <v>0</v>
          </cell>
          <cell r="CD306">
            <v>0</v>
          </cell>
          <cell r="CE306">
            <v>42628</v>
          </cell>
          <cell r="CF306">
            <v>34</v>
          </cell>
          <cell r="CG306"/>
          <cell r="CH306">
            <v>54000</v>
          </cell>
          <cell r="CI306">
            <v>2017</v>
          </cell>
          <cell r="CJ306">
            <v>42653</v>
          </cell>
          <cell r="CK306">
            <v>2017</v>
          </cell>
          <cell r="CL306">
            <v>42964</v>
          </cell>
          <cell r="CM306" t="str">
            <v>Potential</v>
          </cell>
          <cell r="CN306" t="str">
            <v>Evaluating alternatives</v>
          </cell>
          <cell r="CO306"/>
          <cell r="CP306"/>
          <cell r="CW306">
            <v>54000</v>
          </cell>
          <cell r="CX306" t="str">
            <v>Applied</v>
          </cell>
          <cell r="CY306"/>
          <cell r="DC306">
            <v>23</v>
          </cell>
          <cell r="DE306">
            <v>2700000</v>
          </cell>
          <cell r="DF306"/>
          <cell r="DG306"/>
          <cell r="DH306"/>
          <cell r="DI306"/>
          <cell r="DJ306"/>
          <cell r="DK306"/>
          <cell r="DL306"/>
          <cell r="DM306"/>
          <cell r="DN306"/>
          <cell r="DO306" t="str">
            <v>Vinod Sathyaseelan</v>
          </cell>
          <cell r="DP306" t="str">
            <v>Bradshaw</v>
          </cell>
          <cell r="DQ306" t="str">
            <v>Lafontaine</v>
          </cell>
          <cell r="DR306">
            <v>4</v>
          </cell>
        </row>
        <row r="307">
          <cell r="C307">
            <v>24</v>
          </cell>
          <cell r="D307">
            <v>75</v>
          </cell>
          <cell r="E307">
            <v>19</v>
          </cell>
          <cell r="F307">
            <v>75</v>
          </cell>
          <cell r="G307">
            <v>2022</v>
          </cell>
          <cell r="H307" t="str">
            <v>Yes</v>
          </cell>
          <cell r="I307" t="str">
            <v/>
          </cell>
          <cell r="J307">
            <v>0</v>
          </cell>
          <cell r="K307" t="str">
            <v>Bradshaw</v>
          </cell>
          <cell r="L307" t="str">
            <v>Rehab collection</v>
          </cell>
          <cell r="M307">
            <v>280782</v>
          </cell>
          <cell r="N307" t="str">
            <v>280782-PS01</v>
          </cell>
          <cell r="O307"/>
          <cell r="P307">
            <v>507</v>
          </cell>
          <cell r="Q307"/>
          <cell r="R307"/>
          <cell r="S307"/>
          <cell r="T307" t="str">
            <v>Exempt</v>
          </cell>
          <cell r="U307">
            <v>44260</v>
          </cell>
          <cell r="V307">
            <v>44376</v>
          </cell>
          <cell r="W307">
            <v>44656</v>
          </cell>
          <cell r="X307">
            <v>44671</v>
          </cell>
          <cell r="Y307" t="str">
            <v>certified</v>
          </cell>
          <cell r="Z307">
            <v>534580</v>
          </cell>
          <cell r="AA307"/>
          <cell r="AB307">
            <v>284580</v>
          </cell>
          <cell r="AC307" t="str">
            <v>22 Carryover</v>
          </cell>
          <cell r="AD307"/>
          <cell r="AE307" t="str">
            <v>certified</v>
          </cell>
          <cell r="AF307">
            <v>218809</v>
          </cell>
          <cell r="AG307"/>
          <cell r="AH307">
            <v>45108</v>
          </cell>
          <cell r="AI307">
            <v>45505</v>
          </cell>
          <cell r="AJ307"/>
          <cell r="AK307">
            <v>534580</v>
          </cell>
          <cell r="AL307">
            <v>45107</v>
          </cell>
          <cell r="AM307">
            <v>44729</v>
          </cell>
          <cell r="AN307"/>
          <cell r="AO307">
            <v>1200000</v>
          </cell>
          <cell r="AP307">
            <v>2022</v>
          </cell>
          <cell r="AQ307"/>
          <cell r="AR307">
            <v>0</v>
          </cell>
          <cell r="AS307">
            <v>0</v>
          </cell>
          <cell r="AT307">
            <v>534580</v>
          </cell>
          <cell r="AU307">
            <v>284580</v>
          </cell>
          <cell r="AV307"/>
          <cell r="AW307"/>
          <cell r="AX307">
            <v>284580</v>
          </cell>
          <cell r="AY307">
            <v>45170</v>
          </cell>
          <cell r="AZ307">
            <v>45200</v>
          </cell>
          <cell r="BA307">
            <v>2024</v>
          </cell>
          <cell r="BB307" t="str">
            <v>CWRF</v>
          </cell>
          <cell r="BC307"/>
          <cell r="BD307">
            <v>45079</v>
          </cell>
          <cell r="BE307" t="str">
            <v>application</v>
          </cell>
          <cell r="BF307">
            <v>0</v>
          </cell>
          <cell r="BG307"/>
          <cell r="BH307">
            <v>0</v>
          </cell>
          <cell r="BI307"/>
          <cell r="BJ307">
            <v>0</v>
          </cell>
          <cell r="BK307"/>
          <cell r="BL307"/>
          <cell r="BM307"/>
          <cell r="BN307"/>
          <cell r="BO307"/>
          <cell r="BP307"/>
          <cell r="BQ307"/>
          <cell r="BR307"/>
          <cell r="BS307"/>
          <cell r="BT307"/>
          <cell r="BU307"/>
          <cell r="BV307">
            <v>0</v>
          </cell>
          <cell r="BW307"/>
          <cell r="BX307">
            <v>0</v>
          </cell>
          <cell r="BY307">
            <v>0</v>
          </cell>
          <cell r="BZ307"/>
          <cell r="CA307"/>
          <cell r="CB307"/>
          <cell r="CC307">
            <v>0</v>
          </cell>
          <cell r="CD307">
            <v>0</v>
          </cell>
          <cell r="CE307"/>
          <cell r="CF307"/>
          <cell r="CG307"/>
          <cell r="CH307"/>
          <cell r="CI307"/>
          <cell r="CJ307"/>
          <cell r="CK307"/>
          <cell r="CL307"/>
          <cell r="CM307"/>
          <cell r="CN307"/>
          <cell r="CO307">
            <v>0</v>
          </cell>
          <cell r="CP307"/>
          <cell r="CQ307"/>
          <cell r="CR307"/>
          <cell r="CS307"/>
          <cell r="CT307"/>
          <cell r="CU307"/>
          <cell r="CV307"/>
          <cell r="CW307">
            <v>0</v>
          </cell>
          <cell r="CX307"/>
          <cell r="CY307"/>
          <cell r="CZ307"/>
          <cell r="DA307"/>
          <cell r="DB307"/>
          <cell r="DC307"/>
          <cell r="DD307"/>
          <cell r="DE307"/>
          <cell r="DF307"/>
          <cell r="DG307"/>
          <cell r="DH307">
            <v>0</v>
          </cell>
          <cell r="DI307"/>
          <cell r="DJ307"/>
          <cell r="DK307"/>
          <cell r="DL307"/>
          <cell r="DM307">
            <v>250000</v>
          </cell>
          <cell r="DN307" t="str">
            <v>IRRB</v>
          </cell>
          <cell r="DO307" t="str">
            <v>Wesley Leksell</v>
          </cell>
          <cell r="DP307" t="str">
            <v>Bradshaw</v>
          </cell>
          <cell r="DQ307"/>
          <cell r="DR307" t="str">
            <v>3c</v>
          </cell>
        </row>
        <row r="308">
          <cell r="C308">
            <v>10</v>
          </cell>
          <cell r="D308">
            <v>88</v>
          </cell>
          <cell r="E308">
            <v>8</v>
          </cell>
          <cell r="F308">
            <v>88</v>
          </cell>
          <cell r="G308" t="str">
            <v/>
          </cell>
          <cell r="H308" t="str">
            <v/>
          </cell>
          <cell r="I308" t="str">
            <v/>
          </cell>
          <cell r="J308" t="str">
            <v>RD commit</v>
          </cell>
          <cell r="K308" t="str">
            <v>Berrens</v>
          </cell>
          <cell r="L308" t="str">
            <v>Rehab collection Ph 4, Center St &amp; Lining</v>
          </cell>
          <cell r="M308">
            <v>279575</v>
          </cell>
          <cell r="N308" t="str">
            <v>279575-PS06</v>
          </cell>
          <cell r="O308" t="str">
            <v>existing</v>
          </cell>
          <cell r="P308">
            <v>2179</v>
          </cell>
          <cell r="Q308" t="str">
            <v>Y</v>
          </cell>
          <cell r="R308"/>
          <cell r="S308">
            <v>0</v>
          </cell>
          <cell r="T308" t="str">
            <v>Exempt</v>
          </cell>
          <cell r="U308">
            <v>43182</v>
          </cell>
          <cell r="V308">
            <v>0</v>
          </cell>
          <cell r="W308">
            <v>43549</v>
          </cell>
          <cell r="X308">
            <v>43607</v>
          </cell>
          <cell r="Y308"/>
          <cell r="Z308"/>
          <cell r="AA308"/>
          <cell r="AB308">
            <v>0</v>
          </cell>
          <cell r="AC308"/>
          <cell r="AD308"/>
          <cell r="AE308"/>
          <cell r="AF308"/>
          <cell r="AG308"/>
          <cell r="AH308">
            <v>44805</v>
          </cell>
          <cell r="AI308">
            <v>45444</v>
          </cell>
          <cell r="AJ308" t="str">
            <v>2022 const start</v>
          </cell>
          <cell r="AK308">
            <v>1337155</v>
          </cell>
          <cell r="AL308">
            <v>45146</v>
          </cell>
          <cell r="AM308"/>
          <cell r="AN308"/>
          <cell r="AO308"/>
          <cell r="AP308"/>
          <cell r="AQ308"/>
          <cell r="AR308">
            <v>0</v>
          </cell>
          <cell r="AS308">
            <v>0</v>
          </cell>
          <cell r="AT308">
            <v>1337155</v>
          </cell>
          <cell r="AU308">
            <v>0</v>
          </cell>
          <cell r="AV308"/>
          <cell r="AW308"/>
          <cell r="AX308">
            <v>0</v>
          </cell>
          <cell r="AY308">
            <v>45176</v>
          </cell>
          <cell r="AZ308">
            <v>45206</v>
          </cell>
          <cell r="BA308">
            <v>2024</v>
          </cell>
          <cell r="BB308" t="str">
            <v>WIF/RD</v>
          </cell>
          <cell r="BC308">
            <v>869150</v>
          </cell>
          <cell r="BD308">
            <v>45079</v>
          </cell>
          <cell r="BE308" t="str">
            <v>RD Estimate</v>
          </cell>
          <cell r="BF308"/>
          <cell r="BG308"/>
          <cell r="BH308">
            <v>0</v>
          </cell>
          <cell r="BI308">
            <v>869150.75</v>
          </cell>
          <cell r="BJ308">
            <v>869150.75</v>
          </cell>
          <cell r="BK308"/>
          <cell r="BL308"/>
          <cell r="BM308"/>
          <cell r="BN308"/>
          <cell r="BO308"/>
          <cell r="BP308"/>
          <cell r="BQ308"/>
          <cell r="BR308" t="str">
            <v/>
          </cell>
          <cell r="BS308"/>
          <cell r="BT308" t="str">
            <v/>
          </cell>
          <cell r="BU308"/>
          <cell r="BV308">
            <v>0</v>
          </cell>
          <cell r="BW308"/>
          <cell r="BX308">
            <v>0</v>
          </cell>
          <cell r="BY308">
            <v>0</v>
          </cell>
          <cell r="BZ308"/>
          <cell r="CA308"/>
          <cell r="CB308"/>
          <cell r="CC308">
            <v>0</v>
          </cell>
          <cell r="CD308">
            <v>0</v>
          </cell>
          <cell r="CE308"/>
          <cell r="CF308"/>
          <cell r="CG308"/>
          <cell r="CH308"/>
          <cell r="CI308"/>
          <cell r="CJ308"/>
          <cell r="CK308"/>
          <cell r="CL308"/>
          <cell r="CM308"/>
          <cell r="CN308"/>
          <cell r="CO308">
            <v>0</v>
          </cell>
          <cell r="CP308"/>
          <cell r="CQ308"/>
          <cell r="CR308"/>
          <cell r="CS308"/>
          <cell r="CT308"/>
          <cell r="CU308"/>
          <cell r="CV308"/>
          <cell r="CW308">
            <v>0</v>
          </cell>
          <cell r="CX308" t="str">
            <v>RD commit</v>
          </cell>
          <cell r="CY308">
            <v>2023</v>
          </cell>
          <cell r="CZ308">
            <v>43340</v>
          </cell>
          <cell r="DA308">
            <v>1613298</v>
          </cell>
          <cell r="DB308">
            <v>1337155</v>
          </cell>
          <cell r="DC308">
            <v>834</v>
          </cell>
          <cell r="DD308">
            <v>139</v>
          </cell>
          <cell r="DE308">
            <v>1337155</v>
          </cell>
          <cell r="DF308">
            <v>468005</v>
          </cell>
          <cell r="DG308">
            <v>0</v>
          </cell>
          <cell r="DH308">
            <v>468005</v>
          </cell>
          <cell r="DI308"/>
          <cell r="DJ308"/>
          <cell r="DK308"/>
          <cell r="DL308"/>
          <cell r="DM308"/>
          <cell r="DN308"/>
          <cell r="DO308" t="str">
            <v>Abram Peterson</v>
          </cell>
          <cell r="DP308" t="str">
            <v>Berrens</v>
          </cell>
          <cell r="DQ308" t="str">
            <v>Gallentine</v>
          </cell>
          <cell r="DR308">
            <v>8</v>
          </cell>
        </row>
        <row r="309">
          <cell r="C309">
            <v>2</v>
          </cell>
          <cell r="D309">
            <v>108</v>
          </cell>
          <cell r="E309">
            <v>2</v>
          </cell>
          <cell r="F309">
            <v>108</v>
          </cell>
          <cell r="G309"/>
          <cell r="H309" t="str">
            <v/>
          </cell>
          <cell r="I309" t="str">
            <v/>
          </cell>
          <cell r="J309">
            <v>0</v>
          </cell>
          <cell r="K309" t="str">
            <v>Kanuit</v>
          </cell>
          <cell r="L309" t="str">
            <v>Rehab collection and treatment</v>
          </cell>
          <cell r="M309">
            <v>280853</v>
          </cell>
          <cell r="N309" t="str">
            <v>280853-PS01</v>
          </cell>
          <cell r="O309"/>
          <cell r="P309">
            <v>747</v>
          </cell>
          <cell r="R309"/>
          <cell r="S309"/>
          <cell r="T309"/>
          <cell r="U309">
            <v>0</v>
          </cell>
          <cell r="V309">
            <v>0</v>
          </cell>
          <cell r="W309">
            <v>0</v>
          </cell>
          <cell r="X309">
            <v>0</v>
          </cell>
          <cell r="Y309"/>
          <cell r="Z309"/>
          <cell r="AA309"/>
          <cell r="AB309">
            <v>0</v>
          </cell>
          <cell r="AC309"/>
          <cell r="AD309"/>
          <cell r="AE309"/>
          <cell r="AF309"/>
          <cell r="AG309"/>
          <cell r="AJ309"/>
          <cell r="AK309"/>
          <cell r="AN309"/>
          <cell r="AO309"/>
          <cell r="AP309"/>
          <cell r="AQ309"/>
          <cell r="AR309">
            <v>0</v>
          </cell>
          <cell r="AS309">
            <v>0</v>
          </cell>
          <cell r="AT309">
            <v>0</v>
          </cell>
          <cell r="AU309">
            <v>0</v>
          </cell>
          <cell r="AV309"/>
          <cell r="AW309"/>
          <cell r="AX309">
            <v>0</v>
          </cell>
          <cell r="AY309"/>
          <cell r="AZ309"/>
          <cell r="BC309"/>
          <cell r="BE309">
            <v>0</v>
          </cell>
          <cell r="BF309">
            <v>0</v>
          </cell>
          <cell r="BG309"/>
          <cell r="BH309">
            <v>0</v>
          </cell>
          <cell r="BJ309">
            <v>0</v>
          </cell>
          <cell r="BL309"/>
          <cell r="BR309" t="str">
            <v/>
          </cell>
          <cell r="BV309">
            <v>0</v>
          </cell>
          <cell r="BX309">
            <v>0</v>
          </cell>
          <cell r="BY309">
            <v>0</v>
          </cell>
          <cell r="BZ309"/>
          <cell r="CA309"/>
          <cell r="CB309"/>
          <cell r="CC309">
            <v>0</v>
          </cell>
          <cell r="CD309">
            <v>0</v>
          </cell>
          <cell r="CH309"/>
          <cell r="CN309"/>
          <cell r="CO309">
            <v>0</v>
          </cell>
          <cell r="CP309"/>
          <cell r="CW309">
            <v>0</v>
          </cell>
          <cell r="DE309"/>
          <cell r="DF309"/>
          <cell r="DG309"/>
          <cell r="DH309">
            <v>0</v>
          </cell>
          <cell r="DI309"/>
          <cell r="DJ309"/>
          <cell r="DK309"/>
          <cell r="DL309"/>
          <cell r="DM309"/>
          <cell r="DN309"/>
          <cell r="DO309" t="str">
            <v>Qais Banihani</v>
          </cell>
          <cell r="DP309" t="str">
            <v>Kanuit</v>
          </cell>
          <cell r="DQ309" t="str">
            <v>Lafontaine</v>
          </cell>
          <cell r="DR309">
            <v>9</v>
          </cell>
        </row>
        <row r="310">
          <cell r="C310">
            <v>37</v>
          </cell>
          <cell r="D310">
            <v>73</v>
          </cell>
          <cell r="E310">
            <v>27</v>
          </cell>
          <cell r="F310">
            <v>73</v>
          </cell>
          <cell r="G310" t="str">
            <v/>
          </cell>
          <cell r="H310" t="str">
            <v/>
          </cell>
          <cell r="I310" t="str">
            <v/>
          </cell>
          <cell r="J310" t="str">
            <v>RD commit</v>
          </cell>
          <cell r="K310" t="str">
            <v>Berrens</v>
          </cell>
          <cell r="L310" t="str">
            <v>Unsewered, collection and treatment</v>
          </cell>
          <cell r="M310">
            <v>279723</v>
          </cell>
          <cell r="N310" t="str">
            <v>279723-PS01</v>
          </cell>
          <cell r="O310" t="str">
            <v>unsewered</v>
          </cell>
          <cell r="P310">
            <v>754</v>
          </cell>
          <cell r="Q310" t="str">
            <v>Y</v>
          </cell>
          <cell r="R310" t="str">
            <v>Fecal</v>
          </cell>
          <cell r="S310" t="str">
            <v>Y</v>
          </cell>
          <cell r="T310"/>
          <cell r="U310">
            <v>0</v>
          </cell>
          <cell r="V310">
            <v>0</v>
          </cell>
          <cell r="W310">
            <v>44662</v>
          </cell>
          <cell r="X310">
            <v>0</v>
          </cell>
          <cell r="Y310"/>
          <cell r="Z310"/>
          <cell r="AA310"/>
          <cell r="AB310">
            <v>0</v>
          </cell>
          <cell r="AC310"/>
          <cell r="AD310"/>
          <cell r="AE310"/>
          <cell r="AF310"/>
          <cell r="AG310"/>
          <cell r="AH310">
            <v>44652</v>
          </cell>
          <cell r="AI310">
            <v>44896</v>
          </cell>
          <cell r="AJ310"/>
          <cell r="AK310">
            <v>4424965</v>
          </cell>
          <cell r="AN310"/>
          <cell r="AO310"/>
          <cell r="AP310"/>
          <cell r="AQ310"/>
          <cell r="AR310">
            <v>0</v>
          </cell>
          <cell r="AS310">
            <v>0</v>
          </cell>
          <cell r="AT310">
            <v>4424965</v>
          </cell>
          <cell r="AU310">
            <v>0</v>
          </cell>
          <cell r="AV310"/>
          <cell r="AW310"/>
          <cell r="AX310">
            <v>0</v>
          </cell>
          <cell r="BB310" t="str">
            <v>2011 SCTA</v>
          </cell>
          <cell r="BC310"/>
          <cell r="BD310"/>
          <cell r="BE310" t="str">
            <v>2015 survey</v>
          </cell>
          <cell r="BF310">
            <v>0</v>
          </cell>
          <cell r="BG310"/>
          <cell r="BH310"/>
          <cell r="BJ310"/>
          <cell r="BK310">
            <v>43665</v>
          </cell>
          <cell r="BL310">
            <v>3468560</v>
          </cell>
          <cell r="BM310">
            <v>1</v>
          </cell>
          <cell r="BN310" t="str">
            <v>23 Carryover</v>
          </cell>
          <cell r="BO310">
            <v>45107</v>
          </cell>
          <cell r="BP310">
            <v>3153000</v>
          </cell>
          <cell r="BQ310">
            <v>3153000</v>
          </cell>
          <cell r="BR310">
            <v>1</v>
          </cell>
          <cell r="BS310">
            <v>4424965</v>
          </cell>
          <cell r="BT310" t="e">
            <v>#REF!</v>
          </cell>
          <cell r="BV310">
            <v>4424965</v>
          </cell>
          <cell r="BX310">
            <v>4424965</v>
          </cell>
          <cell r="BY310">
            <v>3539972</v>
          </cell>
          <cell r="BZ310">
            <v>3539972</v>
          </cell>
          <cell r="CA310"/>
          <cell r="CB310"/>
          <cell r="CC310">
            <v>0</v>
          </cell>
          <cell r="CD310">
            <v>0</v>
          </cell>
          <cell r="CE310">
            <v>40211</v>
          </cell>
          <cell r="CF310">
            <v>32</v>
          </cell>
          <cell r="CG310"/>
          <cell r="CH310"/>
          <cell r="CI310">
            <v>2011</v>
          </cell>
          <cell r="CJ310">
            <v>40491</v>
          </cell>
          <cell r="CK310">
            <v>2011</v>
          </cell>
          <cell r="CM310"/>
          <cell r="CN310" t="str">
            <v>Proceeding with RD funding for ponds</v>
          </cell>
          <cell r="CO310"/>
          <cell r="CP310"/>
          <cell r="CW310">
            <v>4424965</v>
          </cell>
          <cell r="CX310" t="str">
            <v>RD commit</v>
          </cell>
          <cell r="CY310"/>
          <cell r="CZ310">
            <v>44469</v>
          </cell>
          <cell r="DA310"/>
          <cell r="DB310"/>
          <cell r="DC310">
            <v>43</v>
          </cell>
          <cell r="DD310">
            <v>5</v>
          </cell>
          <cell r="DE310">
            <v>3358000</v>
          </cell>
          <cell r="DF310">
            <v>193993</v>
          </cell>
          <cell r="DG310">
            <v>91000</v>
          </cell>
          <cell r="DH310">
            <v>284993</v>
          </cell>
          <cell r="DI310">
            <v>600000</v>
          </cell>
          <cell r="DJ310" t="str">
            <v>2021 award</v>
          </cell>
          <cell r="DK310"/>
          <cell r="DL310"/>
          <cell r="DM310"/>
          <cell r="DN310"/>
          <cell r="DO310" t="str">
            <v>Abram Peterson</v>
          </cell>
          <cell r="DP310" t="str">
            <v>Berrens</v>
          </cell>
          <cell r="DQ310" t="str">
            <v>Gallentine</v>
          </cell>
          <cell r="DR310">
            <v>8</v>
          </cell>
        </row>
        <row r="311">
          <cell r="C311">
            <v>286</v>
          </cell>
          <cell r="D311">
            <v>26</v>
          </cell>
          <cell r="E311">
            <v>263</v>
          </cell>
          <cell r="F311">
            <v>26</v>
          </cell>
          <cell r="G311" t="str">
            <v/>
          </cell>
          <cell r="H311" t="str">
            <v/>
          </cell>
          <cell r="I311" t="str">
            <v/>
          </cell>
          <cell r="J311">
            <v>0</v>
          </cell>
          <cell r="K311" t="str">
            <v>Kanuit</v>
          </cell>
          <cell r="L311" t="str">
            <v>Adv trmt - chlorides, WTP</v>
          </cell>
          <cell r="M311">
            <v>280613</v>
          </cell>
          <cell r="N311" t="str">
            <v>280613-PS01</v>
          </cell>
          <cell r="O311" t="str">
            <v>existing</v>
          </cell>
          <cell r="P311">
            <v>1115</v>
          </cell>
          <cell r="Q311" t="str">
            <v>Y</v>
          </cell>
          <cell r="R311"/>
          <cell r="S311">
            <v>0</v>
          </cell>
          <cell r="T311"/>
          <cell r="U311">
            <v>0</v>
          </cell>
          <cell r="V311">
            <v>0</v>
          </cell>
          <cell r="W311">
            <v>0</v>
          </cell>
          <cell r="X311">
            <v>0</v>
          </cell>
          <cell r="Y311"/>
          <cell r="Z311"/>
          <cell r="AA311"/>
          <cell r="AB311">
            <v>0</v>
          </cell>
          <cell r="AC311"/>
          <cell r="AD311"/>
          <cell r="AE311"/>
          <cell r="AF311"/>
          <cell r="AG311"/>
          <cell r="AJ311"/>
          <cell r="AK311"/>
          <cell r="AL311"/>
          <cell r="AM311"/>
          <cell r="AN311"/>
          <cell r="AO311"/>
          <cell r="AP311"/>
          <cell r="AQ311"/>
          <cell r="AR311">
            <v>0</v>
          </cell>
          <cell r="AS311">
            <v>0</v>
          </cell>
          <cell r="AT311">
            <v>0</v>
          </cell>
          <cell r="AU311">
            <v>0</v>
          </cell>
          <cell r="AV311"/>
          <cell r="AW311"/>
          <cell r="AX311">
            <v>0</v>
          </cell>
          <cell r="AY311"/>
          <cell r="AZ311"/>
          <cell r="BA311"/>
          <cell r="BB311"/>
          <cell r="BC311"/>
          <cell r="BD311"/>
          <cell r="BE311">
            <v>0</v>
          </cell>
          <cell r="BF311">
            <v>0</v>
          </cell>
          <cell r="BG311"/>
          <cell r="BH311">
            <v>0</v>
          </cell>
          <cell r="BI311"/>
          <cell r="BJ311">
            <v>0</v>
          </cell>
          <cell r="BK311"/>
          <cell r="BL311"/>
          <cell r="BM311"/>
          <cell r="BN311"/>
          <cell r="BO311"/>
          <cell r="BP311"/>
          <cell r="BQ311"/>
          <cell r="BR311" t="str">
            <v/>
          </cell>
          <cell r="BT311" t="str">
            <v/>
          </cell>
          <cell r="BU311"/>
          <cell r="BV311">
            <v>0</v>
          </cell>
          <cell r="BW311"/>
          <cell r="BX311">
            <v>0</v>
          </cell>
          <cell r="BY311">
            <v>0</v>
          </cell>
          <cell r="BZ311"/>
          <cell r="CA311"/>
          <cell r="CB311"/>
          <cell r="CC311">
            <v>0</v>
          </cell>
          <cell r="CD311">
            <v>0</v>
          </cell>
          <cell r="CE311"/>
          <cell r="CF311"/>
          <cell r="CG311"/>
          <cell r="CH311"/>
          <cell r="CI311"/>
          <cell r="CJ311"/>
          <cell r="CK311"/>
          <cell r="CL311"/>
          <cell r="CM311"/>
          <cell r="CN311"/>
          <cell r="CO311">
            <v>0</v>
          </cell>
          <cell r="CP311"/>
          <cell r="CQ311"/>
          <cell r="CR311"/>
          <cell r="CS311"/>
          <cell r="CT311"/>
          <cell r="CU311"/>
          <cell r="CV311"/>
          <cell r="CW311">
            <v>0</v>
          </cell>
          <cell r="CX311"/>
          <cell r="CY311"/>
          <cell r="CZ311"/>
          <cell r="DA311"/>
          <cell r="DB311"/>
          <cell r="DC311"/>
          <cell r="DD311"/>
          <cell r="DE311"/>
          <cell r="DF311"/>
          <cell r="DG311"/>
          <cell r="DH311">
            <v>0</v>
          </cell>
          <cell r="DI311"/>
          <cell r="DJ311"/>
          <cell r="DK311"/>
          <cell r="DL311"/>
          <cell r="DM311"/>
          <cell r="DN311"/>
          <cell r="DO311" t="str">
            <v>Qais Banihani</v>
          </cell>
          <cell r="DP311" t="str">
            <v>Kanuit</v>
          </cell>
          <cell r="DQ311" t="str">
            <v>Gallentine</v>
          </cell>
          <cell r="DR311">
            <v>9</v>
          </cell>
        </row>
        <row r="312">
          <cell r="C312">
            <v>268</v>
          </cell>
          <cell r="D312">
            <v>38</v>
          </cell>
          <cell r="E312">
            <v>245</v>
          </cell>
          <cell r="F312">
            <v>38</v>
          </cell>
          <cell r="G312" t="str">
            <v/>
          </cell>
          <cell r="H312" t="str">
            <v/>
          </cell>
          <cell r="I312" t="str">
            <v/>
          </cell>
          <cell r="J312">
            <v>0</v>
          </cell>
          <cell r="K312" t="str">
            <v>Schultz</v>
          </cell>
          <cell r="L312" t="str">
            <v>Rehab collection</v>
          </cell>
          <cell r="M312">
            <v>280244</v>
          </cell>
          <cell r="N312" t="str">
            <v>280244-PS01</v>
          </cell>
          <cell r="O312" t="str">
            <v>existing</v>
          </cell>
          <cell r="P312">
            <v>823</v>
          </cell>
          <cell r="Q312">
            <v>0</v>
          </cell>
          <cell r="R312"/>
          <cell r="S312">
            <v>0</v>
          </cell>
          <cell r="T312" t="str">
            <v>Exempt</v>
          </cell>
          <cell r="U312">
            <v>42908</v>
          </cell>
          <cell r="V312">
            <v>42912</v>
          </cell>
          <cell r="W312">
            <v>0</v>
          </cell>
          <cell r="X312">
            <v>0</v>
          </cell>
          <cell r="Y312"/>
          <cell r="Z312"/>
          <cell r="AA312"/>
          <cell r="AB312">
            <v>0</v>
          </cell>
          <cell r="AC312"/>
          <cell r="AD312"/>
          <cell r="AE312"/>
          <cell r="AF312"/>
          <cell r="AG312"/>
          <cell r="AJ312"/>
          <cell r="AK312">
            <v>460000</v>
          </cell>
          <cell r="AN312"/>
          <cell r="AO312"/>
          <cell r="AP312"/>
          <cell r="AQ312"/>
          <cell r="AR312">
            <v>0</v>
          </cell>
          <cell r="AS312">
            <v>0</v>
          </cell>
          <cell r="AT312">
            <v>460000</v>
          </cell>
          <cell r="AU312">
            <v>0</v>
          </cell>
          <cell r="AV312"/>
          <cell r="AW312"/>
          <cell r="AX312">
            <v>0</v>
          </cell>
          <cell r="BC312"/>
          <cell r="BD312"/>
          <cell r="BE312" t="str">
            <v>2019 Survey</v>
          </cell>
          <cell r="BF312">
            <v>0</v>
          </cell>
          <cell r="BG312"/>
          <cell r="BH312">
            <v>0</v>
          </cell>
          <cell r="BI312"/>
          <cell r="BJ312">
            <v>0</v>
          </cell>
          <cell r="BL312"/>
          <cell r="BO312"/>
          <cell r="BP312"/>
          <cell r="BQ312"/>
          <cell r="BR312" t="str">
            <v/>
          </cell>
          <cell r="BT312" t="str">
            <v/>
          </cell>
          <cell r="BU312"/>
          <cell r="BV312">
            <v>0</v>
          </cell>
          <cell r="BW312"/>
          <cell r="BX312">
            <v>0</v>
          </cell>
          <cell r="BY312">
            <v>0</v>
          </cell>
          <cell r="BZ312"/>
          <cell r="CA312"/>
          <cell r="CB312"/>
          <cell r="CC312">
            <v>0</v>
          </cell>
          <cell r="CD312">
            <v>0</v>
          </cell>
          <cell r="CH312"/>
          <cell r="CN312"/>
          <cell r="CO312">
            <v>0</v>
          </cell>
          <cell r="CP312"/>
          <cell r="CW312">
            <v>0</v>
          </cell>
          <cell r="CX312"/>
          <cell r="DC312">
            <v>362</v>
          </cell>
          <cell r="DE312">
            <v>345000</v>
          </cell>
          <cell r="DF312"/>
          <cell r="DG312"/>
          <cell r="DH312">
            <v>0</v>
          </cell>
          <cell r="DI312"/>
          <cell r="DJ312"/>
          <cell r="DK312"/>
          <cell r="DL312"/>
          <cell r="DM312"/>
          <cell r="DN312"/>
          <cell r="DO312" t="str">
            <v>Vinod Sathyaseelan</v>
          </cell>
          <cell r="DP312" t="str">
            <v>Schultz</v>
          </cell>
          <cell r="DQ312" t="str">
            <v>Schultz</v>
          </cell>
          <cell r="DR312">
            <v>1</v>
          </cell>
        </row>
        <row r="313">
          <cell r="C313">
            <v>20</v>
          </cell>
          <cell r="D313">
            <v>76</v>
          </cell>
          <cell r="E313">
            <v>16</v>
          </cell>
          <cell r="F313">
            <v>76</v>
          </cell>
          <cell r="G313">
            <v>2021</v>
          </cell>
          <cell r="H313" t="str">
            <v>Yes</v>
          </cell>
          <cell r="I313" t="str">
            <v/>
          </cell>
          <cell r="J313">
            <v>0</v>
          </cell>
          <cell r="K313" t="str">
            <v>Berrens</v>
          </cell>
          <cell r="L313" t="str">
            <v>Rehab collection</v>
          </cell>
          <cell r="M313">
            <v>280705</v>
          </cell>
          <cell r="N313" t="str">
            <v>280705-PS01</v>
          </cell>
          <cell r="P313">
            <v>1143</v>
          </cell>
          <cell r="R313"/>
          <cell r="S313"/>
          <cell r="T313" t="str">
            <v>Exempt</v>
          </cell>
          <cell r="U313">
            <v>43895</v>
          </cell>
          <cell r="V313">
            <v>44092</v>
          </cell>
          <cell r="W313">
            <v>44285</v>
          </cell>
          <cell r="X313">
            <v>44376</v>
          </cell>
          <cell r="Y313" t="str">
            <v>certified</v>
          </cell>
          <cell r="Z313">
            <v>7292000</v>
          </cell>
          <cell r="AA313"/>
          <cell r="AB313">
            <v>3500000</v>
          </cell>
          <cell r="AC313" t="str">
            <v>21 Carryover</v>
          </cell>
          <cell r="AD313"/>
          <cell r="AE313" t="str">
            <v>certified</v>
          </cell>
          <cell r="AF313">
            <v>7292000</v>
          </cell>
          <cell r="AG313"/>
          <cell r="AH313">
            <v>44470</v>
          </cell>
          <cell r="AI313">
            <v>44896</v>
          </cell>
          <cell r="AJ313"/>
          <cell r="AK313">
            <v>7292000</v>
          </cell>
          <cell r="AL313">
            <v>44286</v>
          </cell>
          <cell r="AM313">
            <v>44377</v>
          </cell>
          <cell r="AN313">
            <v>1</v>
          </cell>
          <cell r="AO313">
            <v>4325795</v>
          </cell>
          <cell r="AP313">
            <v>2021</v>
          </cell>
          <cell r="AQ313"/>
          <cell r="AR313">
            <v>0</v>
          </cell>
          <cell r="AS313">
            <v>0</v>
          </cell>
          <cell r="AT313">
            <v>7292000</v>
          </cell>
          <cell r="AU313">
            <v>3500000</v>
          </cell>
          <cell r="AV313"/>
          <cell r="AW313"/>
          <cell r="AX313">
            <v>3500000</v>
          </cell>
          <cell r="BD313">
            <v>44837</v>
          </cell>
          <cell r="BE313" t="str">
            <v>FY21 survey</v>
          </cell>
          <cell r="BF313">
            <v>0</v>
          </cell>
          <cell r="BG313"/>
          <cell r="BH313">
            <v>0</v>
          </cell>
          <cell r="BJ313">
            <v>0</v>
          </cell>
          <cell r="BL313"/>
          <cell r="BR313" t="str">
            <v/>
          </cell>
          <cell r="BV313">
            <v>0</v>
          </cell>
          <cell r="BX313">
            <v>0</v>
          </cell>
          <cell r="BY313">
            <v>0</v>
          </cell>
          <cell r="BZ313"/>
          <cell r="CA313"/>
          <cell r="CB313"/>
          <cell r="CC313">
            <v>0</v>
          </cell>
          <cell r="CD313">
            <v>0</v>
          </cell>
          <cell r="CH313"/>
          <cell r="CN313"/>
          <cell r="CO313">
            <v>0</v>
          </cell>
          <cell r="CP313"/>
          <cell r="CW313">
            <v>0</v>
          </cell>
          <cell r="DE313"/>
          <cell r="DF313"/>
          <cell r="DG313"/>
          <cell r="DH313">
            <v>0</v>
          </cell>
          <cell r="DI313"/>
          <cell r="DJ313"/>
          <cell r="DK313">
            <v>3792000</v>
          </cell>
          <cell r="DL313" t="str">
            <v>23 SPAP</v>
          </cell>
          <cell r="DM313"/>
          <cell r="DN313"/>
          <cell r="DO313" t="str">
            <v>Pam Rodewald</v>
          </cell>
          <cell r="DP313" t="str">
            <v>Berrens</v>
          </cell>
          <cell r="DQ313" t="str">
            <v>Gallentine</v>
          </cell>
          <cell r="DR313">
            <v>8</v>
          </cell>
        </row>
        <row r="314">
          <cell r="C314">
            <v>159</v>
          </cell>
          <cell r="D314">
            <v>53</v>
          </cell>
          <cell r="E314">
            <v>138</v>
          </cell>
          <cell r="F314">
            <v>53</v>
          </cell>
          <cell r="G314"/>
          <cell r="H314" t="str">
            <v/>
          </cell>
          <cell r="I314" t="str">
            <v/>
          </cell>
          <cell r="J314" t="str">
            <v>RD commit</v>
          </cell>
          <cell r="K314" t="str">
            <v>Kanuit</v>
          </cell>
          <cell r="L314" t="str">
            <v>Rehab collection and treatment</v>
          </cell>
          <cell r="M314">
            <v>280780</v>
          </cell>
          <cell r="N314" t="str">
            <v>280780-PS01</v>
          </cell>
          <cell r="P314">
            <v>277</v>
          </cell>
          <cell r="R314"/>
          <cell r="S314"/>
          <cell r="T314"/>
          <cell r="U314">
            <v>44949</v>
          </cell>
          <cell r="V314">
            <v>0</v>
          </cell>
          <cell r="W314">
            <v>0</v>
          </cell>
          <cell r="X314">
            <v>0</v>
          </cell>
          <cell r="Y314"/>
          <cell r="Z314"/>
          <cell r="AA314"/>
          <cell r="AB314">
            <v>0</v>
          </cell>
          <cell r="AC314"/>
          <cell r="AD314"/>
          <cell r="AE314"/>
          <cell r="AF314"/>
          <cell r="AG314"/>
          <cell r="AJ314"/>
          <cell r="AK314">
            <v>5855000</v>
          </cell>
          <cell r="AL314"/>
          <cell r="AN314"/>
          <cell r="AO314"/>
          <cell r="AP314"/>
          <cell r="AQ314"/>
          <cell r="AR314">
            <v>0</v>
          </cell>
          <cell r="AS314">
            <v>0</v>
          </cell>
          <cell r="AT314">
            <v>5855000</v>
          </cell>
          <cell r="AU314">
            <v>0</v>
          </cell>
          <cell r="AV314"/>
          <cell r="AW314"/>
          <cell r="AX314">
            <v>0</v>
          </cell>
          <cell r="BF314">
            <v>0</v>
          </cell>
          <cell r="BG314"/>
          <cell r="BH314">
            <v>0</v>
          </cell>
          <cell r="BJ314"/>
          <cell r="BL314"/>
          <cell r="BR314"/>
          <cell r="BV314">
            <v>0</v>
          </cell>
          <cell r="BX314">
            <v>0</v>
          </cell>
          <cell r="BY314">
            <v>0</v>
          </cell>
          <cell r="BZ314"/>
          <cell r="CA314"/>
          <cell r="CB314"/>
          <cell r="CC314">
            <v>0</v>
          </cell>
          <cell r="CD314">
            <v>0</v>
          </cell>
          <cell r="CH314"/>
          <cell r="CN314"/>
          <cell r="CO314">
            <v>0</v>
          </cell>
          <cell r="CP314"/>
          <cell r="CW314">
            <v>0</v>
          </cell>
          <cell r="CX314" t="str">
            <v>RD commit</v>
          </cell>
          <cell r="CY314"/>
          <cell r="CZ314"/>
          <cell r="DA314"/>
          <cell r="DB314"/>
          <cell r="DC314">
            <v>101</v>
          </cell>
          <cell r="DD314">
            <v>18</v>
          </cell>
          <cell r="DE314">
            <v>4063000</v>
          </cell>
          <cell r="DF314"/>
          <cell r="DG314">
            <v>1792000</v>
          </cell>
          <cell r="DH314">
            <v>0</v>
          </cell>
          <cell r="DI314"/>
          <cell r="DJ314"/>
          <cell r="DK314"/>
          <cell r="DL314"/>
          <cell r="DM314"/>
          <cell r="DN314"/>
          <cell r="DO314" t="str">
            <v>Corey Hower</v>
          </cell>
          <cell r="DP314" t="str">
            <v>Kanuit</v>
          </cell>
          <cell r="DQ314" t="str">
            <v>Gallentine</v>
          </cell>
          <cell r="DR314">
            <v>10</v>
          </cell>
        </row>
        <row r="315">
          <cell r="C315">
            <v>106</v>
          </cell>
          <cell r="D315">
            <v>59</v>
          </cell>
          <cell r="E315">
            <v>91</v>
          </cell>
          <cell r="F315">
            <v>59</v>
          </cell>
          <cell r="G315"/>
          <cell r="H315" t="str">
            <v/>
          </cell>
          <cell r="I315" t="str">
            <v/>
          </cell>
          <cell r="J315" t="str">
            <v>PER approved</v>
          </cell>
          <cell r="K315" t="str">
            <v>Kanuit</v>
          </cell>
          <cell r="L315" t="str">
            <v>Rehab collection</v>
          </cell>
          <cell r="M315">
            <v>279640</v>
          </cell>
          <cell r="N315" t="str">
            <v>279640-PS02</v>
          </cell>
          <cell r="O315"/>
          <cell r="P315">
            <v>823</v>
          </cell>
          <cell r="R315"/>
          <cell r="S315"/>
          <cell r="T315"/>
          <cell r="U315">
            <v>0</v>
          </cell>
          <cell r="V315">
            <v>0</v>
          </cell>
          <cell r="W315">
            <v>42090</v>
          </cell>
          <cell r="X315">
            <v>0</v>
          </cell>
          <cell r="Y315"/>
          <cell r="Z315"/>
          <cell r="AA315"/>
          <cell r="AB315">
            <v>0</v>
          </cell>
          <cell r="AC315"/>
          <cell r="AD315"/>
          <cell r="AE315"/>
          <cell r="AF315"/>
          <cell r="AG315"/>
          <cell r="AJ315"/>
          <cell r="AK315">
            <v>5592797</v>
          </cell>
          <cell r="AN315"/>
          <cell r="AO315"/>
          <cell r="AP315"/>
          <cell r="AQ315"/>
          <cell r="AR315">
            <v>0</v>
          </cell>
          <cell r="AS315">
            <v>0</v>
          </cell>
          <cell r="AT315">
            <v>5592797</v>
          </cell>
          <cell r="AU315">
            <v>0</v>
          </cell>
          <cell r="AV315"/>
          <cell r="AW315"/>
          <cell r="AX315">
            <v>0</v>
          </cell>
          <cell r="AY315"/>
          <cell r="AZ315"/>
          <cell r="BC315"/>
          <cell r="BE315">
            <v>0</v>
          </cell>
          <cell r="BF315">
            <v>0</v>
          </cell>
          <cell r="BG315"/>
          <cell r="BH315">
            <v>0</v>
          </cell>
          <cell r="BJ315">
            <v>1367871.0500000003</v>
          </cell>
          <cell r="BL315"/>
          <cell r="BR315" t="str">
            <v/>
          </cell>
          <cell r="BT315" t="str">
            <v/>
          </cell>
          <cell r="BV315">
            <v>0</v>
          </cell>
          <cell r="BX315">
            <v>0</v>
          </cell>
          <cell r="BY315">
            <v>0</v>
          </cell>
          <cell r="BZ315"/>
          <cell r="CA315"/>
          <cell r="CB315"/>
          <cell r="CC315">
            <v>0</v>
          </cell>
          <cell r="CD315">
            <v>0</v>
          </cell>
          <cell r="CE315"/>
          <cell r="CF315"/>
          <cell r="CG315"/>
          <cell r="CH315"/>
          <cell r="CI315"/>
          <cell r="CJ315"/>
          <cell r="CK315"/>
          <cell r="CL315"/>
          <cell r="CM315"/>
          <cell r="CN315"/>
          <cell r="CO315">
            <v>0</v>
          </cell>
          <cell r="CP315"/>
          <cell r="CW315">
            <v>0</v>
          </cell>
          <cell r="CX315" t="str">
            <v>PER approved</v>
          </cell>
          <cell r="CY315">
            <v>2024</v>
          </cell>
          <cell r="DC315">
            <v>138</v>
          </cell>
          <cell r="DD315">
            <v>25</v>
          </cell>
          <cell r="DE315">
            <v>4591797</v>
          </cell>
          <cell r="DF315">
            <v>95000</v>
          </cell>
          <cell r="DG315">
            <v>1001000</v>
          </cell>
          <cell r="DH315">
            <v>1096000</v>
          </cell>
          <cell r="DI315">
            <v>280000</v>
          </cell>
          <cell r="DJ315" t="str">
            <v>2019 funded</v>
          </cell>
          <cell r="DK315">
            <v>1616797</v>
          </cell>
          <cell r="DL315" t="str">
            <v>2020 SPAP</v>
          </cell>
          <cell r="DM315"/>
          <cell r="DN315"/>
          <cell r="DO315" t="str">
            <v>Pam Rodewald</v>
          </cell>
          <cell r="DP315" t="str">
            <v>Kanuit</v>
          </cell>
          <cell r="DQ315" t="str">
            <v>Gallentine</v>
          </cell>
          <cell r="DR315">
            <v>9</v>
          </cell>
        </row>
        <row r="316">
          <cell r="C316">
            <v>300</v>
          </cell>
          <cell r="D316">
            <v>1</v>
          </cell>
          <cell r="E316">
            <v>91</v>
          </cell>
          <cell r="F316">
            <v>59</v>
          </cell>
          <cell r="G316"/>
          <cell r="H316" t="str">
            <v/>
          </cell>
          <cell r="I316" t="str">
            <v/>
          </cell>
          <cell r="J316" t="str">
            <v>PER approved</v>
          </cell>
          <cell r="K316" t="str">
            <v>Kanuit</v>
          </cell>
          <cell r="L316" t="str">
            <v>Rehab treatment</v>
          </cell>
          <cell r="M316">
            <v>280669</v>
          </cell>
          <cell r="N316" t="str">
            <v>280669-PS01</v>
          </cell>
          <cell r="O316"/>
          <cell r="P316">
            <v>823</v>
          </cell>
          <cell r="R316"/>
          <cell r="S316"/>
          <cell r="T316"/>
          <cell r="U316">
            <v>0</v>
          </cell>
          <cell r="V316">
            <v>0</v>
          </cell>
          <cell r="X316">
            <v>0</v>
          </cell>
          <cell r="Y316"/>
          <cell r="Z316"/>
          <cell r="AA316"/>
          <cell r="AB316">
            <v>0</v>
          </cell>
          <cell r="AC316"/>
          <cell r="AD316"/>
          <cell r="AE316"/>
          <cell r="AF316"/>
          <cell r="AG316"/>
          <cell r="AJ316"/>
          <cell r="AK316">
            <v>1234500</v>
          </cell>
          <cell r="AN316"/>
          <cell r="AO316"/>
          <cell r="AP316"/>
          <cell r="AQ316"/>
          <cell r="AR316">
            <v>0</v>
          </cell>
          <cell r="AS316">
            <v>0</v>
          </cell>
          <cell r="AT316">
            <v>1234500</v>
          </cell>
          <cell r="AU316">
            <v>0</v>
          </cell>
          <cell r="AV316"/>
          <cell r="AW316"/>
          <cell r="AX316">
            <v>0</v>
          </cell>
          <cell r="AY316"/>
          <cell r="AZ316"/>
          <cell r="BC316"/>
          <cell r="BE316">
            <v>0</v>
          </cell>
          <cell r="BF316">
            <v>0</v>
          </cell>
          <cell r="BG316"/>
          <cell r="BH316">
            <v>0</v>
          </cell>
          <cell r="BJ316">
            <v>0</v>
          </cell>
          <cell r="BL316"/>
          <cell r="BR316" t="str">
            <v/>
          </cell>
          <cell r="BT316" t="str">
            <v/>
          </cell>
          <cell r="BV316">
            <v>0</v>
          </cell>
          <cell r="BX316">
            <v>0</v>
          </cell>
          <cell r="BY316">
            <v>0</v>
          </cell>
          <cell r="BZ316"/>
          <cell r="CA316"/>
          <cell r="CB316"/>
          <cell r="CC316">
            <v>0</v>
          </cell>
          <cell r="CD316">
            <v>0</v>
          </cell>
          <cell r="CE316"/>
          <cell r="CF316"/>
          <cell r="CG316"/>
          <cell r="CH316"/>
          <cell r="CI316"/>
          <cell r="CJ316"/>
          <cell r="CK316"/>
          <cell r="CL316"/>
          <cell r="CM316"/>
          <cell r="CN316"/>
          <cell r="CO316">
            <v>0</v>
          </cell>
          <cell r="CP316"/>
          <cell r="CW316">
            <v>0</v>
          </cell>
          <cell r="CX316" t="str">
            <v>PER approved</v>
          </cell>
          <cell r="DE316"/>
          <cell r="DF316"/>
          <cell r="DG316"/>
          <cell r="DH316"/>
          <cell r="DI316"/>
          <cell r="DJ316"/>
          <cell r="DK316"/>
          <cell r="DL316"/>
          <cell r="DM316"/>
          <cell r="DN316"/>
          <cell r="DO316" t="str">
            <v>Pam Rodewald</v>
          </cell>
          <cell r="DP316" t="str">
            <v>Kanuit</v>
          </cell>
          <cell r="DQ316" t="str">
            <v>Gallentine</v>
          </cell>
          <cell r="DR316">
            <v>9</v>
          </cell>
        </row>
        <row r="317">
          <cell r="C317">
            <v>151</v>
          </cell>
          <cell r="D317">
            <v>53</v>
          </cell>
          <cell r="E317">
            <v>131</v>
          </cell>
          <cell r="F317">
            <v>53</v>
          </cell>
          <cell r="G317">
            <v>2023</v>
          </cell>
          <cell r="H317" t="str">
            <v>Yes</v>
          </cell>
          <cell r="I317" t="str">
            <v/>
          </cell>
          <cell r="J317">
            <v>0</v>
          </cell>
          <cell r="K317" t="str">
            <v>Gallentine</v>
          </cell>
          <cell r="L317" t="str">
            <v>Rehab collection and treatment, LS</v>
          </cell>
          <cell r="M317">
            <v>280854</v>
          </cell>
          <cell r="N317" t="str">
            <v>280854-PS01</v>
          </cell>
          <cell r="O317"/>
          <cell r="P317">
            <v>2475</v>
          </cell>
          <cell r="Q317"/>
          <cell r="R317"/>
          <cell r="S317"/>
          <cell r="T317" t="str">
            <v>Exempt</v>
          </cell>
          <cell r="U317">
            <v>44624</v>
          </cell>
          <cell r="V317">
            <v>44750</v>
          </cell>
          <cell r="W317">
            <v>45016</v>
          </cell>
          <cell r="X317">
            <v>45092</v>
          </cell>
          <cell r="Y317" t="str">
            <v>certified</v>
          </cell>
          <cell r="Z317">
            <v>2005565</v>
          </cell>
          <cell r="AA317"/>
          <cell r="AB317">
            <v>2005565</v>
          </cell>
          <cell r="AC317" t="str">
            <v>23 Carryover</v>
          </cell>
          <cell r="AD317"/>
          <cell r="AE317">
            <v>44714</v>
          </cell>
          <cell r="AF317">
            <v>2005565</v>
          </cell>
          <cell r="AG317"/>
          <cell r="AH317">
            <v>45078</v>
          </cell>
          <cell r="AI317">
            <v>45444</v>
          </cell>
          <cell r="AJ317"/>
          <cell r="AK317">
            <v>2005565</v>
          </cell>
          <cell r="AL317">
            <v>45015</v>
          </cell>
          <cell r="AM317">
            <v>45097</v>
          </cell>
          <cell r="AN317">
            <v>1</v>
          </cell>
          <cell r="AO317">
            <v>2156615</v>
          </cell>
          <cell r="AP317">
            <v>2023</v>
          </cell>
          <cell r="AQ317"/>
          <cell r="AR317">
            <v>0</v>
          </cell>
          <cell r="AS317">
            <v>0</v>
          </cell>
          <cell r="AT317">
            <v>2005565</v>
          </cell>
          <cell r="AU317">
            <v>2005565</v>
          </cell>
          <cell r="AV317"/>
          <cell r="AW317"/>
          <cell r="AX317">
            <v>2005565</v>
          </cell>
          <cell r="AY317">
            <v>45155</v>
          </cell>
          <cell r="AZ317">
            <v>45186</v>
          </cell>
          <cell r="BA317">
            <v>2024</v>
          </cell>
          <cell r="BB317" t="str">
            <v>CWRF</v>
          </cell>
          <cell r="BC317"/>
          <cell r="BD317"/>
          <cell r="BE317" t="str">
            <v>FY23 Survey</v>
          </cell>
          <cell r="BF317">
            <v>0</v>
          </cell>
          <cell r="BG317"/>
          <cell r="BH317">
            <v>0</v>
          </cell>
          <cell r="BI317"/>
          <cell r="BJ317">
            <v>0</v>
          </cell>
          <cell r="BK317"/>
          <cell r="BL317"/>
          <cell r="BM317"/>
          <cell r="BN317"/>
          <cell r="BO317"/>
          <cell r="BP317"/>
          <cell r="BQ317"/>
          <cell r="BR317" t="str">
            <v/>
          </cell>
          <cell r="BS317"/>
          <cell r="BT317"/>
          <cell r="BU317"/>
          <cell r="BV317">
            <v>0</v>
          </cell>
          <cell r="BW317"/>
          <cell r="BX317">
            <v>0</v>
          </cell>
          <cell r="BY317">
            <v>0</v>
          </cell>
          <cell r="BZ317"/>
          <cell r="CA317"/>
          <cell r="CB317"/>
          <cell r="CC317">
            <v>0</v>
          </cell>
          <cell r="CD317">
            <v>0</v>
          </cell>
          <cell r="CE317"/>
          <cell r="CF317"/>
          <cell r="CG317"/>
          <cell r="CH317"/>
          <cell r="CI317"/>
          <cell r="CJ317"/>
          <cell r="CK317"/>
          <cell r="CL317"/>
          <cell r="CM317"/>
          <cell r="CN317"/>
          <cell r="CO317">
            <v>0</v>
          </cell>
          <cell r="CP317"/>
          <cell r="CQ317"/>
          <cell r="CR317"/>
          <cell r="CS317"/>
          <cell r="CT317"/>
          <cell r="CU317"/>
          <cell r="CV317"/>
          <cell r="CW317">
            <v>0</v>
          </cell>
          <cell r="CX317"/>
          <cell r="CY317"/>
          <cell r="CZ317"/>
          <cell r="DA317"/>
          <cell r="DB317"/>
          <cell r="DC317"/>
          <cell r="DD317"/>
          <cell r="DE317"/>
          <cell r="DF317"/>
          <cell r="DG317"/>
          <cell r="DH317">
            <v>0</v>
          </cell>
          <cell r="DI317"/>
          <cell r="DJ317"/>
          <cell r="DK317"/>
          <cell r="DL317"/>
          <cell r="DM317"/>
          <cell r="DN317"/>
          <cell r="DO317" t="str">
            <v>Corey Hower</v>
          </cell>
          <cell r="DP317" t="str">
            <v>Kanuit</v>
          </cell>
          <cell r="DQ317" t="str">
            <v>Gallentine</v>
          </cell>
          <cell r="DR317">
            <v>10</v>
          </cell>
        </row>
        <row r="318">
          <cell r="C318">
            <v>21.1</v>
          </cell>
          <cell r="D318">
            <v>76</v>
          </cell>
          <cell r="E318">
            <v>17.100000000000001</v>
          </cell>
          <cell r="F318">
            <v>76</v>
          </cell>
          <cell r="G318"/>
          <cell r="H318" t="str">
            <v/>
          </cell>
          <cell r="I318" t="str">
            <v/>
          </cell>
          <cell r="J318" t="str">
            <v>RD commit</v>
          </cell>
          <cell r="K318" t="str">
            <v>Berrens</v>
          </cell>
          <cell r="L318" t="str">
            <v>Rehab collection</v>
          </cell>
          <cell r="M318">
            <v>280699</v>
          </cell>
          <cell r="N318" t="str">
            <v>280699-PS01</v>
          </cell>
          <cell r="P318">
            <v>693</v>
          </cell>
          <cell r="R318"/>
          <cell r="S318"/>
          <cell r="T318" t="str">
            <v>Exempt</v>
          </cell>
          <cell r="U318">
            <v>43895</v>
          </cell>
          <cell r="V318">
            <v>0</v>
          </cell>
          <cell r="W318">
            <v>45068</v>
          </cell>
          <cell r="X318">
            <v>0</v>
          </cell>
          <cell r="Y318"/>
          <cell r="Z318"/>
          <cell r="AA318"/>
          <cell r="AB318">
            <v>0</v>
          </cell>
          <cell r="AC318"/>
          <cell r="AD318"/>
          <cell r="AE318"/>
          <cell r="AF318"/>
          <cell r="AG318"/>
          <cell r="AH318">
            <v>44440</v>
          </cell>
          <cell r="AI318">
            <v>45108</v>
          </cell>
          <cell r="AJ318"/>
          <cell r="AK318">
            <v>11187000</v>
          </cell>
          <cell r="AL318">
            <v>45125</v>
          </cell>
          <cell r="AN318"/>
          <cell r="AO318"/>
          <cell r="AP318"/>
          <cell r="AQ318"/>
          <cell r="AR318">
            <v>0</v>
          </cell>
          <cell r="AS318">
            <v>0</v>
          </cell>
          <cell r="AT318">
            <v>11187000</v>
          </cell>
          <cell r="AU318">
            <v>0</v>
          </cell>
          <cell r="AV318"/>
          <cell r="AW318"/>
          <cell r="AX318">
            <v>0</v>
          </cell>
          <cell r="BC318">
            <v>2910000</v>
          </cell>
          <cell r="BD318">
            <v>45079</v>
          </cell>
          <cell r="BE318">
            <v>0</v>
          </cell>
          <cell r="BF318">
            <v>0</v>
          </cell>
          <cell r="BG318"/>
          <cell r="BH318">
            <v>5000000</v>
          </cell>
          <cell r="BI318">
            <v>2910000</v>
          </cell>
          <cell r="BJ318">
            <v>4421300</v>
          </cell>
          <cell r="BL318"/>
          <cell r="BR318" t="str">
            <v/>
          </cell>
          <cell r="BV318">
            <v>0</v>
          </cell>
          <cell r="BX318">
            <v>0</v>
          </cell>
          <cell r="BY318">
            <v>0</v>
          </cell>
          <cell r="BZ318"/>
          <cell r="CA318"/>
          <cell r="CB318"/>
          <cell r="CC318">
            <v>0</v>
          </cell>
          <cell r="CD318">
            <v>0</v>
          </cell>
          <cell r="CH318"/>
          <cell r="CN318"/>
          <cell r="CO318">
            <v>0</v>
          </cell>
          <cell r="CP318"/>
          <cell r="CW318">
            <v>0</v>
          </cell>
          <cell r="CX318" t="str">
            <v>RD commit</v>
          </cell>
          <cell r="CY318">
            <v>2023</v>
          </cell>
          <cell r="CZ318">
            <v>44824</v>
          </cell>
          <cell r="DA318"/>
          <cell r="DB318"/>
          <cell r="DC318">
            <v>323</v>
          </cell>
          <cell r="DD318"/>
          <cell r="DE318">
            <v>6802000</v>
          </cell>
          <cell r="DF318">
            <v>3892000</v>
          </cell>
          <cell r="DG318">
            <v>4385000</v>
          </cell>
          <cell r="DH318">
            <v>8277000</v>
          </cell>
          <cell r="DI318"/>
          <cell r="DJ318"/>
          <cell r="DK318"/>
          <cell r="DL318"/>
          <cell r="DM318"/>
          <cell r="DN318"/>
          <cell r="DO318" t="str">
            <v>Abram Peterson</v>
          </cell>
          <cell r="DP318" t="str">
            <v>Berrens</v>
          </cell>
          <cell r="DQ318" t="str">
            <v>Gallentine</v>
          </cell>
          <cell r="DR318">
            <v>8</v>
          </cell>
        </row>
        <row r="319">
          <cell r="C319">
            <v>21.2</v>
          </cell>
          <cell r="D319">
            <v>76</v>
          </cell>
          <cell r="E319">
            <v>17.2</v>
          </cell>
          <cell r="F319">
            <v>76</v>
          </cell>
          <cell r="G319"/>
          <cell r="H319" t="str">
            <v/>
          </cell>
          <cell r="I319" t="str">
            <v/>
          </cell>
          <cell r="J319" t="str">
            <v>PER submitted</v>
          </cell>
          <cell r="K319" t="str">
            <v>Berrens</v>
          </cell>
          <cell r="L319" t="str">
            <v>Rehab treatment</v>
          </cell>
          <cell r="M319">
            <v>280699</v>
          </cell>
          <cell r="N319" t="str">
            <v>280699-PS02</v>
          </cell>
          <cell r="P319">
            <v>693</v>
          </cell>
          <cell r="R319"/>
          <cell r="S319"/>
          <cell r="T319" t="str">
            <v>Exempt</v>
          </cell>
          <cell r="U319">
            <v>43895</v>
          </cell>
          <cell r="V319">
            <v>0</v>
          </cell>
          <cell r="W319">
            <v>45068</v>
          </cell>
          <cell r="X319">
            <v>0</v>
          </cell>
          <cell r="Y319"/>
          <cell r="Z319"/>
          <cell r="AA319"/>
          <cell r="AB319">
            <v>0</v>
          </cell>
          <cell r="AC319"/>
          <cell r="AD319"/>
          <cell r="AE319"/>
          <cell r="AF319"/>
          <cell r="AG319"/>
          <cell r="AH319">
            <v>45139</v>
          </cell>
          <cell r="AI319">
            <v>45839</v>
          </cell>
          <cell r="AJ319" t="str">
            <v>RD says 2025</v>
          </cell>
          <cell r="AK319">
            <v>15670000</v>
          </cell>
          <cell r="AL319"/>
          <cell r="AN319"/>
          <cell r="AO319"/>
          <cell r="AP319"/>
          <cell r="AQ319"/>
          <cell r="AR319">
            <v>0</v>
          </cell>
          <cell r="AS319">
            <v>0</v>
          </cell>
          <cell r="AT319">
            <v>15670000</v>
          </cell>
          <cell r="AU319">
            <v>0</v>
          </cell>
          <cell r="AV319"/>
          <cell r="AW319"/>
          <cell r="AX319">
            <v>0</v>
          </cell>
          <cell r="BE319">
            <v>0</v>
          </cell>
          <cell r="BF319">
            <v>0</v>
          </cell>
          <cell r="BG319"/>
          <cell r="BH319">
            <v>0</v>
          </cell>
          <cell r="BJ319">
            <v>5000000</v>
          </cell>
          <cell r="BL319"/>
          <cell r="BR319" t="str">
            <v/>
          </cell>
          <cell r="BV319">
            <v>0</v>
          </cell>
          <cell r="BX319">
            <v>0</v>
          </cell>
          <cell r="BY319">
            <v>0</v>
          </cell>
          <cell r="BZ319"/>
          <cell r="CA319"/>
          <cell r="CB319"/>
          <cell r="CC319">
            <v>0</v>
          </cell>
          <cell r="CD319">
            <v>0</v>
          </cell>
          <cell r="CH319"/>
          <cell r="CN319"/>
          <cell r="CO319">
            <v>0</v>
          </cell>
          <cell r="CP319"/>
          <cell r="CW319">
            <v>0</v>
          </cell>
          <cell r="CX319" t="str">
            <v>PER submitted</v>
          </cell>
          <cell r="CY319">
            <v>2025</v>
          </cell>
          <cell r="DC319">
            <v>323</v>
          </cell>
          <cell r="DE319">
            <v>11752500</v>
          </cell>
          <cell r="DF319"/>
          <cell r="DG319"/>
          <cell r="DH319">
            <v>0</v>
          </cell>
          <cell r="DI319"/>
          <cell r="DJ319"/>
          <cell r="DK319"/>
          <cell r="DL319"/>
          <cell r="DM319"/>
          <cell r="DN319"/>
          <cell r="DO319" t="str">
            <v>Abram Peterson</v>
          </cell>
          <cell r="DP319" t="str">
            <v>Berrens</v>
          </cell>
          <cell r="DQ319" t="str">
            <v>Gallentine</v>
          </cell>
          <cell r="DR319">
            <v>8</v>
          </cell>
        </row>
        <row r="320">
          <cell r="C320">
            <v>62</v>
          </cell>
          <cell r="D320">
            <v>66</v>
          </cell>
          <cell r="E320">
            <v>51</v>
          </cell>
          <cell r="F320">
            <v>66</v>
          </cell>
          <cell r="G320"/>
          <cell r="H320" t="str">
            <v/>
          </cell>
          <cell r="I320" t="str">
            <v/>
          </cell>
          <cell r="J320">
            <v>0</v>
          </cell>
          <cell r="K320" t="str">
            <v>Schultz</v>
          </cell>
          <cell r="L320" t="str">
            <v>Rehab collection</v>
          </cell>
          <cell r="M320">
            <v>280591</v>
          </cell>
          <cell r="N320" t="str">
            <v>280591-PS01</v>
          </cell>
          <cell r="O320" t="str">
            <v>existing</v>
          </cell>
          <cell r="P320">
            <v>4088</v>
          </cell>
          <cell r="Q320">
            <v>0</v>
          </cell>
          <cell r="R320"/>
          <cell r="S320">
            <v>0</v>
          </cell>
          <cell r="T320" t="str">
            <v>Exempt</v>
          </cell>
          <cell r="U320">
            <v>43160</v>
          </cell>
          <cell r="V320">
            <v>43335</v>
          </cell>
          <cell r="W320">
            <v>43509</v>
          </cell>
          <cell r="X320">
            <v>43607</v>
          </cell>
          <cell r="Y320"/>
          <cell r="Z320"/>
          <cell r="AA320"/>
          <cell r="AB320">
            <v>0</v>
          </cell>
          <cell r="AC320"/>
          <cell r="AD320"/>
          <cell r="AE320"/>
          <cell r="AF320"/>
          <cell r="AG320"/>
          <cell r="AH320">
            <v>43586</v>
          </cell>
          <cell r="AI320">
            <v>43770</v>
          </cell>
          <cell r="AJ320" t="str">
            <v>combined w/DW. sewer rehab, Hwy 10</v>
          </cell>
          <cell r="AK320">
            <v>732400</v>
          </cell>
          <cell r="AL320"/>
          <cell r="AM320"/>
          <cell r="AN320"/>
          <cell r="AO320"/>
          <cell r="AP320"/>
          <cell r="AQ320"/>
          <cell r="AR320">
            <v>0</v>
          </cell>
          <cell r="AS320">
            <v>0</v>
          </cell>
          <cell r="AT320">
            <v>732400</v>
          </cell>
          <cell r="AU320">
            <v>0</v>
          </cell>
          <cell r="AV320"/>
          <cell r="AW320"/>
          <cell r="AX320">
            <v>0</v>
          </cell>
          <cell r="AY320"/>
          <cell r="AZ320"/>
          <cell r="BA320"/>
          <cell r="BB320"/>
          <cell r="BC320"/>
          <cell r="BD320"/>
          <cell r="BE320">
            <v>0</v>
          </cell>
          <cell r="BF320">
            <v>0</v>
          </cell>
          <cell r="BG320"/>
          <cell r="BH320">
            <v>0</v>
          </cell>
          <cell r="BI320"/>
          <cell r="BJ320">
            <v>0</v>
          </cell>
          <cell r="BK320"/>
          <cell r="BL320"/>
          <cell r="BM320"/>
          <cell r="BN320"/>
          <cell r="BO320"/>
          <cell r="BP320"/>
          <cell r="BQ320"/>
          <cell r="BR320" t="str">
            <v/>
          </cell>
          <cell r="BT320" t="str">
            <v/>
          </cell>
          <cell r="BU320"/>
          <cell r="BV320">
            <v>0</v>
          </cell>
          <cell r="BW320"/>
          <cell r="BX320">
            <v>0</v>
          </cell>
          <cell r="BY320">
            <v>0</v>
          </cell>
          <cell r="BZ320"/>
          <cell r="CA320"/>
          <cell r="CB320"/>
          <cell r="CC320">
            <v>0</v>
          </cell>
          <cell r="CD320">
            <v>0</v>
          </cell>
          <cell r="CE320"/>
          <cell r="CF320"/>
          <cell r="CG320"/>
          <cell r="CH320"/>
          <cell r="CI320"/>
          <cell r="CJ320"/>
          <cell r="CK320"/>
          <cell r="CL320"/>
          <cell r="CM320"/>
          <cell r="CN320"/>
          <cell r="CO320">
            <v>0</v>
          </cell>
          <cell r="CP320"/>
          <cell r="CQ320"/>
          <cell r="CR320"/>
          <cell r="CS320"/>
          <cell r="CT320"/>
          <cell r="CU320"/>
          <cell r="CV320"/>
          <cell r="CW320">
            <v>0</v>
          </cell>
          <cell r="CX320"/>
          <cell r="CY320"/>
          <cell r="CZ320"/>
          <cell r="DA320"/>
          <cell r="DB320"/>
          <cell r="DC320"/>
          <cell r="DD320"/>
          <cell r="DE320"/>
          <cell r="DF320"/>
          <cell r="DG320"/>
          <cell r="DH320">
            <v>0</v>
          </cell>
          <cell r="DI320"/>
          <cell r="DJ320"/>
          <cell r="DK320"/>
          <cell r="DL320"/>
          <cell r="DM320"/>
          <cell r="DN320"/>
          <cell r="DO320" t="str">
            <v>Brian Fitzpatrick</v>
          </cell>
          <cell r="DP320" t="str">
            <v>Schultz</v>
          </cell>
          <cell r="DQ320" t="str">
            <v>Lafontaine</v>
          </cell>
          <cell r="DR320">
            <v>5</v>
          </cell>
        </row>
        <row r="321">
          <cell r="C321">
            <v>194</v>
          </cell>
          <cell r="D321">
            <v>48</v>
          </cell>
          <cell r="E321">
            <v>174</v>
          </cell>
          <cell r="F321">
            <v>48</v>
          </cell>
          <cell r="G321" t="str">
            <v/>
          </cell>
          <cell r="H321" t="str">
            <v/>
          </cell>
          <cell r="I321" t="str">
            <v/>
          </cell>
          <cell r="J321" t="str">
            <v>RD Commit</v>
          </cell>
          <cell r="K321" t="str">
            <v>Barrett</v>
          </cell>
          <cell r="L321" t="str">
            <v>Rehab collection</v>
          </cell>
          <cell r="M321">
            <v>280593</v>
          </cell>
          <cell r="N321" t="str">
            <v>280593-PS01</v>
          </cell>
          <cell r="O321" t="str">
            <v>existing</v>
          </cell>
          <cell r="P321">
            <v>206</v>
          </cell>
          <cell r="Q321">
            <v>0</v>
          </cell>
          <cell r="R321"/>
          <cell r="S321">
            <v>0</v>
          </cell>
          <cell r="T321"/>
          <cell r="U321">
            <v>0</v>
          </cell>
          <cell r="V321">
            <v>0</v>
          </cell>
          <cell r="W321">
            <v>0</v>
          </cell>
          <cell r="X321">
            <v>0</v>
          </cell>
          <cell r="Y321"/>
          <cell r="Z321"/>
          <cell r="AA321"/>
          <cell r="AB321">
            <v>0</v>
          </cell>
          <cell r="AC321"/>
          <cell r="AE321"/>
          <cell r="AF321"/>
          <cell r="AG321"/>
          <cell r="AJ321"/>
          <cell r="AK321">
            <v>1800000</v>
          </cell>
          <cell r="AL321"/>
          <cell r="AM321"/>
          <cell r="AN321"/>
          <cell r="AO321"/>
          <cell r="AP321"/>
          <cell r="AQ321"/>
          <cell r="AR321">
            <v>0</v>
          </cell>
          <cell r="AS321">
            <v>0</v>
          </cell>
          <cell r="AT321">
            <v>1800000</v>
          </cell>
          <cell r="AU321">
            <v>0</v>
          </cell>
          <cell r="AV321"/>
          <cell r="AW321"/>
          <cell r="AX321">
            <v>0</v>
          </cell>
          <cell r="AY321"/>
          <cell r="AZ321"/>
          <cell r="BA321"/>
          <cell r="BB321"/>
          <cell r="BC321"/>
          <cell r="BD321"/>
          <cell r="BE321">
            <v>0</v>
          </cell>
          <cell r="BF321">
            <v>0</v>
          </cell>
          <cell r="BG321"/>
          <cell r="BH321">
            <v>0</v>
          </cell>
          <cell r="BI321"/>
          <cell r="BJ321"/>
          <cell r="BK321"/>
          <cell r="BL321"/>
          <cell r="BM321"/>
          <cell r="BN321"/>
          <cell r="BO321"/>
          <cell r="BP321"/>
          <cell r="BQ321"/>
          <cell r="BR321" t="str">
            <v/>
          </cell>
          <cell r="BT321" t="str">
            <v/>
          </cell>
          <cell r="BU321"/>
          <cell r="BV321">
            <v>0</v>
          </cell>
          <cell r="BW321"/>
          <cell r="BX321">
            <v>0</v>
          </cell>
          <cell r="BY321">
            <v>0</v>
          </cell>
          <cell r="BZ321"/>
          <cell r="CA321"/>
          <cell r="CB321"/>
          <cell r="CC321">
            <v>0</v>
          </cell>
          <cell r="CD321">
            <v>0</v>
          </cell>
          <cell r="CE321"/>
          <cell r="CF321"/>
          <cell r="CG321"/>
          <cell r="CH321"/>
          <cell r="CI321"/>
          <cell r="CJ321"/>
          <cell r="CK321"/>
          <cell r="CL321"/>
          <cell r="CM321"/>
          <cell r="CN321"/>
          <cell r="CO321">
            <v>0</v>
          </cell>
          <cell r="CP321"/>
          <cell r="CQ321"/>
          <cell r="CR321"/>
          <cell r="CS321"/>
          <cell r="CT321"/>
          <cell r="CU321"/>
          <cell r="CV321"/>
          <cell r="CW321">
            <v>0</v>
          </cell>
          <cell r="CX321" t="str">
            <v>RD Commit</v>
          </cell>
          <cell r="CY321"/>
          <cell r="CZ321">
            <v>44044</v>
          </cell>
          <cell r="DA321"/>
          <cell r="DB321"/>
          <cell r="DC321">
            <v>178</v>
          </cell>
          <cell r="DD321">
            <v>39</v>
          </cell>
          <cell r="DE321">
            <v>1500000</v>
          </cell>
          <cell r="DF321"/>
          <cell r="DG321">
            <v>541000</v>
          </cell>
          <cell r="DH321">
            <v>541000</v>
          </cell>
          <cell r="DI321"/>
          <cell r="DJ321"/>
          <cell r="DK321"/>
          <cell r="DL321"/>
          <cell r="DM321">
            <v>1738000</v>
          </cell>
          <cell r="DN321" t="str">
            <v>COE</v>
          </cell>
          <cell r="DO321" t="str">
            <v>Aaron Kilpo</v>
          </cell>
          <cell r="DP321" t="str">
            <v>Barrett</v>
          </cell>
          <cell r="DQ321" t="str">
            <v>Barrett</v>
          </cell>
          <cell r="DR321" t="str">
            <v>7E</v>
          </cell>
        </row>
        <row r="322">
          <cell r="C322">
            <v>254</v>
          </cell>
          <cell r="D322">
            <v>40</v>
          </cell>
          <cell r="E322">
            <v>236</v>
          </cell>
          <cell r="F322">
            <v>40</v>
          </cell>
          <cell r="G322">
            <v>2023</v>
          </cell>
          <cell r="H322" t="str">
            <v>Yes</v>
          </cell>
          <cell r="I322" t="str">
            <v/>
          </cell>
          <cell r="J322">
            <v>0</v>
          </cell>
          <cell r="K322" t="str">
            <v>Schultz</v>
          </cell>
          <cell r="L322" t="str">
            <v>Rehab collection</v>
          </cell>
          <cell r="M322">
            <v>280811</v>
          </cell>
          <cell r="N322" t="str">
            <v>280811-PS01</v>
          </cell>
          <cell r="O322"/>
          <cell r="P322">
            <v>950</v>
          </cell>
          <cell r="Q322"/>
          <cell r="R322"/>
          <cell r="S322"/>
          <cell r="T322" t="str">
            <v>Exempt</v>
          </cell>
          <cell r="U322">
            <v>44608</v>
          </cell>
          <cell r="V322">
            <v>44735</v>
          </cell>
          <cell r="W322">
            <v>45021</v>
          </cell>
          <cell r="X322">
            <v>45091</v>
          </cell>
          <cell r="Y322" t="str">
            <v>certified</v>
          </cell>
          <cell r="Z322">
            <v>853463</v>
          </cell>
          <cell r="AA322"/>
          <cell r="AB322">
            <v>193981</v>
          </cell>
          <cell r="AC322" t="str">
            <v>23 Carryover</v>
          </cell>
          <cell r="AD322"/>
          <cell r="AE322">
            <v>44700</v>
          </cell>
          <cell r="AF322">
            <v>1003750</v>
          </cell>
          <cell r="AG322"/>
          <cell r="AH322">
            <v>45047</v>
          </cell>
          <cell r="AI322">
            <v>45229</v>
          </cell>
          <cell r="AJ322"/>
          <cell r="AK322">
            <v>853463</v>
          </cell>
          <cell r="AL322">
            <v>45029</v>
          </cell>
          <cell r="AM322">
            <v>45097</v>
          </cell>
          <cell r="AN322">
            <v>1</v>
          </cell>
          <cell r="AO322">
            <v>916789</v>
          </cell>
          <cell r="AP322">
            <v>2023</v>
          </cell>
          <cell r="AQ322"/>
          <cell r="AR322">
            <v>0</v>
          </cell>
          <cell r="AS322">
            <v>0</v>
          </cell>
          <cell r="AT322">
            <v>853463</v>
          </cell>
          <cell r="AU322">
            <v>193981</v>
          </cell>
          <cell r="AV322"/>
          <cell r="AW322"/>
          <cell r="AX322">
            <v>193981</v>
          </cell>
          <cell r="AY322">
            <v>45167</v>
          </cell>
          <cell r="AZ322">
            <v>45198</v>
          </cell>
          <cell r="BA322">
            <v>2024</v>
          </cell>
          <cell r="BB322" t="str">
            <v>DWRF/WIF</v>
          </cell>
          <cell r="BC322">
            <v>659482</v>
          </cell>
          <cell r="BD322">
            <v>45110</v>
          </cell>
          <cell r="BE322">
            <v>0</v>
          </cell>
          <cell r="BF322">
            <v>710142.60182671051</v>
          </cell>
          <cell r="BG322"/>
          <cell r="BH322">
            <v>659481.80182671046</v>
          </cell>
          <cell r="BI322"/>
          <cell r="BJ322">
            <v>0</v>
          </cell>
          <cell r="BK322"/>
          <cell r="BL322"/>
          <cell r="BM322"/>
          <cell r="BN322"/>
          <cell r="BO322"/>
          <cell r="BP322"/>
          <cell r="BQ322"/>
          <cell r="BR322" t="str">
            <v/>
          </cell>
          <cell r="BS322"/>
          <cell r="BT322"/>
          <cell r="BU322"/>
          <cell r="BV322">
            <v>0</v>
          </cell>
          <cell r="BW322"/>
          <cell r="BX322">
            <v>0</v>
          </cell>
          <cell r="BY322">
            <v>0</v>
          </cell>
          <cell r="BZ322"/>
          <cell r="CA322"/>
          <cell r="CB322"/>
          <cell r="CC322">
            <v>0</v>
          </cell>
          <cell r="CD322">
            <v>0</v>
          </cell>
          <cell r="CE322"/>
          <cell r="CF322"/>
          <cell r="CG322"/>
          <cell r="CH322"/>
          <cell r="CI322"/>
          <cell r="CJ322"/>
          <cell r="CK322"/>
          <cell r="CL322"/>
          <cell r="CM322"/>
          <cell r="CN322"/>
          <cell r="CO322">
            <v>0</v>
          </cell>
          <cell r="CP322"/>
          <cell r="CQ322"/>
          <cell r="CR322"/>
          <cell r="CS322"/>
          <cell r="CT322"/>
          <cell r="CU322"/>
          <cell r="CV322"/>
          <cell r="CW322">
            <v>0</v>
          </cell>
          <cell r="CX322"/>
          <cell r="CY322"/>
          <cell r="CZ322"/>
          <cell r="DA322"/>
          <cell r="DB322"/>
          <cell r="DC322"/>
          <cell r="DD322"/>
          <cell r="DE322"/>
          <cell r="DF322"/>
          <cell r="DG322"/>
          <cell r="DH322">
            <v>0</v>
          </cell>
          <cell r="DI322"/>
          <cell r="DJ322"/>
          <cell r="DK322"/>
          <cell r="DL322"/>
          <cell r="DM322"/>
          <cell r="DN322"/>
          <cell r="DO322" t="str">
            <v>Brian Fitzpatrick</v>
          </cell>
          <cell r="DP322" t="str">
            <v>Schultz</v>
          </cell>
          <cell r="DQ322" t="str">
            <v>Lafontaine</v>
          </cell>
          <cell r="DR322">
            <v>5</v>
          </cell>
        </row>
        <row r="323">
          <cell r="C323">
            <v>50</v>
          </cell>
          <cell r="D323">
            <v>68</v>
          </cell>
          <cell r="E323">
            <v>38</v>
          </cell>
          <cell r="F323">
            <v>68</v>
          </cell>
          <cell r="G323"/>
          <cell r="H323" t="str">
            <v/>
          </cell>
          <cell r="I323" t="str">
            <v/>
          </cell>
          <cell r="J323">
            <v>0</v>
          </cell>
          <cell r="K323" t="str">
            <v>Kanuit</v>
          </cell>
          <cell r="L323" t="str">
            <v>Rehab collection and treatment, LS and FM</v>
          </cell>
          <cell r="M323">
            <v>280837</v>
          </cell>
          <cell r="N323" t="str">
            <v>280837-PS01</v>
          </cell>
          <cell r="O323"/>
          <cell r="P323">
            <v>155</v>
          </cell>
          <cell r="R323"/>
          <cell r="S323"/>
          <cell r="T323" t="str">
            <v>Exempt</v>
          </cell>
          <cell r="U323">
            <v>44627</v>
          </cell>
          <cell r="V323">
            <v>0</v>
          </cell>
          <cell r="W323">
            <v>0</v>
          </cell>
          <cell r="X323">
            <v>0</v>
          </cell>
          <cell r="Y323"/>
          <cell r="Z323"/>
          <cell r="AA323"/>
          <cell r="AB323">
            <v>0</v>
          </cell>
          <cell r="AC323"/>
          <cell r="AD323"/>
          <cell r="AE323"/>
          <cell r="AF323"/>
          <cell r="AG323"/>
          <cell r="AJ323"/>
          <cell r="AK323">
            <v>3904000</v>
          </cell>
          <cell r="AN323"/>
          <cell r="AO323"/>
          <cell r="AP323"/>
          <cell r="AQ323"/>
          <cell r="AR323">
            <v>0</v>
          </cell>
          <cell r="AS323">
            <v>0</v>
          </cell>
          <cell r="AT323">
            <v>3904000</v>
          </cell>
          <cell r="AU323">
            <v>0</v>
          </cell>
          <cell r="AV323"/>
          <cell r="AW323"/>
          <cell r="AX323">
            <v>0</v>
          </cell>
          <cell r="BB323"/>
          <cell r="BE323">
            <v>0</v>
          </cell>
          <cell r="BF323">
            <v>0</v>
          </cell>
          <cell r="BG323"/>
          <cell r="BH323">
            <v>0</v>
          </cell>
          <cell r="BJ323">
            <v>0</v>
          </cell>
          <cell r="BL323"/>
          <cell r="BR323" t="str">
            <v/>
          </cell>
          <cell r="BV323">
            <v>0</v>
          </cell>
          <cell r="BX323">
            <v>0</v>
          </cell>
          <cell r="BY323">
            <v>0</v>
          </cell>
          <cell r="BZ323"/>
          <cell r="CA323"/>
          <cell r="CB323"/>
          <cell r="CC323">
            <v>0</v>
          </cell>
          <cell r="CD323">
            <v>0</v>
          </cell>
          <cell r="CH323"/>
          <cell r="CN323"/>
          <cell r="CO323">
            <v>0</v>
          </cell>
          <cell r="CP323"/>
          <cell r="CW323">
            <v>0</v>
          </cell>
          <cell r="DE323"/>
          <cell r="DF323"/>
          <cell r="DG323"/>
          <cell r="DH323">
            <v>0</v>
          </cell>
          <cell r="DI323"/>
          <cell r="DJ323"/>
          <cell r="DK323"/>
          <cell r="DL323"/>
          <cell r="DM323"/>
          <cell r="DN323"/>
          <cell r="DO323" t="str">
            <v>Qais Banihani</v>
          </cell>
          <cell r="DP323" t="str">
            <v>Kanuit</v>
          </cell>
          <cell r="DQ323" t="str">
            <v>Gallentine</v>
          </cell>
          <cell r="DR323">
            <v>10</v>
          </cell>
        </row>
        <row r="324">
          <cell r="C324">
            <v>259</v>
          </cell>
          <cell r="D324">
            <v>39</v>
          </cell>
          <cell r="E324">
            <v>239</v>
          </cell>
          <cell r="F324">
            <v>39</v>
          </cell>
          <cell r="G324"/>
          <cell r="H324" t="str">
            <v/>
          </cell>
          <cell r="I324" t="str">
            <v/>
          </cell>
          <cell r="J324">
            <v>0</v>
          </cell>
          <cell r="K324" t="str">
            <v>Gallentine</v>
          </cell>
          <cell r="L324" t="str">
            <v>Regionalize, connect to North Zumbro SD</v>
          </cell>
          <cell r="M324">
            <v>280813</v>
          </cell>
          <cell r="N324" t="str">
            <v>280813-PS01</v>
          </cell>
          <cell r="O324"/>
          <cell r="P324">
            <v>1080</v>
          </cell>
          <cell r="R324"/>
          <cell r="S324"/>
          <cell r="T324"/>
          <cell r="U324">
            <v>0</v>
          </cell>
          <cell r="V324">
            <v>0</v>
          </cell>
          <cell r="W324">
            <v>0</v>
          </cell>
          <cell r="X324">
            <v>0</v>
          </cell>
          <cell r="Y324"/>
          <cell r="Z324"/>
          <cell r="AA324"/>
          <cell r="AB324">
            <v>0</v>
          </cell>
          <cell r="AC324"/>
          <cell r="AD324"/>
          <cell r="AE324"/>
          <cell r="AF324"/>
          <cell r="AG324"/>
          <cell r="AJ324"/>
          <cell r="AK324">
            <v>18000000</v>
          </cell>
          <cell r="AN324"/>
          <cell r="AO324"/>
          <cell r="AP324"/>
          <cell r="AQ324"/>
          <cell r="AR324">
            <v>0</v>
          </cell>
          <cell r="AS324">
            <v>0</v>
          </cell>
          <cell r="AT324">
            <v>18000000</v>
          </cell>
          <cell r="AU324">
            <v>0</v>
          </cell>
          <cell r="AV324"/>
          <cell r="AW324"/>
          <cell r="AX324">
            <v>0</v>
          </cell>
          <cell r="BB324"/>
          <cell r="BE324">
            <v>0</v>
          </cell>
          <cell r="BF324">
            <v>0</v>
          </cell>
          <cell r="BG324"/>
          <cell r="BH324">
            <v>0</v>
          </cell>
          <cell r="BJ324">
            <v>0</v>
          </cell>
          <cell r="BL324"/>
          <cell r="BR324" t="str">
            <v/>
          </cell>
          <cell r="BV324">
            <v>0</v>
          </cell>
          <cell r="BX324">
            <v>0</v>
          </cell>
          <cell r="BY324">
            <v>0</v>
          </cell>
          <cell r="BZ324"/>
          <cell r="CA324"/>
          <cell r="CB324"/>
          <cell r="CC324">
            <v>0</v>
          </cell>
          <cell r="CD324">
            <v>0</v>
          </cell>
          <cell r="CH324"/>
          <cell r="CN324"/>
          <cell r="CO324">
            <v>0</v>
          </cell>
          <cell r="CP324"/>
          <cell r="CW324">
            <v>0</v>
          </cell>
          <cell r="DE324"/>
          <cell r="DF324"/>
          <cell r="DG324"/>
          <cell r="DH324">
            <v>0</v>
          </cell>
          <cell r="DI324"/>
          <cell r="DJ324"/>
          <cell r="DK324"/>
          <cell r="DL324"/>
          <cell r="DM324"/>
          <cell r="DN324"/>
          <cell r="DO324" t="str">
            <v>Corey Hower</v>
          </cell>
          <cell r="DP324" t="str">
            <v>Gallentine</v>
          </cell>
          <cell r="DQ324" t="str">
            <v>Gallentine</v>
          </cell>
          <cell r="DR324">
            <v>10</v>
          </cell>
        </row>
        <row r="325">
          <cell r="C325">
            <v>269</v>
          </cell>
          <cell r="D325">
            <v>38</v>
          </cell>
          <cell r="E325"/>
          <cell r="F325"/>
          <cell r="G325"/>
          <cell r="H325" t="str">
            <v/>
          </cell>
          <cell r="I325" t="str">
            <v/>
          </cell>
          <cell r="J325">
            <v>0</v>
          </cell>
          <cell r="K325" t="str">
            <v>Berrens</v>
          </cell>
          <cell r="L325" t="str">
            <v>Rehab treatment</v>
          </cell>
          <cell r="M325">
            <v>280912</v>
          </cell>
          <cell r="N325" t="str">
            <v>280912-PS01</v>
          </cell>
          <cell r="O325"/>
          <cell r="P325">
            <v>72</v>
          </cell>
          <cell r="Q325"/>
          <cell r="R325"/>
          <cell r="S325"/>
          <cell r="T325"/>
          <cell r="U325">
            <v>0</v>
          </cell>
          <cell r="V325">
            <v>0</v>
          </cell>
          <cell r="W325">
            <v>0</v>
          </cell>
          <cell r="X325">
            <v>0</v>
          </cell>
          <cell r="Y325"/>
          <cell r="Z325"/>
          <cell r="AA325"/>
          <cell r="AB325">
            <v>0</v>
          </cell>
          <cell r="AC325"/>
          <cell r="AD325"/>
          <cell r="AE325"/>
          <cell r="AF325"/>
          <cell r="AG325"/>
          <cell r="AH325"/>
          <cell r="AI325"/>
          <cell r="AJ325"/>
          <cell r="AK325">
            <v>379000</v>
          </cell>
          <cell r="AL325"/>
          <cell r="AM325"/>
          <cell r="AN325"/>
          <cell r="AO325"/>
          <cell r="AP325"/>
          <cell r="AQ325"/>
          <cell r="AR325">
            <v>0</v>
          </cell>
          <cell r="AS325">
            <v>0</v>
          </cell>
          <cell r="AT325">
            <v>379000</v>
          </cell>
          <cell r="AU325">
            <v>0</v>
          </cell>
          <cell r="AV325"/>
          <cell r="AW325"/>
          <cell r="AX325">
            <v>0</v>
          </cell>
          <cell r="BE325">
            <v>0</v>
          </cell>
          <cell r="BF325">
            <v>0</v>
          </cell>
          <cell r="BG325"/>
          <cell r="BH325">
            <v>0</v>
          </cell>
          <cell r="BJ325">
            <v>0</v>
          </cell>
          <cell r="BL325"/>
          <cell r="BN325"/>
          <cell r="BO325"/>
          <cell r="BP325"/>
          <cell r="BQ325"/>
          <cell r="BR325"/>
          <cell r="BS325"/>
          <cell r="BT325"/>
          <cell r="BU325"/>
          <cell r="BV325">
            <v>0</v>
          </cell>
          <cell r="BX325">
            <v>0</v>
          </cell>
          <cell r="BY325">
            <v>0</v>
          </cell>
          <cell r="BZ325"/>
          <cell r="CA325"/>
          <cell r="CB325"/>
          <cell r="CC325">
            <v>0</v>
          </cell>
          <cell r="CD325">
            <v>0</v>
          </cell>
          <cell r="CH325"/>
          <cell r="CN325"/>
          <cell r="CO325">
            <v>0</v>
          </cell>
          <cell r="CP325"/>
          <cell r="CW325">
            <v>0</v>
          </cell>
          <cell r="CX325"/>
          <cell r="CY325"/>
          <cell r="CZ325"/>
          <cell r="DA325"/>
          <cell r="DB325"/>
          <cell r="DC325"/>
          <cell r="DD325"/>
          <cell r="DE325"/>
          <cell r="DF325"/>
          <cell r="DG325"/>
          <cell r="DH325"/>
          <cell r="DI325"/>
          <cell r="DJ325"/>
          <cell r="DK325"/>
          <cell r="DL325"/>
          <cell r="DM325"/>
          <cell r="DN325"/>
          <cell r="DO325" t="str">
            <v>Abram Peterson</v>
          </cell>
          <cell r="DP325" t="str">
            <v>Berrens</v>
          </cell>
          <cell r="DQ325"/>
          <cell r="DR325">
            <v>8</v>
          </cell>
        </row>
        <row r="326">
          <cell r="C326">
            <v>89</v>
          </cell>
          <cell r="D326">
            <v>63</v>
          </cell>
          <cell r="E326">
            <v>66</v>
          </cell>
          <cell r="F326">
            <v>63</v>
          </cell>
          <cell r="G326"/>
          <cell r="H326" t="str">
            <v/>
          </cell>
          <cell r="I326" t="str">
            <v/>
          </cell>
          <cell r="J326">
            <v>0</v>
          </cell>
          <cell r="K326" t="str">
            <v>Kanuit</v>
          </cell>
          <cell r="L326" t="str">
            <v>Rehab collection</v>
          </cell>
          <cell r="M326">
            <v>280623</v>
          </cell>
          <cell r="N326" t="str">
            <v>280623-PS01</v>
          </cell>
          <cell r="O326"/>
          <cell r="P326">
            <v>9737</v>
          </cell>
          <cell r="R326"/>
          <cell r="S326"/>
          <cell r="T326" t="str">
            <v>Exempt</v>
          </cell>
          <cell r="U326"/>
          <cell r="V326"/>
          <cell r="W326">
            <v>0</v>
          </cell>
          <cell r="X326">
            <v>0</v>
          </cell>
          <cell r="Y326"/>
          <cell r="Z326"/>
          <cell r="AA326"/>
          <cell r="AB326">
            <v>0</v>
          </cell>
          <cell r="AC326"/>
          <cell r="AD326"/>
          <cell r="AE326"/>
          <cell r="AF326"/>
          <cell r="AG326"/>
          <cell r="AH326">
            <v>44317</v>
          </cell>
          <cell r="AI326">
            <v>44499</v>
          </cell>
          <cell r="AJ326" t="str">
            <v>FP being amended in 2024</v>
          </cell>
          <cell r="AK326">
            <v>10700000</v>
          </cell>
          <cell r="AN326"/>
          <cell r="AO326"/>
          <cell r="AP326"/>
          <cell r="AQ326"/>
          <cell r="AR326">
            <v>0</v>
          </cell>
          <cell r="AS326">
            <v>0</v>
          </cell>
          <cell r="AT326">
            <v>10700000</v>
          </cell>
          <cell r="AU326">
            <v>0</v>
          </cell>
          <cell r="AV326"/>
          <cell r="AW326"/>
          <cell r="AX326">
            <v>0</v>
          </cell>
          <cell r="AY326"/>
          <cell r="AZ326"/>
          <cell r="BC326"/>
          <cell r="BE326">
            <v>0</v>
          </cell>
          <cell r="BF326">
            <v>0</v>
          </cell>
          <cell r="BG326"/>
          <cell r="BH326">
            <v>0</v>
          </cell>
          <cell r="BJ326">
            <v>0</v>
          </cell>
          <cell r="BL326"/>
          <cell r="BR326" t="str">
            <v/>
          </cell>
          <cell r="BT326" t="str">
            <v/>
          </cell>
          <cell r="BV326">
            <v>0</v>
          </cell>
          <cell r="BX326">
            <v>0</v>
          </cell>
          <cell r="BY326">
            <v>0</v>
          </cell>
          <cell r="BZ326"/>
          <cell r="CA326"/>
          <cell r="CB326"/>
          <cell r="CC326">
            <v>0</v>
          </cell>
          <cell r="CD326">
            <v>0</v>
          </cell>
          <cell r="CE326"/>
          <cell r="CF326"/>
          <cell r="CG326"/>
          <cell r="CH326"/>
          <cell r="CI326"/>
          <cell r="CJ326"/>
          <cell r="CK326"/>
          <cell r="CL326"/>
          <cell r="CM326"/>
          <cell r="CN326"/>
          <cell r="CO326">
            <v>0</v>
          </cell>
          <cell r="CP326"/>
          <cell r="CW326">
            <v>0</v>
          </cell>
          <cell r="DE326"/>
          <cell r="DF326"/>
          <cell r="DG326"/>
          <cell r="DH326">
            <v>0</v>
          </cell>
          <cell r="DI326"/>
          <cell r="DJ326"/>
          <cell r="DK326"/>
          <cell r="DL326"/>
          <cell r="DM326"/>
          <cell r="DN326"/>
          <cell r="DO326" t="str">
            <v>Abram Peterson</v>
          </cell>
          <cell r="DP326" t="str">
            <v>Kanuit</v>
          </cell>
          <cell r="DQ326" t="str">
            <v>Gallentine</v>
          </cell>
          <cell r="DR326">
            <v>9</v>
          </cell>
        </row>
        <row r="327">
          <cell r="C327">
            <v>76</v>
          </cell>
          <cell r="D327">
            <v>63</v>
          </cell>
          <cell r="E327">
            <v>63</v>
          </cell>
          <cell r="F327">
            <v>63</v>
          </cell>
          <cell r="G327">
            <v>2021</v>
          </cell>
          <cell r="H327"/>
          <cell r="I327" t="str">
            <v/>
          </cell>
          <cell r="J327">
            <v>0</v>
          </cell>
          <cell r="K327" t="str">
            <v>Sabie</v>
          </cell>
          <cell r="L327" t="str">
            <v>Adv trmt - phos, rehab existing system</v>
          </cell>
          <cell r="M327">
            <v>279514</v>
          </cell>
          <cell r="N327" t="str">
            <v>279514-PS01</v>
          </cell>
          <cell r="O327" t="str">
            <v>existing</v>
          </cell>
          <cell r="P327">
            <v>3464</v>
          </cell>
          <cell r="Q327" t="str">
            <v>Y</v>
          </cell>
          <cell r="R327"/>
          <cell r="S327">
            <v>0</v>
          </cell>
          <cell r="T327" t="str">
            <v>Exempt</v>
          </cell>
          <cell r="U327">
            <v>43160</v>
          </cell>
          <cell r="V327">
            <v>43279</v>
          </cell>
          <cell r="W327">
            <v>43916</v>
          </cell>
          <cell r="X327">
            <v>44092</v>
          </cell>
          <cell r="Y327"/>
          <cell r="Z327"/>
          <cell r="AA327"/>
          <cell r="AB327"/>
          <cell r="AC327"/>
          <cell r="AD327"/>
          <cell r="AE327" t="str">
            <v>certified</v>
          </cell>
          <cell r="AF327">
            <v>23723450</v>
          </cell>
          <cell r="AG327"/>
          <cell r="AH327">
            <v>44470</v>
          </cell>
          <cell r="AI327">
            <v>45015</v>
          </cell>
          <cell r="AJ327" t="str">
            <v>PCA wants to keep on 24 PPL</v>
          </cell>
          <cell r="AK327">
            <v>23723450</v>
          </cell>
          <cell r="AL327">
            <v>43917</v>
          </cell>
          <cell r="AM327">
            <v>44207</v>
          </cell>
          <cell r="AN327"/>
          <cell r="AO327">
            <v>17321600</v>
          </cell>
          <cell r="AP327">
            <v>2021</v>
          </cell>
          <cell r="AQ327"/>
          <cell r="AR327">
            <v>0</v>
          </cell>
          <cell r="AS327">
            <v>0</v>
          </cell>
          <cell r="AT327">
            <v>23723450</v>
          </cell>
          <cell r="AU327">
            <v>16723450</v>
          </cell>
          <cell r="AV327"/>
          <cell r="AW327"/>
          <cell r="AX327">
            <v>16723450</v>
          </cell>
          <cell r="AY327">
            <v>44866</v>
          </cell>
          <cell r="AZ327">
            <v>44896</v>
          </cell>
          <cell r="BA327">
            <v>2023</v>
          </cell>
          <cell r="BB327" t="str">
            <v>CWRF,PSIG</v>
          </cell>
          <cell r="BC327"/>
          <cell r="BD327"/>
          <cell r="BE327" t="str">
            <v>2019 Survey</v>
          </cell>
          <cell r="BF327">
            <v>0</v>
          </cell>
          <cell r="BG327"/>
          <cell r="BH327">
            <v>0</v>
          </cell>
          <cell r="BI327"/>
          <cell r="BJ327">
            <v>0</v>
          </cell>
          <cell r="BK327">
            <v>44043</v>
          </cell>
          <cell r="BL327">
            <v>12371664</v>
          </cell>
          <cell r="BM327">
            <v>0.71399999999999997</v>
          </cell>
          <cell r="BN327">
            <v>2021</v>
          </cell>
          <cell r="BO327">
            <v>44377</v>
          </cell>
          <cell r="BP327">
            <v>17150000</v>
          </cell>
          <cell r="BQ327">
            <v>7623291</v>
          </cell>
          <cell r="BR327">
            <v>0.44450676384839649</v>
          </cell>
          <cell r="BS327">
            <v>19679100</v>
          </cell>
          <cell r="BT327" t="e">
            <v>#REF!</v>
          </cell>
          <cell r="BU327"/>
          <cell r="BV327">
            <v>23723450</v>
          </cell>
          <cell r="BW327">
            <v>1</v>
          </cell>
          <cell r="BX327">
            <v>10545233.986819241</v>
          </cell>
          <cell r="BY327">
            <v>7000000</v>
          </cell>
          <cell r="BZ327">
            <v>7000000</v>
          </cell>
          <cell r="CA327">
            <v>44830</v>
          </cell>
          <cell r="CB327">
            <v>2023</v>
          </cell>
          <cell r="CC327">
            <v>1436187.1894553937</v>
          </cell>
          <cell r="CD327">
            <v>1436187.1894553937</v>
          </cell>
          <cell r="CE327"/>
          <cell r="CF327"/>
          <cell r="CG327"/>
          <cell r="CH327"/>
          <cell r="CI327"/>
          <cell r="CJ327"/>
          <cell r="CK327"/>
          <cell r="CL327"/>
          <cell r="CM327"/>
          <cell r="CN327"/>
          <cell r="CO327">
            <v>0</v>
          </cell>
          <cell r="CP327"/>
          <cell r="CQ327"/>
          <cell r="CR327"/>
          <cell r="CS327"/>
          <cell r="CT327"/>
          <cell r="CU327"/>
          <cell r="CV327"/>
          <cell r="CW327">
            <v>10545233.986819241</v>
          </cell>
          <cell r="CX327"/>
          <cell r="CY327"/>
          <cell r="CZ327"/>
          <cell r="DA327"/>
          <cell r="DB327"/>
          <cell r="DC327"/>
          <cell r="DD327"/>
          <cell r="DE327"/>
          <cell r="DF327"/>
          <cell r="DG327"/>
          <cell r="DH327">
            <v>0</v>
          </cell>
          <cell r="DI327"/>
          <cell r="DJ327"/>
          <cell r="DK327"/>
          <cell r="DL327"/>
          <cell r="DM327"/>
          <cell r="DN327"/>
          <cell r="DO327" t="str">
            <v>Aaron Kilpo</v>
          </cell>
          <cell r="DP327" t="str">
            <v>Sabie</v>
          </cell>
          <cell r="DQ327" t="str">
            <v>Sabie</v>
          </cell>
          <cell r="DR327">
            <v>11</v>
          </cell>
        </row>
        <row r="328">
          <cell r="C328">
            <v>143.1</v>
          </cell>
          <cell r="D328">
            <v>55</v>
          </cell>
          <cell r="E328">
            <v>122</v>
          </cell>
          <cell r="F328">
            <v>55</v>
          </cell>
          <cell r="G328">
            <v>2023</v>
          </cell>
          <cell r="H328" t="str">
            <v>Yes</v>
          </cell>
          <cell r="I328" t="str">
            <v/>
          </cell>
          <cell r="J328">
            <v>0</v>
          </cell>
          <cell r="K328" t="str">
            <v>Barrett</v>
          </cell>
          <cell r="L328" t="str">
            <v>Rehab collection, Ph 1, lift station</v>
          </cell>
          <cell r="M328">
            <v>280827</v>
          </cell>
          <cell r="N328" t="str">
            <v>280827-PS01a</v>
          </cell>
          <cell r="O328"/>
          <cell r="P328">
            <v>962</v>
          </cell>
          <cell r="Q328"/>
          <cell r="R328"/>
          <cell r="S328"/>
          <cell r="T328" t="str">
            <v>Exempt</v>
          </cell>
          <cell r="U328">
            <v>44621</v>
          </cell>
          <cell r="V328">
            <v>44735</v>
          </cell>
          <cell r="W328">
            <v>45016</v>
          </cell>
          <cell r="X328">
            <v>45099</v>
          </cell>
          <cell r="Y328" t="str">
            <v>certified</v>
          </cell>
          <cell r="Z328">
            <v>1676558</v>
          </cell>
          <cell r="AA328"/>
          <cell r="AB328">
            <v>1676558</v>
          </cell>
          <cell r="AC328" t="str">
            <v>23 Carryover</v>
          </cell>
          <cell r="AD328"/>
          <cell r="AE328">
            <v>44712</v>
          </cell>
          <cell r="AF328">
            <v>3189650</v>
          </cell>
          <cell r="AG328"/>
          <cell r="AH328">
            <v>45170</v>
          </cell>
          <cell r="AI328">
            <v>45657</v>
          </cell>
          <cell r="AJ328" t="str">
            <v>collection system not being done this time only lift station</v>
          </cell>
          <cell r="AK328">
            <v>1676558</v>
          </cell>
          <cell r="AL328">
            <v>44971</v>
          </cell>
          <cell r="AM328">
            <v>45100</v>
          </cell>
          <cell r="AN328">
            <v>1</v>
          </cell>
          <cell r="AO328">
            <v>1154000</v>
          </cell>
          <cell r="AP328">
            <v>2023</v>
          </cell>
          <cell r="AQ328"/>
          <cell r="AR328">
            <v>0</v>
          </cell>
          <cell r="AS328">
            <v>0</v>
          </cell>
          <cell r="AT328">
            <v>1676558</v>
          </cell>
          <cell r="AU328">
            <v>1676558</v>
          </cell>
          <cell r="AV328"/>
          <cell r="AW328"/>
          <cell r="AX328">
            <v>1676558</v>
          </cell>
          <cell r="AY328">
            <v>45250</v>
          </cell>
          <cell r="AZ328">
            <v>45280</v>
          </cell>
          <cell r="BA328">
            <v>2024</v>
          </cell>
          <cell r="BB328" t="str">
            <v>CWRF</v>
          </cell>
          <cell r="BC328"/>
          <cell r="BD328"/>
          <cell r="BE328">
            <v>0</v>
          </cell>
          <cell r="BF328">
            <v>0</v>
          </cell>
          <cell r="BG328"/>
          <cell r="BH328">
            <v>0</v>
          </cell>
          <cell r="BI328"/>
          <cell r="BJ328">
            <v>0</v>
          </cell>
          <cell r="BK328"/>
          <cell r="BL328"/>
          <cell r="BM328"/>
          <cell r="BN328"/>
          <cell r="BO328"/>
          <cell r="BP328"/>
          <cell r="BQ328"/>
          <cell r="BR328" t="str">
            <v/>
          </cell>
          <cell r="BS328"/>
          <cell r="BT328"/>
          <cell r="BU328"/>
          <cell r="BV328">
            <v>0</v>
          </cell>
          <cell r="BW328"/>
          <cell r="BX328">
            <v>0</v>
          </cell>
          <cell r="BY328">
            <v>0</v>
          </cell>
          <cell r="BZ328"/>
          <cell r="CA328"/>
          <cell r="CB328"/>
          <cell r="CC328">
            <v>0</v>
          </cell>
          <cell r="CD328">
            <v>0</v>
          </cell>
          <cell r="CE328"/>
          <cell r="CF328"/>
          <cell r="CG328"/>
          <cell r="CH328"/>
          <cell r="CI328"/>
          <cell r="CJ328"/>
          <cell r="CK328"/>
          <cell r="CL328"/>
          <cell r="CM328"/>
          <cell r="CN328"/>
          <cell r="CO328">
            <v>0</v>
          </cell>
          <cell r="CP328"/>
          <cell r="CQ328"/>
          <cell r="CR328"/>
          <cell r="CS328"/>
          <cell r="CT328"/>
          <cell r="CU328"/>
          <cell r="CV328"/>
          <cell r="CW328">
            <v>0</v>
          </cell>
          <cell r="CX328"/>
          <cell r="CY328"/>
          <cell r="CZ328"/>
          <cell r="DA328"/>
          <cell r="DB328"/>
          <cell r="DC328"/>
          <cell r="DD328"/>
          <cell r="DE328"/>
          <cell r="DF328"/>
          <cell r="DG328"/>
          <cell r="DH328">
            <v>0</v>
          </cell>
          <cell r="DI328"/>
          <cell r="DJ328"/>
          <cell r="DK328"/>
          <cell r="DL328"/>
          <cell r="DM328"/>
          <cell r="DN328"/>
          <cell r="DO328" t="str">
            <v>Pam Rodewald</v>
          </cell>
          <cell r="DP328" t="str">
            <v>Barrett</v>
          </cell>
          <cell r="DQ328" t="str">
            <v>Lafontaine</v>
          </cell>
          <cell r="DR328" t="str">
            <v>6E</v>
          </cell>
        </row>
        <row r="329">
          <cell r="C329">
            <v>143.19999999999999</v>
          </cell>
          <cell r="D329">
            <v>55</v>
          </cell>
          <cell r="E329">
            <v>122</v>
          </cell>
          <cell r="F329">
            <v>55</v>
          </cell>
          <cell r="G329">
            <v>2024</v>
          </cell>
          <cell r="H329" t="str">
            <v/>
          </cell>
          <cell r="I329" t="str">
            <v>Yes</v>
          </cell>
          <cell r="J329">
            <v>0</v>
          </cell>
          <cell r="K329" t="str">
            <v>Barrett</v>
          </cell>
          <cell r="L329" t="str">
            <v>Rehab collection, Ph 2</v>
          </cell>
          <cell r="M329">
            <v>280827</v>
          </cell>
          <cell r="N329" t="str">
            <v>280827-PS01b</v>
          </cell>
          <cell r="O329"/>
          <cell r="P329">
            <v>962</v>
          </cell>
          <cell r="R329"/>
          <cell r="S329"/>
          <cell r="T329" t="str">
            <v>Exempt</v>
          </cell>
          <cell r="U329">
            <v>44621</v>
          </cell>
          <cell r="V329">
            <v>44735</v>
          </cell>
          <cell r="W329">
            <v>45016</v>
          </cell>
          <cell r="X329">
            <v>45099</v>
          </cell>
          <cell r="Y329">
            <v>45069</v>
          </cell>
          <cell r="Z329">
            <v>2122610</v>
          </cell>
          <cell r="AA329"/>
          <cell r="AB329">
            <v>2122610</v>
          </cell>
          <cell r="AC329" t="str">
            <v>Part B</v>
          </cell>
          <cell r="AE329"/>
          <cell r="AF329"/>
          <cell r="AG329"/>
          <cell r="AH329">
            <v>45170</v>
          </cell>
          <cell r="AI329">
            <v>45657</v>
          </cell>
          <cell r="AJ329" t="str">
            <v>collection system not being done this time only lift station</v>
          </cell>
          <cell r="AK329">
            <v>1509532</v>
          </cell>
          <cell r="AL329">
            <v>44971</v>
          </cell>
          <cell r="AM329">
            <v>45100</v>
          </cell>
          <cell r="AN329">
            <v>1</v>
          </cell>
          <cell r="AO329">
            <v>1154000</v>
          </cell>
          <cell r="AP329">
            <v>2023</v>
          </cell>
          <cell r="AQ329"/>
          <cell r="AR329">
            <v>0</v>
          </cell>
          <cell r="AS329">
            <v>0</v>
          </cell>
          <cell r="AT329">
            <v>1509532</v>
          </cell>
          <cell r="AU329">
            <v>1509532</v>
          </cell>
          <cell r="AV329"/>
          <cell r="AW329"/>
          <cell r="AX329">
            <v>1509532</v>
          </cell>
          <cell r="AY329"/>
          <cell r="AZ329"/>
          <cell r="BC329"/>
          <cell r="BE329">
            <v>0</v>
          </cell>
          <cell r="BF329">
            <v>0</v>
          </cell>
          <cell r="BG329"/>
          <cell r="BH329">
            <v>0</v>
          </cell>
          <cell r="BJ329">
            <v>0</v>
          </cell>
          <cell r="BL329"/>
          <cell r="BR329" t="str">
            <v/>
          </cell>
          <cell r="BV329">
            <v>0</v>
          </cell>
          <cell r="BX329">
            <v>0</v>
          </cell>
          <cell r="BY329">
            <v>0</v>
          </cell>
          <cell r="BZ329"/>
          <cell r="CA329"/>
          <cell r="CB329"/>
          <cell r="CC329">
            <v>0</v>
          </cell>
          <cell r="CD329">
            <v>0</v>
          </cell>
          <cell r="CH329"/>
          <cell r="CN329"/>
          <cell r="CO329">
            <v>0</v>
          </cell>
          <cell r="CP329"/>
          <cell r="CW329">
            <v>0</v>
          </cell>
          <cell r="DE329"/>
          <cell r="DF329"/>
          <cell r="DG329"/>
          <cell r="DH329">
            <v>0</v>
          </cell>
          <cell r="DI329"/>
          <cell r="DJ329"/>
          <cell r="DK329"/>
          <cell r="DL329"/>
          <cell r="DM329"/>
          <cell r="DN329"/>
          <cell r="DO329" t="str">
            <v>Pam Rodewald</v>
          </cell>
          <cell r="DP329" t="str">
            <v>Barrett</v>
          </cell>
          <cell r="DQ329" t="str">
            <v>Lafontaine</v>
          </cell>
          <cell r="DR329" t="str">
            <v>6E</v>
          </cell>
        </row>
        <row r="330">
          <cell r="C330">
            <v>173.1</v>
          </cell>
          <cell r="D330">
            <v>51</v>
          </cell>
          <cell r="E330"/>
          <cell r="F330"/>
          <cell r="G330">
            <v>2024</v>
          </cell>
          <cell r="H330" t="str">
            <v/>
          </cell>
          <cell r="I330" t="str">
            <v>Yes</v>
          </cell>
          <cell r="J330">
            <v>0</v>
          </cell>
          <cell r="K330" t="str">
            <v>Kanuit</v>
          </cell>
          <cell r="L330" t="str">
            <v>Rehab collection, Ph 1</v>
          </cell>
          <cell r="M330">
            <v>280917</v>
          </cell>
          <cell r="N330" t="str">
            <v>280917-PS01a</v>
          </cell>
          <cell r="O330"/>
          <cell r="P330">
            <v>2410</v>
          </cell>
          <cell r="Q330"/>
          <cell r="R330"/>
          <cell r="S330"/>
          <cell r="T330"/>
          <cell r="U330">
            <v>44987</v>
          </cell>
          <cell r="V330">
            <v>45098</v>
          </cell>
          <cell r="W330">
            <v>0</v>
          </cell>
          <cell r="X330">
            <v>0</v>
          </cell>
          <cell r="Y330">
            <v>45078</v>
          </cell>
          <cell r="Z330">
            <v>886006</v>
          </cell>
          <cell r="AA330"/>
          <cell r="AB330">
            <v>886006</v>
          </cell>
          <cell r="AC330" t="str">
            <v>Part B</v>
          </cell>
          <cell r="AD330"/>
          <cell r="AE330"/>
          <cell r="AF330"/>
          <cell r="AG330"/>
          <cell r="AH330">
            <v>45413</v>
          </cell>
          <cell r="AI330">
            <v>45838</v>
          </cell>
          <cell r="AJ330"/>
          <cell r="AK330">
            <v>886006</v>
          </cell>
          <cell r="AL330"/>
          <cell r="AM330"/>
          <cell r="AN330"/>
          <cell r="AO330"/>
          <cell r="AP330"/>
          <cell r="AQ330"/>
          <cell r="AR330">
            <v>0</v>
          </cell>
          <cell r="AS330">
            <v>0</v>
          </cell>
          <cell r="AT330">
            <v>886006</v>
          </cell>
          <cell r="AU330">
            <v>886006</v>
          </cell>
          <cell r="AV330"/>
          <cell r="AW330"/>
          <cell r="AX330">
            <v>886006</v>
          </cell>
          <cell r="BE330">
            <v>0</v>
          </cell>
          <cell r="BF330">
            <v>0</v>
          </cell>
          <cell r="BG330"/>
          <cell r="BH330">
            <v>0</v>
          </cell>
          <cell r="BJ330">
            <v>0</v>
          </cell>
          <cell r="BL330"/>
          <cell r="BN330"/>
          <cell r="BO330"/>
          <cell r="BP330"/>
          <cell r="BQ330"/>
          <cell r="BR330"/>
          <cell r="BS330"/>
          <cell r="BT330"/>
          <cell r="BU330"/>
          <cell r="BV330">
            <v>0</v>
          </cell>
          <cell r="BX330">
            <v>0</v>
          </cell>
          <cell r="BY330">
            <v>0</v>
          </cell>
          <cell r="BZ330"/>
          <cell r="CA330"/>
          <cell r="CB330"/>
          <cell r="CC330">
            <v>0</v>
          </cell>
          <cell r="CD330">
            <v>0</v>
          </cell>
          <cell r="CH330"/>
          <cell r="CN330"/>
          <cell r="CO330">
            <v>0</v>
          </cell>
          <cell r="CP330"/>
          <cell r="CW330">
            <v>0</v>
          </cell>
          <cell r="CX330"/>
          <cell r="CY330"/>
          <cell r="CZ330"/>
          <cell r="DA330"/>
          <cell r="DB330"/>
          <cell r="DC330"/>
          <cell r="DD330"/>
          <cell r="DE330"/>
          <cell r="DF330"/>
          <cell r="DG330"/>
          <cell r="DH330"/>
          <cell r="DI330"/>
          <cell r="DJ330"/>
          <cell r="DK330"/>
          <cell r="DL330"/>
          <cell r="DM330"/>
          <cell r="DN330"/>
          <cell r="DO330" t="str">
            <v>Abram Peterson</v>
          </cell>
          <cell r="DP330" t="str">
            <v>Kanuit</v>
          </cell>
          <cell r="DQ330"/>
          <cell r="DR330">
            <v>9</v>
          </cell>
        </row>
        <row r="331">
          <cell r="C331">
            <v>173.2</v>
          </cell>
          <cell r="D331">
            <v>51</v>
          </cell>
          <cell r="E331"/>
          <cell r="F331"/>
          <cell r="G331">
            <v>2024</v>
          </cell>
          <cell r="H331" t="str">
            <v/>
          </cell>
          <cell r="I331" t="str">
            <v>Yes</v>
          </cell>
          <cell r="J331">
            <v>0</v>
          </cell>
          <cell r="K331" t="str">
            <v>Kanuit</v>
          </cell>
          <cell r="L331" t="str">
            <v>Rehab collection, Ph 2, CSAH 60</v>
          </cell>
          <cell r="M331">
            <v>280917</v>
          </cell>
          <cell r="N331" t="str">
            <v>280917-PS01b</v>
          </cell>
          <cell r="O331"/>
          <cell r="P331">
            <v>2410</v>
          </cell>
          <cell r="Q331"/>
          <cell r="R331"/>
          <cell r="S331"/>
          <cell r="T331"/>
          <cell r="U331">
            <v>44987</v>
          </cell>
          <cell r="V331">
            <v>45098</v>
          </cell>
          <cell r="W331">
            <v>0</v>
          </cell>
          <cell r="X331">
            <v>0</v>
          </cell>
          <cell r="Y331">
            <v>45078</v>
          </cell>
          <cell r="Z331">
            <v>47448</v>
          </cell>
          <cell r="AA331"/>
          <cell r="AB331">
            <v>47448</v>
          </cell>
          <cell r="AC331" t="str">
            <v>Part B</v>
          </cell>
          <cell r="AD331"/>
          <cell r="AE331"/>
          <cell r="AF331"/>
          <cell r="AG331"/>
          <cell r="AH331">
            <v>45413</v>
          </cell>
          <cell r="AI331">
            <v>45838</v>
          </cell>
          <cell r="AJ331"/>
          <cell r="AK331">
            <v>47448</v>
          </cell>
          <cell r="AL331"/>
          <cell r="AM331"/>
          <cell r="AN331"/>
          <cell r="AO331"/>
          <cell r="AP331"/>
          <cell r="AQ331"/>
          <cell r="AR331">
            <v>0</v>
          </cell>
          <cell r="AS331">
            <v>0</v>
          </cell>
          <cell r="AT331">
            <v>47448</v>
          </cell>
          <cell r="AU331">
            <v>47448</v>
          </cell>
          <cell r="AV331"/>
          <cell r="AW331"/>
          <cell r="AX331">
            <v>47448</v>
          </cell>
          <cell r="BE331">
            <v>0</v>
          </cell>
          <cell r="BF331">
            <v>0</v>
          </cell>
          <cell r="BG331"/>
          <cell r="BH331">
            <v>0</v>
          </cell>
          <cell r="BJ331">
            <v>0</v>
          </cell>
          <cell r="BL331"/>
          <cell r="BN331"/>
          <cell r="BO331"/>
          <cell r="BP331"/>
          <cell r="BQ331"/>
          <cell r="BR331"/>
          <cell r="BS331"/>
          <cell r="BT331"/>
          <cell r="BU331"/>
          <cell r="BV331">
            <v>0</v>
          </cell>
          <cell r="BX331">
            <v>0</v>
          </cell>
          <cell r="BY331">
            <v>0</v>
          </cell>
          <cell r="BZ331"/>
          <cell r="CA331"/>
          <cell r="CB331"/>
          <cell r="CC331">
            <v>0</v>
          </cell>
          <cell r="CD331">
            <v>0</v>
          </cell>
          <cell r="CH331"/>
          <cell r="CN331"/>
          <cell r="CO331">
            <v>0</v>
          </cell>
          <cell r="CP331"/>
          <cell r="CW331">
            <v>0</v>
          </cell>
          <cell r="CX331"/>
          <cell r="CY331"/>
          <cell r="CZ331"/>
          <cell r="DA331"/>
          <cell r="DB331"/>
          <cell r="DC331"/>
          <cell r="DD331"/>
          <cell r="DE331"/>
          <cell r="DF331"/>
          <cell r="DG331"/>
          <cell r="DH331"/>
          <cell r="DI331"/>
          <cell r="DJ331"/>
          <cell r="DK331"/>
          <cell r="DL331"/>
          <cell r="DM331"/>
          <cell r="DN331"/>
          <cell r="DO331" t="str">
            <v>Abram Peterson</v>
          </cell>
          <cell r="DP331" t="str">
            <v>Kanuit</v>
          </cell>
          <cell r="DQ331"/>
          <cell r="DR331">
            <v>9</v>
          </cell>
        </row>
        <row r="332">
          <cell r="C332">
            <v>42</v>
          </cell>
          <cell r="D332">
            <v>71</v>
          </cell>
          <cell r="E332">
            <v>33</v>
          </cell>
          <cell r="F332">
            <v>71</v>
          </cell>
          <cell r="G332"/>
          <cell r="H332" t="str">
            <v/>
          </cell>
          <cell r="I332" t="str">
            <v/>
          </cell>
          <cell r="J332" t="str">
            <v>Applied</v>
          </cell>
          <cell r="K332" t="str">
            <v>Schultz</v>
          </cell>
          <cell r="L332" t="str">
            <v>Unsewered, collection and treatment, spray irrigation</v>
          </cell>
          <cell r="M332">
            <v>280731</v>
          </cell>
          <cell r="N332" t="str">
            <v>280731-PS01</v>
          </cell>
          <cell r="P332">
            <v>103</v>
          </cell>
          <cell r="R332"/>
          <cell r="S332"/>
          <cell r="T332"/>
          <cell r="U332">
            <v>0</v>
          </cell>
          <cell r="V332">
            <v>0</v>
          </cell>
          <cell r="W332">
            <v>0</v>
          </cell>
          <cell r="X332">
            <v>0</v>
          </cell>
          <cell r="Y332"/>
          <cell r="Z332"/>
          <cell r="AA332"/>
          <cell r="AB332">
            <v>0</v>
          </cell>
          <cell r="AC332"/>
          <cell r="AD332"/>
          <cell r="AE332"/>
          <cell r="AF332"/>
          <cell r="AG332"/>
          <cell r="AH332">
            <v>45444</v>
          </cell>
          <cell r="AI332">
            <v>45962</v>
          </cell>
          <cell r="AJ332"/>
          <cell r="AK332">
            <v>8750000</v>
          </cell>
          <cell r="AL332"/>
          <cell r="AN332"/>
          <cell r="AO332"/>
          <cell r="AP332"/>
          <cell r="AQ332"/>
          <cell r="AR332">
            <v>0</v>
          </cell>
          <cell r="AS332">
            <v>0</v>
          </cell>
          <cell r="AT332">
            <v>8750000</v>
          </cell>
          <cell r="AU332">
            <v>0</v>
          </cell>
          <cell r="AV332"/>
          <cell r="AW332"/>
          <cell r="AX332">
            <v>0</v>
          </cell>
          <cell r="BE332">
            <v>0</v>
          </cell>
          <cell r="BF332">
            <v>0</v>
          </cell>
          <cell r="BG332"/>
          <cell r="BH332">
            <v>0</v>
          </cell>
          <cell r="BJ332">
            <v>840000</v>
          </cell>
          <cell r="BK332">
            <v>45133</v>
          </cell>
          <cell r="BL332">
            <v>8750000</v>
          </cell>
          <cell r="BM332">
            <v>1</v>
          </cell>
          <cell r="BN332" t="str">
            <v>FY24 new</v>
          </cell>
          <cell r="BR332" t="str">
            <v/>
          </cell>
          <cell r="BV332">
            <v>8750000</v>
          </cell>
          <cell r="BX332">
            <v>8750000</v>
          </cell>
          <cell r="BY332">
            <v>7000000</v>
          </cell>
          <cell r="BZ332"/>
          <cell r="CA332"/>
          <cell r="CB332"/>
          <cell r="CC332">
            <v>0</v>
          </cell>
          <cell r="CD332">
            <v>0</v>
          </cell>
          <cell r="CH332"/>
          <cell r="CM332" t="str">
            <v>Potential</v>
          </cell>
          <cell r="CN332"/>
          <cell r="CO332">
            <v>1750000</v>
          </cell>
          <cell r="CP332"/>
          <cell r="CW332">
            <v>1750000</v>
          </cell>
          <cell r="CX332" t="str">
            <v>Applied</v>
          </cell>
          <cell r="CY332">
            <v>2024</v>
          </cell>
          <cell r="DC332">
            <v>42</v>
          </cell>
          <cell r="DE332">
            <v>3937500</v>
          </cell>
          <cell r="DF332"/>
          <cell r="DG332"/>
          <cell r="DH332">
            <v>0</v>
          </cell>
          <cell r="DI332"/>
          <cell r="DJ332"/>
          <cell r="DK332"/>
          <cell r="DL332"/>
          <cell r="DM332"/>
          <cell r="DN332"/>
          <cell r="DO332" t="str">
            <v>Brian Fitzpatrick</v>
          </cell>
          <cell r="DP332" t="str">
            <v>Schultz</v>
          </cell>
          <cell r="DQ332" t="str">
            <v>Barrett</v>
          </cell>
          <cell r="DR332">
            <v>5</v>
          </cell>
        </row>
        <row r="333">
          <cell r="C333">
            <v>295</v>
          </cell>
          <cell r="D333">
            <v>16</v>
          </cell>
          <cell r="E333">
            <v>270</v>
          </cell>
          <cell r="F333">
            <v>16</v>
          </cell>
          <cell r="G333"/>
          <cell r="H333" t="str">
            <v/>
          </cell>
          <cell r="I333" t="str">
            <v/>
          </cell>
          <cell r="J333">
            <v>0</v>
          </cell>
          <cell r="K333" t="str">
            <v>Berrens</v>
          </cell>
          <cell r="L333" t="str">
            <v>Unsewered, connect to Windom</v>
          </cell>
          <cell r="M333">
            <v>280748</v>
          </cell>
          <cell r="N333" t="str">
            <v>280748-PS01</v>
          </cell>
          <cell r="P333">
            <v>64</v>
          </cell>
          <cell r="R333"/>
          <cell r="S333"/>
          <cell r="T333" t="str">
            <v>Exempt</v>
          </cell>
          <cell r="U333">
            <v>44126</v>
          </cell>
          <cell r="V333">
            <v>0</v>
          </cell>
          <cell r="W333">
            <v>0</v>
          </cell>
          <cell r="X333">
            <v>0</v>
          </cell>
          <cell r="Y333"/>
          <cell r="Z333"/>
          <cell r="AA333"/>
          <cell r="AB333">
            <v>0</v>
          </cell>
          <cell r="AC333"/>
          <cell r="AD333"/>
          <cell r="AE333"/>
          <cell r="AF333"/>
          <cell r="AG333"/>
          <cell r="AJ333"/>
          <cell r="AK333">
            <v>3900000</v>
          </cell>
          <cell r="AL333"/>
          <cell r="AN333"/>
          <cell r="AO333"/>
          <cell r="AP333"/>
          <cell r="AQ333"/>
          <cell r="AR333">
            <v>0</v>
          </cell>
          <cell r="AS333">
            <v>0</v>
          </cell>
          <cell r="AT333">
            <v>3900000</v>
          </cell>
          <cell r="AU333">
            <v>0</v>
          </cell>
          <cell r="AV333"/>
          <cell r="AW333"/>
          <cell r="AX333">
            <v>0</v>
          </cell>
          <cell r="BF333">
            <v>0</v>
          </cell>
          <cell r="BG333"/>
          <cell r="BH333">
            <v>0</v>
          </cell>
          <cell r="BJ333">
            <v>0</v>
          </cell>
          <cell r="BL333"/>
          <cell r="BR333"/>
          <cell r="BV333">
            <v>0</v>
          </cell>
          <cell r="BX333">
            <v>0</v>
          </cell>
          <cell r="BY333">
            <v>0</v>
          </cell>
          <cell r="BZ333"/>
          <cell r="CA333"/>
          <cell r="CB333"/>
          <cell r="CC333">
            <v>0</v>
          </cell>
          <cell r="CD333">
            <v>0</v>
          </cell>
          <cell r="CH333"/>
          <cell r="CM333"/>
          <cell r="CN333"/>
          <cell r="CO333">
            <v>0</v>
          </cell>
          <cell r="CP333"/>
          <cell r="CW333">
            <v>0</v>
          </cell>
          <cell r="CX333"/>
          <cell r="DE333"/>
          <cell r="DF333"/>
          <cell r="DG333"/>
          <cell r="DH333">
            <v>0</v>
          </cell>
          <cell r="DI333"/>
          <cell r="DJ333"/>
          <cell r="DK333"/>
          <cell r="DL333"/>
          <cell r="DM333"/>
          <cell r="DN333"/>
          <cell r="DO333" t="str">
            <v>Qais Banihani</v>
          </cell>
          <cell r="DP333" t="str">
            <v>Berrens</v>
          </cell>
          <cell r="DQ333"/>
          <cell r="DR333">
            <v>8</v>
          </cell>
        </row>
        <row r="334">
          <cell r="C334">
            <v>248</v>
          </cell>
          <cell r="D334">
            <v>41</v>
          </cell>
          <cell r="E334">
            <v>226</v>
          </cell>
          <cell r="F334">
            <v>41</v>
          </cell>
          <cell r="G334" t="str">
            <v/>
          </cell>
          <cell r="H334" t="str">
            <v/>
          </cell>
          <cell r="I334" t="str">
            <v/>
          </cell>
          <cell r="J334">
            <v>0</v>
          </cell>
          <cell r="K334" t="str">
            <v>Barrett</v>
          </cell>
          <cell r="L334" t="str">
            <v>Adv trmt - chlorides, new WTP</v>
          </cell>
          <cell r="M334">
            <v>280579</v>
          </cell>
          <cell r="N334" t="str">
            <v>280579-PS01</v>
          </cell>
          <cell r="O334" t="str">
            <v>existing</v>
          </cell>
          <cell r="P334">
            <v>19558</v>
          </cell>
          <cell r="Q334" t="str">
            <v>Y</v>
          </cell>
          <cell r="R334"/>
          <cell r="S334">
            <v>0</v>
          </cell>
          <cell r="T334"/>
          <cell r="U334">
            <v>0</v>
          </cell>
          <cell r="V334">
            <v>0</v>
          </cell>
          <cell r="W334">
            <v>0</v>
          </cell>
          <cell r="X334">
            <v>0</v>
          </cell>
          <cell r="Y334"/>
          <cell r="Z334"/>
          <cell r="AA334"/>
          <cell r="AB334">
            <v>0</v>
          </cell>
          <cell r="AC334"/>
          <cell r="AE334"/>
          <cell r="AF334"/>
          <cell r="AG334"/>
          <cell r="AJ334"/>
          <cell r="AK334">
            <v>8929302</v>
          </cell>
          <cell r="AL334"/>
          <cell r="AM334"/>
          <cell r="AN334"/>
          <cell r="AO334"/>
          <cell r="AP334"/>
          <cell r="AQ334"/>
          <cell r="AR334">
            <v>0</v>
          </cell>
          <cell r="AS334">
            <v>0</v>
          </cell>
          <cell r="AT334">
            <v>8929302</v>
          </cell>
          <cell r="AU334">
            <v>0</v>
          </cell>
          <cell r="AV334"/>
          <cell r="AW334"/>
          <cell r="AX334">
            <v>0</v>
          </cell>
          <cell r="AY334"/>
          <cell r="AZ334"/>
          <cell r="BA334"/>
          <cell r="BB334"/>
          <cell r="BC334"/>
          <cell r="BD334"/>
          <cell r="BE334">
            <v>0</v>
          </cell>
          <cell r="BF334">
            <v>0</v>
          </cell>
          <cell r="BG334"/>
          <cell r="BH334">
            <v>0</v>
          </cell>
          <cell r="BI334"/>
          <cell r="BJ334">
            <v>0</v>
          </cell>
          <cell r="BK334"/>
          <cell r="BL334"/>
          <cell r="BM334"/>
          <cell r="BN334"/>
          <cell r="BO334"/>
          <cell r="BP334"/>
          <cell r="BQ334"/>
          <cell r="BR334" t="str">
            <v/>
          </cell>
          <cell r="BT334" t="str">
            <v/>
          </cell>
          <cell r="BU334"/>
          <cell r="BV334">
            <v>0</v>
          </cell>
          <cell r="BW334"/>
          <cell r="BX334">
            <v>0</v>
          </cell>
          <cell r="BY334">
            <v>0</v>
          </cell>
          <cell r="BZ334"/>
          <cell r="CA334"/>
          <cell r="CB334"/>
          <cell r="CC334">
            <v>0</v>
          </cell>
          <cell r="CD334">
            <v>0</v>
          </cell>
          <cell r="CE334"/>
          <cell r="CF334"/>
          <cell r="CG334"/>
          <cell r="CH334"/>
          <cell r="CI334"/>
          <cell r="CJ334"/>
          <cell r="CK334"/>
          <cell r="CL334"/>
          <cell r="CM334"/>
          <cell r="CN334"/>
          <cell r="CO334">
            <v>0</v>
          </cell>
          <cell r="CP334"/>
          <cell r="CQ334"/>
          <cell r="CR334"/>
          <cell r="CS334"/>
          <cell r="CT334"/>
          <cell r="CU334"/>
          <cell r="CV334"/>
          <cell r="CW334">
            <v>0</v>
          </cell>
          <cell r="CX334"/>
          <cell r="CY334"/>
          <cell r="CZ334"/>
          <cell r="DA334"/>
          <cell r="DB334"/>
          <cell r="DC334"/>
          <cell r="DD334"/>
          <cell r="DE334"/>
          <cell r="DF334"/>
          <cell r="DG334"/>
          <cell r="DH334">
            <v>0</v>
          </cell>
          <cell r="DI334"/>
          <cell r="DJ334"/>
          <cell r="DK334"/>
          <cell r="DL334"/>
          <cell r="DM334"/>
          <cell r="DN334"/>
          <cell r="DO334" t="str">
            <v>Abram Peterson</v>
          </cell>
          <cell r="DP334" t="str">
            <v>Barrett</v>
          </cell>
          <cell r="DQ334" t="str">
            <v>Barrett</v>
          </cell>
          <cell r="DR334" t="str">
            <v>6E</v>
          </cell>
        </row>
        <row r="335">
          <cell r="C335">
            <v>160</v>
          </cell>
          <cell r="D335">
            <v>53</v>
          </cell>
          <cell r="E335">
            <v>141</v>
          </cell>
          <cell r="F335">
            <v>53</v>
          </cell>
          <cell r="G335"/>
          <cell r="H335" t="str">
            <v/>
          </cell>
          <cell r="I335" t="str">
            <v/>
          </cell>
          <cell r="J335" t="str">
            <v>RD Funded</v>
          </cell>
          <cell r="K335" t="str">
            <v>Schultz</v>
          </cell>
          <cell r="L335" t="str">
            <v>Rehab collection and treatment</v>
          </cell>
          <cell r="M335">
            <v>280642</v>
          </cell>
          <cell r="N335" t="str">
            <v>280642-PS01</v>
          </cell>
          <cell r="O335" t="str">
            <v>existing</v>
          </cell>
          <cell r="P335">
            <v>0</v>
          </cell>
          <cell r="R335"/>
          <cell r="S335"/>
          <cell r="T335" t="str">
            <v>Exempt</v>
          </cell>
          <cell r="U335">
            <v>43523</v>
          </cell>
          <cell r="V335">
            <v>43637</v>
          </cell>
          <cell r="W335">
            <v>0</v>
          </cell>
          <cell r="X335">
            <v>0</v>
          </cell>
          <cell r="Y335"/>
          <cell r="Z335"/>
          <cell r="AA335"/>
          <cell r="AB335">
            <v>0</v>
          </cell>
          <cell r="AC335"/>
          <cell r="AD335"/>
          <cell r="AE335"/>
          <cell r="AF335"/>
          <cell r="AG335"/>
          <cell r="AJ335"/>
          <cell r="AK335">
            <v>4805000</v>
          </cell>
          <cell r="AN335"/>
          <cell r="AO335"/>
          <cell r="AP335"/>
          <cell r="AQ335"/>
          <cell r="AR335">
            <v>0</v>
          </cell>
          <cell r="AS335">
            <v>0</v>
          </cell>
          <cell r="AT335">
            <v>4805000</v>
          </cell>
          <cell r="AU335">
            <v>0</v>
          </cell>
          <cell r="AV335"/>
          <cell r="AW335"/>
          <cell r="AX335">
            <v>0</v>
          </cell>
          <cell r="AY335"/>
          <cell r="AZ335"/>
          <cell r="BC335">
            <v>2200000</v>
          </cell>
          <cell r="BD335">
            <v>45157</v>
          </cell>
          <cell r="BE335" t="str">
            <v>2021 RD</v>
          </cell>
          <cell r="BF335">
            <v>0</v>
          </cell>
          <cell r="BG335"/>
          <cell r="BH335">
            <v>2040000</v>
          </cell>
          <cell r="BI335">
            <v>2200000</v>
          </cell>
          <cell r="BJ335">
            <v>2606500</v>
          </cell>
          <cell r="BL335"/>
          <cell r="BR335" t="str">
            <v/>
          </cell>
          <cell r="BT335" t="str">
            <v/>
          </cell>
          <cell r="BV335">
            <v>0</v>
          </cell>
          <cell r="BX335">
            <v>0</v>
          </cell>
          <cell r="BY335">
            <v>0</v>
          </cell>
          <cell r="BZ335"/>
          <cell r="CA335"/>
          <cell r="CB335"/>
          <cell r="CC335">
            <v>0</v>
          </cell>
          <cell r="CD335">
            <v>0</v>
          </cell>
          <cell r="CE335"/>
          <cell r="CF335"/>
          <cell r="CG335"/>
          <cell r="CH335"/>
          <cell r="CI335"/>
          <cell r="CJ335"/>
          <cell r="CK335"/>
          <cell r="CL335"/>
          <cell r="CM335"/>
          <cell r="CN335"/>
          <cell r="CO335">
            <v>0</v>
          </cell>
          <cell r="CP335"/>
          <cell r="CW335">
            <v>0</v>
          </cell>
          <cell r="CX335" t="str">
            <v>RD Funded</v>
          </cell>
          <cell r="CY335">
            <v>2021</v>
          </cell>
          <cell r="CZ335">
            <v>45157</v>
          </cell>
          <cell r="DA335">
            <v>2651000</v>
          </cell>
          <cell r="DB335">
            <v>4805000</v>
          </cell>
          <cell r="DC335">
            <v>133</v>
          </cell>
          <cell r="DD335"/>
          <cell r="DE335">
            <v>4010000</v>
          </cell>
          <cell r="DF335">
            <v>1810000</v>
          </cell>
          <cell r="DG335">
            <v>795000</v>
          </cell>
          <cell r="DH335">
            <v>2605000</v>
          </cell>
          <cell r="DI335"/>
          <cell r="DJ335"/>
          <cell r="DK335"/>
          <cell r="DL335"/>
          <cell r="DM335"/>
          <cell r="DN335"/>
          <cell r="DO335" t="str">
            <v>Vinod Sathyaseelan</v>
          </cell>
          <cell r="DP335" t="str">
            <v>Schultz</v>
          </cell>
          <cell r="DQ335" t="str">
            <v>Schultz</v>
          </cell>
          <cell r="DR335">
            <v>1</v>
          </cell>
        </row>
        <row r="336">
          <cell r="C336">
            <v>69</v>
          </cell>
          <cell r="D336">
            <v>64</v>
          </cell>
          <cell r="E336">
            <v>59</v>
          </cell>
          <cell r="F336">
            <v>64</v>
          </cell>
          <cell r="G336">
            <v>2023</v>
          </cell>
          <cell r="H336" t="str">
            <v>Yes</v>
          </cell>
          <cell r="I336" t="str">
            <v/>
          </cell>
          <cell r="J336">
            <v>0</v>
          </cell>
          <cell r="K336" t="str">
            <v>Kanuit</v>
          </cell>
          <cell r="L336" t="str">
            <v>Rehab collection, Cleveland Ave W</v>
          </cell>
          <cell r="M336">
            <v>280851</v>
          </cell>
          <cell r="N336" t="str">
            <v>280851-PS01</v>
          </cell>
          <cell r="P336">
            <v>1391</v>
          </cell>
          <cell r="R336"/>
          <cell r="S336"/>
          <cell r="T336" t="str">
            <v>Exempt</v>
          </cell>
          <cell r="U336">
            <v>44624</v>
          </cell>
          <cell r="V336">
            <v>44691</v>
          </cell>
          <cell r="W336">
            <v>45020</v>
          </cell>
          <cell r="X336">
            <v>45106</v>
          </cell>
          <cell r="Y336" t="str">
            <v>certified</v>
          </cell>
          <cell r="Z336">
            <v>3500000</v>
          </cell>
          <cell r="AA336"/>
          <cell r="AB336">
            <v>3500000</v>
          </cell>
          <cell r="AC336" t="str">
            <v>23 Carryover</v>
          </cell>
          <cell r="AD336"/>
          <cell r="AE336">
            <v>44712</v>
          </cell>
          <cell r="AF336">
            <v>2140767</v>
          </cell>
          <cell r="AG336"/>
          <cell r="AH336">
            <v>45170</v>
          </cell>
          <cell r="AI336">
            <v>45839</v>
          </cell>
          <cell r="AJ336"/>
          <cell r="AK336">
            <v>3500000</v>
          </cell>
          <cell r="AL336">
            <v>45033</v>
          </cell>
          <cell r="AM336">
            <v>45106</v>
          </cell>
          <cell r="AN336">
            <v>1</v>
          </cell>
          <cell r="AO336">
            <v>2140767</v>
          </cell>
          <cell r="AP336">
            <v>2023</v>
          </cell>
          <cell r="AQ336"/>
          <cell r="AR336">
            <v>0</v>
          </cell>
          <cell r="AS336">
            <v>0</v>
          </cell>
          <cell r="AT336">
            <v>3500000</v>
          </cell>
          <cell r="AU336">
            <v>3500000</v>
          </cell>
          <cell r="AV336"/>
          <cell r="AW336"/>
          <cell r="AX336">
            <v>3500000</v>
          </cell>
          <cell r="BE336">
            <v>0</v>
          </cell>
          <cell r="BF336">
            <v>0</v>
          </cell>
          <cell r="BG336"/>
          <cell r="BH336">
            <v>0</v>
          </cell>
          <cell r="BJ336">
            <v>0</v>
          </cell>
          <cell r="BL336"/>
          <cell r="BR336" t="str">
            <v/>
          </cell>
          <cell r="BV336">
            <v>0</v>
          </cell>
          <cell r="BX336">
            <v>0</v>
          </cell>
          <cell r="BY336">
            <v>0</v>
          </cell>
          <cell r="BZ336"/>
          <cell r="CA336"/>
          <cell r="CB336"/>
          <cell r="CC336">
            <v>0</v>
          </cell>
          <cell r="CD336">
            <v>0</v>
          </cell>
          <cell r="CH336"/>
          <cell r="CN336"/>
          <cell r="CO336">
            <v>0</v>
          </cell>
          <cell r="CP336"/>
          <cell r="CW336">
            <v>0</v>
          </cell>
          <cell r="DE336"/>
          <cell r="DF336"/>
          <cell r="DG336"/>
          <cell r="DH336">
            <v>0</v>
          </cell>
          <cell r="DI336"/>
          <cell r="DJ336"/>
          <cell r="DK336"/>
          <cell r="DL336"/>
          <cell r="DM336"/>
          <cell r="DN336"/>
          <cell r="DO336" t="str">
            <v>Qais Banihani</v>
          </cell>
          <cell r="DP336" t="str">
            <v>Kanuit</v>
          </cell>
          <cell r="DQ336" t="str">
            <v>Lafontaine</v>
          </cell>
          <cell r="DR336">
            <v>9</v>
          </cell>
        </row>
        <row r="337">
          <cell r="C337">
            <v>237</v>
          </cell>
          <cell r="D337">
            <v>44</v>
          </cell>
          <cell r="E337">
            <v>211</v>
          </cell>
          <cell r="F337">
            <v>44</v>
          </cell>
          <cell r="G337"/>
          <cell r="H337" t="str">
            <v/>
          </cell>
          <cell r="I337" t="str">
            <v/>
          </cell>
          <cell r="J337">
            <v>0</v>
          </cell>
          <cell r="K337" t="str">
            <v>Kanuit</v>
          </cell>
          <cell r="L337" t="str">
            <v>Adv trmt - phos</v>
          </cell>
          <cell r="M337">
            <v>280779</v>
          </cell>
          <cell r="N337" t="str">
            <v>280779-PS01</v>
          </cell>
          <cell r="O337"/>
          <cell r="P337">
            <v>27581</v>
          </cell>
          <cell r="R337"/>
          <cell r="S337"/>
          <cell r="T337" t="str">
            <v>Exempt</v>
          </cell>
          <cell r="U337">
            <v>44617</v>
          </cell>
          <cell r="V337">
            <v>44796</v>
          </cell>
          <cell r="W337">
            <v>0</v>
          </cell>
          <cell r="X337">
            <v>0</v>
          </cell>
          <cell r="Y337"/>
          <cell r="Z337"/>
          <cell r="AA337"/>
          <cell r="AB337">
            <v>0</v>
          </cell>
          <cell r="AC337"/>
          <cell r="AD337"/>
          <cell r="AE337"/>
          <cell r="AF337"/>
          <cell r="AG337"/>
          <cell r="AH337">
            <v>45473</v>
          </cell>
          <cell r="AI337">
            <v>46969</v>
          </cell>
          <cell r="AJ337" t="str">
            <v>No ln for phase 1</v>
          </cell>
          <cell r="AK337">
            <v>23979976</v>
          </cell>
          <cell r="AN337"/>
          <cell r="AO337"/>
          <cell r="AP337"/>
          <cell r="AQ337"/>
          <cell r="AR337">
            <v>0</v>
          </cell>
          <cell r="AS337">
            <v>0</v>
          </cell>
          <cell r="AT337">
            <v>23979976</v>
          </cell>
          <cell r="AU337">
            <v>0</v>
          </cell>
          <cell r="AV337"/>
          <cell r="AW337"/>
          <cell r="AX337">
            <v>0</v>
          </cell>
          <cell r="AY337"/>
          <cell r="AZ337"/>
          <cell r="BC337"/>
          <cell r="BE337">
            <v>0</v>
          </cell>
          <cell r="BF337">
            <v>0</v>
          </cell>
          <cell r="BG337"/>
          <cell r="BH337">
            <v>0</v>
          </cell>
          <cell r="BJ337">
            <v>0</v>
          </cell>
          <cell r="BK337">
            <v>45138</v>
          </cell>
          <cell r="BL337">
            <v>11173199</v>
          </cell>
          <cell r="BM337">
            <v>0.46600000000000003</v>
          </cell>
          <cell r="BN337" t="str">
            <v>FY24 new</v>
          </cell>
          <cell r="BR337"/>
          <cell r="BT337"/>
          <cell r="BV337">
            <v>23979976</v>
          </cell>
          <cell r="BX337">
            <v>11174668.816000002</v>
          </cell>
          <cell r="BY337">
            <v>7000000</v>
          </cell>
          <cell r="BZ337"/>
          <cell r="CA337"/>
          <cell r="CB337"/>
          <cell r="CC337">
            <v>1939735.0528000016</v>
          </cell>
          <cell r="CD337">
            <v>1939735.0528000016</v>
          </cell>
          <cell r="CE337"/>
          <cell r="CF337"/>
          <cell r="CG337"/>
          <cell r="CH337"/>
          <cell r="CI337"/>
          <cell r="CJ337"/>
          <cell r="CK337"/>
          <cell r="CL337"/>
          <cell r="CM337"/>
          <cell r="CN337"/>
          <cell r="CO337">
            <v>0</v>
          </cell>
          <cell r="CP337"/>
          <cell r="CW337">
            <v>0</v>
          </cell>
          <cell r="CX337"/>
          <cell r="DE337"/>
          <cell r="DF337"/>
          <cell r="DG337"/>
          <cell r="DH337"/>
          <cell r="DI337"/>
          <cell r="DJ337"/>
          <cell r="DK337"/>
          <cell r="DL337"/>
          <cell r="DM337"/>
          <cell r="DN337"/>
          <cell r="DO337" t="str">
            <v>Corey Hower</v>
          </cell>
          <cell r="DP337" t="str">
            <v>Kanuit</v>
          </cell>
          <cell r="DQ337" t="str">
            <v>Gallentine</v>
          </cell>
          <cell r="DR337">
            <v>10</v>
          </cell>
        </row>
        <row r="338">
          <cell r="C338">
            <v>133</v>
          </cell>
          <cell r="D338">
            <v>56</v>
          </cell>
          <cell r="E338">
            <v>114</v>
          </cell>
          <cell r="F338">
            <v>56</v>
          </cell>
          <cell r="G338" t="str">
            <v/>
          </cell>
          <cell r="H338" t="str">
            <v/>
          </cell>
          <cell r="I338" t="str">
            <v/>
          </cell>
          <cell r="J338">
            <v>0</v>
          </cell>
          <cell r="K338" t="str">
            <v>Kanuit</v>
          </cell>
          <cell r="L338" t="str">
            <v>Rehab collection</v>
          </cell>
          <cell r="M338">
            <v>280583</v>
          </cell>
          <cell r="N338" t="str">
            <v>280583-PS01</v>
          </cell>
          <cell r="O338" t="str">
            <v>existing</v>
          </cell>
          <cell r="P338">
            <v>1352</v>
          </cell>
          <cell r="Q338">
            <v>0</v>
          </cell>
          <cell r="R338"/>
          <cell r="S338">
            <v>0</v>
          </cell>
          <cell r="T338" t="str">
            <v>Exempt</v>
          </cell>
          <cell r="U338">
            <v>43158</v>
          </cell>
          <cell r="V338">
            <v>43311</v>
          </cell>
          <cell r="W338">
            <v>0</v>
          </cell>
          <cell r="X338">
            <v>0</v>
          </cell>
          <cell r="Y338"/>
          <cell r="Z338"/>
          <cell r="AA338"/>
          <cell r="AB338">
            <v>0</v>
          </cell>
          <cell r="AC338"/>
          <cell r="AD338"/>
          <cell r="AE338"/>
          <cell r="AF338"/>
          <cell r="AG338"/>
          <cell r="AJ338"/>
          <cell r="AK338">
            <v>1550000</v>
          </cell>
          <cell r="AL338"/>
          <cell r="AM338"/>
          <cell r="AN338"/>
          <cell r="AO338"/>
          <cell r="AP338"/>
          <cell r="AQ338"/>
          <cell r="AR338">
            <v>0</v>
          </cell>
          <cell r="AS338">
            <v>0</v>
          </cell>
          <cell r="AT338">
            <v>1550000</v>
          </cell>
          <cell r="AU338">
            <v>0</v>
          </cell>
          <cell r="AV338"/>
          <cell r="AW338"/>
          <cell r="AX338">
            <v>0</v>
          </cell>
          <cell r="AY338"/>
          <cell r="AZ338"/>
          <cell r="BA338"/>
          <cell r="BB338"/>
          <cell r="BC338"/>
          <cell r="BD338"/>
          <cell r="BE338" t="str">
            <v>2019 Survey</v>
          </cell>
          <cell r="BF338">
            <v>0</v>
          </cell>
          <cell r="BG338"/>
          <cell r="BH338">
            <v>0</v>
          </cell>
          <cell r="BI338"/>
          <cell r="BJ338">
            <v>0</v>
          </cell>
          <cell r="BK338"/>
          <cell r="BL338"/>
          <cell r="BM338"/>
          <cell r="BN338"/>
          <cell r="BO338"/>
          <cell r="BP338"/>
          <cell r="BQ338"/>
          <cell r="BR338" t="str">
            <v/>
          </cell>
          <cell r="BT338" t="str">
            <v/>
          </cell>
          <cell r="BU338"/>
          <cell r="BV338">
            <v>0</v>
          </cell>
          <cell r="BW338"/>
          <cell r="BX338">
            <v>0</v>
          </cell>
          <cell r="BY338">
            <v>0</v>
          </cell>
          <cell r="BZ338"/>
          <cell r="CA338"/>
          <cell r="CB338"/>
          <cell r="CC338">
            <v>0</v>
          </cell>
          <cell r="CD338">
            <v>0</v>
          </cell>
          <cell r="CE338"/>
          <cell r="CF338"/>
          <cell r="CG338"/>
          <cell r="CH338"/>
          <cell r="CI338"/>
          <cell r="CJ338"/>
          <cell r="CK338"/>
          <cell r="CL338"/>
          <cell r="CM338"/>
          <cell r="CN338"/>
          <cell r="CO338">
            <v>0</v>
          </cell>
          <cell r="CP338"/>
          <cell r="CQ338"/>
          <cell r="CR338"/>
          <cell r="CS338"/>
          <cell r="CT338"/>
          <cell r="CU338"/>
          <cell r="CV338"/>
          <cell r="CW338">
            <v>0</v>
          </cell>
          <cell r="CX338"/>
          <cell r="CY338"/>
          <cell r="CZ338"/>
          <cell r="DA338"/>
          <cell r="DB338"/>
          <cell r="DC338"/>
          <cell r="DD338"/>
          <cell r="DE338"/>
          <cell r="DF338"/>
          <cell r="DG338"/>
          <cell r="DH338">
            <v>0</v>
          </cell>
          <cell r="DI338"/>
          <cell r="DJ338"/>
          <cell r="DK338"/>
          <cell r="DL338"/>
          <cell r="DM338"/>
          <cell r="DN338"/>
          <cell r="DO338" t="str">
            <v>Abram Peterson</v>
          </cell>
          <cell r="DP338" t="str">
            <v>Kanuit</v>
          </cell>
          <cell r="DQ338" t="str">
            <v>Gallentine</v>
          </cell>
          <cell r="DR338">
            <v>9</v>
          </cell>
        </row>
        <row r="339">
          <cell r="C339">
            <v>123.1</v>
          </cell>
          <cell r="D339">
            <v>56</v>
          </cell>
          <cell r="E339">
            <v>106.3</v>
          </cell>
          <cell r="F339">
            <v>56</v>
          </cell>
          <cell r="G339" t="str">
            <v/>
          </cell>
          <cell r="H339" t="str">
            <v/>
          </cell>
          <cell r="I339" t="str">
            <v/>
          </cell>
          <cell r="J339">
            <v>0</v>
          </cell>
          <cell r="K339" t="str">
            <v>Bradshaw</v>
          </cell>
          <cell r="L339" t="str">
            <v>Heat recovery improvements</v>
          </cell>
          <cell r="M339">
            <v>280570</v>
          </cell>
          <cell r="N339" t="str">
            <v>280570-PS02</v>
          </cell>
          <cell r="O339" t="str">
            <v>WL subproject</v>
          </cell>
          <cell r="P339">
            <v>101176</v>
          </cell>
          <cell r="Q339">
            <v>0</v>
          </cell>
          <cell r="R339"/>
          <cell r="S339" t="str">
            <v>Y</v>
          </cell>
          <cell r="T339"/>
          <cell r="U339">
            <v>0</v>
          </cell>
          <cell r="V339">
            <v>0</v>
          </cell>
          <cell r="W339">
            <v>43550</v>
          </cell>
          <cell r="X339">
            <v>43629</v>
          </cell>
          <cell r="Y339"/>
          <cell r="Z339"/>
          <cell r="AA339"/>
          <cell r="AB339">
            <v>0</v>
          </cell>
          <cell r="AC339"/>
          <cell r="AD339"/>
          <cell r="AE339"/>
          <cell r="AF339"/>
          <cell r="AG339"/>
          <cell r="AH339">
            <v>46023</v>
          </cell>
          <cell r="AJ339"/>
          <cell r="AK339">
            <v>3225000</v>
          </cell>
          <cell r="AN339"/>
          <cell r="AO339"/>
          <cell r="AP339"/>
          <cell r="AQ339"/>
          <cell r="AR339">
            <v>0</v>
          </cell>
          <cell r="AS339">
            <v>0</v>
          </cell>
          <cell r="AT339">
            <v>3225000</v>
          </cell>
          <cell r="AU339">
            <v>0</v>
          </cell>
          <cell r="AV339"/>
          <cell r="AW339"/>
          <cell r="AX339">
            <v>0</v>
          </cell>
          <cell r="AY339"/>
          <cell r="AZ339"/>
          <cell r="BC339"/>
          <cell r="BE339" t="str">
            <v>other</v>
          </cell>
          <cell r="BF339">
            <v>0</v>
          </cell>
          <cell r="BG339"/>
          <cell r="BH339">
            <v>0</v>
          </cell>
          <cell r="BJ339">
            <v>0</v>
          </cell>
          <cell r="BL339"/>
          <cell r="BR339" t="str">
            <v/>
          </cell>
          <cell r="BT339" t="str">
            <v/>
          </cell>
          <cell r="BV339">
            <v>0</v>
          </cell>
          <cell r="BX339">
            <v>0</v>
          </cell>
          <cell r="BY339">
            <v>0</v>
          </cell>
          <cell r="BZ339"/>
          <cell r="CA339"/>
          <cell r="CB339"/>
          <cell r="CC339">
            <v>0</v>
          </cell>
          <cell r="CD339">
            <v>0</v>
          </cell>
          <cell r="CH339"/>
          <cell r="CN339"/>
          <cell r="CO339">
            <v>0</v>
          </cell>
          <cell r="CP339"/>
          <cell r="CW339">
            <v>0</v>
          </cell>
          <cell r="DE339"/>
          <cell r="DF339"/>
          <cell r="DG339"/>
          <cell r="DH339">
            <v>0</v>
          </cell>
          <cell r="DI339"/>
          <cell r="DJ339"/>
          <cell r="DK339"/>
          <cell r="DL339"/>
          <cell r="DM339"/>
          <cell r="DN339"/>
          <cell r="DO339" t="str">
            <v>Wesley Leksell</v>
          </cell>
          <cell r="DP339" t="str">
            <v>Bradshaw</v>
          </cell>
          <cell r="DQ339" t="str">
            <v>Fletcher</v>
          </cell>
          <cell r="DR339" t="str">
            <v>3c</v>
          </cell>
        </row>
        <row r="340">
          <cell r="C340">
            <v>123.2</v>
          </cell>
          <cell r="D340">
            <v>56</v>
          </cell>
          <cell r="E340">
            <v>106.4</v>
          </cell>
          <cell r="F340">
            <v>56</v>
          </cell>
          <cell r="G340" t="str">
            <v/>
          </cell>
          <cell r="H340" t="str">
            <v/>
          </cell>
          <cell r="I340" t="str">
            <v/>
          </cell>
          <cell r="J340">
            <v>0</v>
          </cell>
          <cell r="K340" t="str">
            <v>Bradshaw</v>
          </cell>
          <cell r="L340" t="str">
            <v>Digester sludge heat exchanger improvements</v>
          </cell>
          <cell r="M340">
            <v>280570</v>
          </cell>
          <cell r="N340" t="str">
            <v>280570-PS03</v>
          </cell>
          <cell r="O340" t="str">
            <v>WL subproject</v>
          </cell>
          <cell r="P340">
            <v>101176</v>
          </cell>
          <cell r="Q340">
            <v>0</v>
          </cell>
          <cell r="R340"/>
          <cell r="S340" t="str">
            <v>Y</v>
          </cell>
          <cell r="T340"/>
          <cell r="U340">
            <v>0</v>
          </cell>
          <cell r="V340">
            <v>0</v>
          </cell>
          <cell r="W340">
            <v>43550</v>
          </cell>
          <cell r="X340">
            <v>43629</v>
          </cell>
          <cell r="Y340"/>
          <cell r="Z340"/>
          <cell r="AA340"/>
          <cell r="AB340">
            <v>0</v>
          </cell>
          <cell r="AC340"/>
          <cell r="AD340"/>
          <cell r="AE340"/>
          <cell r="AF340"/>
          <cell r="AG340"/>
          <cell r="AH340">
            <v>46023</v>
          </cell>
          <cell r="AJ340"/>
          <cell r="AK340">
            <v>2715000</v>
          </cell>
          <cell r="AN340"/>
          <cell r="AO340"/>
          <cell r="AP340"/>
          <cell r="AQ340"/>
          <cell r="AR340">
            <v>0</v>
          </cell>
          <cell r="AS340">
            <v>0</v>
          </cell>
          <cell r="AT340">
            <v>2715000</v>
          </cell>
          <cell r="AU340">
            <v>0</v>
          </cell>
          <cell r="AV340"/>
          <cell r="AW340"/>
          <cell r="AX340">
            <v>0</v>
          </cell>
          <cell r="AY340"/>
          <cell r="AZ340"/>
          <cell r="BC340"/>
          <cell r="BE340" t="str">
            <v>other</v>
          </cell>
          <cell r="BF340">
            <v>0</v>
          </cell>
          <cell r="BG340"/>
          <cell r="BH340">
            <v>0</v>
          </cell>
          <cell r="BJ340">
            <v>0</v>
          </cell>
          <cell r="BL340"/>
          <cell r="BR340" t="str">
            <v/>
          </cell>
          <cell r="BT340" t="str">
            <v/>
          </cell>
          <cell r="BV340">
            <v>0</v>
          </cell>
          <cell r="BX340">
            <v>0</v>
          </cell>
          <cell r="BY340">
            <v>0</v>
          </cell>
          <cell r="BZ340"/>
          <cell r="CA340"/>
          <cell r="CB340"/>
          <cell r="CC340">
            <v>0</v>
          </cell>
          <cell r="CD340">
            <v>0</v>
          </cell>
          <cell r="CH340"/>
          <cell r="CN340"/>
          <cell r="CO340">
            <v>0</v>
          </cell>
          <cell r="CP340"/>
          <cell r="CW340">
            <v>0</v>
          </cell>
          <cell r="DE340"/>
          <cell r="DF340"/>
          <cell r="DG340"/>
          <cell r="DH340">
            <v>0</v>
          </cell>
          <cell r="DI340"/>
          <cell r="DJ340"/>
          <cell r="DK340"/>
          <cell r="DL340"/>
          <cell r="DM340"/>
          <cell r="DN340"/>
          <cell r="DO340" t="str">
            <v>Wesley Leksell</v>
          </cell>
          <cell r="DP340" t="str">
            <v>Bradshaw</v>
          </cell>
          <cell r="DQ340" t="str">
            <v>Fletcher</v>
          </cell>
          <cell r="DR340" t="str">
            <v>3c</v>
          </cell>
        </row>
        <row r="341">
          <cell r="C341">
            <v>19.100000000000001</v>
          </cell>
          <cell r="D341">
            <v>76</v>
          </cell>
          <cell r="E341">
            <v>15.1</v>
          </cell>
          <cell r="F341">
            <v>76</v>
          </cell>
          <cell r="G341"/>
          <cell r="H341" t="str">
            <v/>
          </cell>
          <cell r="I341" t="str">
            <v/>
          </cell>
          <cell r="J341">
            <v>0</v>
          </cell>
          <cell r="K341" t="str">
            <v>Bradshaw</v>
          </cell>
          <cell r="L341" t="str">
            <v>Misc interceptor rehab, Ph 3</v>
          </cell>
          <cell r="M341">
            <v>280571</v>
          </cell>
          <cell r="N341" t="str">
            <v>280571-PS03</v>
          </cell>
          <cell r="O341" t="str">
            <v>WL single</v>
          </cell>
          <cell r="P341">
            <v>110176</v>
          </cell>
          <cell r="Q341">
            <v>0</v>
          </cell>
          <cell r="R341"/>
          <cell r="S341">
            <v>0</v>
          </cell>
          <cell r="T341" t="str">
            <v>Exempt</v>
          </cell>
          <cell r="U341">
            <v>42797</v>
          </cell>
          <cell r="V341">
            <v>0</v>
          </cell>
          <cell r="W341">
            <v>43551</v>
          </cell>
          <cell r="X341">
            <v>43627</v>
          </cell>
          <cell r="Y341"/>
          <cell r="Z341"/>
          <cell r="AA341"/>
          <cell r="AB341">
            <v>0</v>
          </cell>
          <cell r="AC341"/>
          <cell r="AD341"/>
          <cell r="AE341"/>
          <cell r="AF341"/>
          <cell r="AG341"/>
          <cell r="AJ341"/>
          <cell r="AK341">
            <v>3000000</v>
          </cell>
          <cell r="AN341"/>
          <cell r="AO341"/>
          <cell r="AP341"/>
          <cell r="AQ341"/>
          <cell r="AR341">
            <v>0</v>
          </cell>
          <cell r="AS341">
            <v>0</v>
          </cell>
          <cell r="AT341">
            <v>3000000</v>
          </cell>
          <cell r="AU341">
            <v>0</v>
          </cell>
          <cell r="AV341"/>
          <cell r="AW341"/>
          <cell r="AX341">
            <v>0</v>
          </cell>
          <cell r="AY341"/>
          <cell r="AZ341"/>
          <cell r="BC341"/>
          <cell r="BE341" t="str">
            <v>other</v>
          </cell>
          <cell r="BF341">
            <v>0</v>
          </cell>
          <cell r="BG341"/>
          <cell r="BH341">
            <v>0</v>
          </cell>
          <cell r="BJ341">
            <v>0</v>
          </cell>
          <cell r="BL341"/>
          <cell r="BR341" t="str">
            <v/>
          </cell>
          <cell r="BT341" t="str">
            <v/>
          </cell>
          <cell r="BV341">
            <v>0</v>
          </cell>
          <cell r="BX341">
            <v>0</v>
          </cell>
          <cell r="BY341">
            <v>0</v>
          </cell>
          <cell r="BZ341"/>
          <cell r="CA341"/>
          <cell r="CB341"/>
          <cell r="CC341">
            <v>0</v>
          </cell>
          <cell r="CD341">
            <v>0</v>
          </cell>
          <cell r="CH341"/>
          <cell r="CN341"/>
          <cell r="CO341">
            <v>0</v>
          </cell>
          <cell r="CP341"/>
          <cell r="CW341">
            <v>0</v>
          </cell>
          <cell r="DE341"/>
          <cell r="DF341"/>
          <cell r="DG341"/>
          <cell r="DH341">
            <v>0</v>
          </cell>
          <cell r="DI341"/>
          <cell r="DJ341"/>
          <cell r="DK341"/>
          <cell r="DL341"/>
          <cell r="DM341"/>
          <cell r="DN341"/>
          <cell r="DO341" t="str">
            <v>Wesley Leksell</v>
          </cell>
          <cell r="DP341" t="str">
            <v>Bradshaw</v>
          </cell>
          <cell r="DQ341" t="str">
            <v>Fletcher</v>
          </cell>
          <cell r="DR341" t="str">
            <v>3c</v>
          </cell>
        </row>
        <row r="342">
          <cell r="C342">
            <v>19.2</v>
          </cell>
          <cell r="D342">
            <v>76</v>
          </cell>
          <cell r="E342">
            <v>15.4</v>
          </cell>
          <cell r="F342">
            <v>76</v>
          </cell>
          <cell r="G342">
            <v>2024</v>
          </cell>
          <cell r="H342" t="str">
            <v/>
          </cell>
          <cell r="I342" t="str">
            <v>Yes</v>
          </cell>
          <cell r="J342">
            <v>0</v>
          </cell>
          <cell r="K342" t="str">
            <v>Bradshaw</v>
          </cell>
          <cell r="L342" t="str">
            <v>Misc Gravity Interceptor Improvements</v>
          </cell>
          <cell r="M342">
            <v>280571</v>
          </cell>
          <cell r="N342" t="str">
            <v>280571-PS07</v>
          </cell>
          <cell r="P342">
            <v>110176</v>
          </cell>
          <cell r="R342"/>
          <cell r="S342"/>
          <cell r="T342" t="str">
            <v>Exempt</v>
          </cell>
          <cell r="U342">
            <v>42797</v>
          </cell>
          <cell r="V342">
            <v>0</v>
          </cell>
          <cell r="W342">
            <v>43551</v>
          </cell>
          <cell r="X342">
            <v>43627</v>
          </cell>
          <cell r="Y342">
            <v>45078</v>
          </cell>
          <cell r="Z342">
            <v>3845000</v>
          </cell>
          <cell r="AA342"/>
          <cell r="AB342">
            <v>3845000</v>
          </cell>
          <cell r="AC342" t="str">
            <v>Part B</v>
          </cell>
          <cell r="AD342" t="str">
            <v>check FP</v>
          </cell>
          <cell r="AE342">
            <v>44712</v>
          </cell>
          <cell r="AF342">
            <v>3600000</v>
          </cell>
          <cell r="AG342"/>
          <cell r="AH342">
            <v>45383</v>
          </cell>
          <cell r="AI342">
            <v>45627</v>
          </cell>
          <cell r="AJ342"/>
          <cell r="AK342">
            <v>3845000</v>
          </cell>
          <cell r="AL342"/>
          <cell r="AM342"/>
          <cell r="AN342"/>
          <cell r="AO342"/>
          <cell r="AP342"/>
          <cell r="AQ342"/>
          <cell r="AR342">
            <v>0</v>
          </cell>
          <cell r="AS342">
            <v>0</v>
          </cell>
          <cell r="AT342">
            <v>3845000</v>
          </cell>
          <cell r="AU342">
            <v>3845000</v>
          </cell>
          <cell r="AV342"/>
          <cell r="AW342"/>
          <cell r="AX342">
            <v>3845000</v>
          </cell>
          <cell r="BE342">
            <v>0</v>
          </cell>
          <cell r="BF342">
            <v>0</v>
          </cell>
          <cell r="BG342"/>
          <cell r="BH342">
            <v>0</v>
          </cell>
          <cell r="BJ342">
            <v>0</v>
          </cell>
          <cell r="BL342"/>
          <cell r="BO342"/>
          <cell r="BP342"/>
          <cell r="BR342"/>
          <cell r="BV342">
            <v>0</v>
          </cell>
          <cell r="BX342">
            <v>0</v>
          </cell>
          <cell r="BY342">
            <v>0</v>
          </cell>
          <cell r="BZ342"/>
          <cell r="CA342"/>
          <cell r="CB342"/>
          <cell r="CC342">
            <v>0</v>
          </cell>
          <cell r="CD342">
            <v>0</v>
          </cell>
          <cell r="CH342"/>
          <cell r="CN342"/>
          <cell r="CO342">
            <v>0</v>
          </cell>
          <cell r="CP342"/>
          <cell r="CW342">
            <v>0</v>
          </cell>
          <cell r="DE342"/>
          <cell r="DF342"/>
          <cell r="DG342"/>
          <cell r="DH342">
            <v>0</v>
          </cell>
          <cell r="DI342"/>
          <cell r="DJ342"/>
          <cell r="DK342"/>
          <cell r="DL342"/>
          <cell r="DM342"/>
          <cell r="DN342"/>
          <cell r="DO342" t="str">
            <v>Wesley Leksell</v>
          </cell>
          <cell r="DP342" t="str">
            <v>Bradshaw</v>
          </cell>
          <cell r="DQ342"/>
          <cell r="DR342" t="str">
            <v>3c</v>
          </cell>
        </row>
        <row r="343">
          <cell r="C343">
            <v>19.3</v>
          </cell>
          <cell r="D343">
            <v>76</v>
          </cell>
          <cell r="E343">
            <v>15.5</v>
          </cell>
          <cell r="F343">
            <v>76</v>
          </cell>
          <cell r="G343">
            <v>2024</v>
          </cell>
          <cell r="H343" t="str">
            <v/>
          </cell>
          <cell r="I343" t="str">
            <v>Yes</v>
          </cell>
          <cell r="J343">
            <v>0</v>
          </cell>
          <cell r="K343" t="str">
            <v>Bradshaw</v>
          </cell>
          <cell r="L343" t="str">
            <v>Scanlon Interceptor Rehab, Ph 5</v>
          </cell>
          <cell r="M343">
            <v>280571</v>
          </cell>
          <cell r="N343" t="str">
            <v>280571-PS08</v>
          </cell>
          <cell r="O343"/>
          <cell r="P343">
            <v>110176</v>
          </cell>
          <cell r="Q343"/>
          <cell r="R343"/>
          <cell r="S343"/>
          <cell r="T343" t="str">
            <v>Exempt</v>
          </cell>
          <cell r="U343">
            <v>42797</v>
          </cell>
          <cell r="V343">
            <v>0</v>
          </cell>
          <cell r="W343">
            <v>43551</v>
          </cell>
          <cell r="X343">
            <v>43627</v>
          </cell>
          <cell r="Y343">
            <v>45078</v>
          </cell>
          <cell r="Z343">
            <v>5500000</v>
          </cell>
          <cell r="AA343"/>
          <cell r="AB343">
            <v>5500000</v>
          </cell>
          <cell r="AC343" t="str">
            <v>Part B</v>
          </cell>
          <cell r="AD343" t="str">
            <v>check FP</v>
          </cell>
          <cell r="AE343">
            <v>44712</v>
          </cell>
          <cell r="AF343">
            <v>5000000</v>
          </cell>
          <cell r="AG343"/>
          <cell r="AH343">
            <v>45352</v>
          </cell>
          <cell r="AI343">
            <v>45627</v>
          </cell>
          <cell r="AJ343"/>
          <cell r="AK343">
            <v>5500000</v>
          </cell>
          <cell r="AL343"/>
          <cell r="AM343"/>
          <cell r="AN343"/>
          <cell r="AO343"/>
          <cell r="AP343"/>
          <cell r="AQ343"/>
          <cell r="AR343">
            <v>0</v>
          </cell>
          <cell r="AS343">
            <v>0</v>
          </cell>
          <cell r="AT343">
            <v>5500000</v>
          </cell>
          <cell r="AU343">
            <v>5500000</v>
          </cell>
          <cell r="AV343"/>
          <cell r="AW343"/>
          <cell r="AX343">
            <v>5500000</v>
          </cell>
          <cell r="AY343"/>
          <cell r="AZ343"/>
          <cell r="BA343"/>
          <cell r="BB343"/>
          <cell r="BC343"/>
          <cell r="BD343"/>
          <cell r="BE343">
            <v>0</v>
          </cell>
          <cell r="BF343">
            <v>0</v>
          </cell>
          <cell r="BG343"/>
          <cell r="BH343">
            <v>0</v>
          </cell>
          <cell r="BI343"/>
          <cell r="BJ343">
            <v>0</v>
          </cell>
          <cell r="BK343"/>
          <cell r="BL343"/>
          <cell r="BM343"/>
          <cell r="BN343"/>
          <cell r="BO343"/>
          <cell r="BP343"/>
          <cell r="BQ343"/>
          <cell r="BR343"/>
          <cell r="BS343"/>
          <cell r="BT343"/>
          <cell r="BU343"/>
          <cell r="BV343">
            <v>0</v>
          </cell>
          <cell r="BW343"/>
          <cell r="BX343">
            <v>0</v>
          </cell>
          <cell r="BY343">
            <v>0</v>
          </cell>
          <cell r="BZ343"/>
          <cell r="CA343"/>
          <cell r="CB343"/>
          <cell r="CC343">
            <v>0</v>
          </cell>
          <cell r="CD343">
            <v>0</v>
          </cell>
          <cell r="CE343"/>
          <cell r="CF343"/>
          <cell r="CG343"/>
          <cell r="CH343"/>
          <cell r="CI343"/>
          <cell r="CJ343"/>
          <cell r="CK343"/>
          <cell r="CL343"/>
          <cell r="CM343"/>
          <cell r="CN343"/>
          <cell r="CO343">
            <v>0</v>
          </cell>
          <cell r="CP343"/>
          <cell r="CQ343"/>
          <cell r="CR343"/>
          <cell r="CS343"/>
          <cell r="CT343"/>
          <cell r="CU343"/>
          <cell r="CV343"/>
          <cell r="CW343">
            <v>0</v>
          </cell>
          <cell r="CX343"/>
          <cell r="CY343"/>
          <cell r="CZ343"/>
          <cell r="DA343"/>
          <cell r="DB343"/>
          <cell r="DC343"/>
          <cell r="DD343"/>
          <cell r="DE343"/>
          <cell r="DF343"/>
          <cell r="DG343"/>
          <cell r="DH343">
            <v>0</v>
          </cell>
          <cell r="DI343"/>
          <cell r="DJ343"/>
          <cell r="DK343"/>
          <cell r="DL343"/>
          <cell r="DM343"/>
          <cell r="DN343"/>
          <cell r="DO343" t="str">
            <v>Wesley Leksell</v>
          </cell>
          <cell r="DP343" t="str">
            <v>Bradshaw</v>
          </cell>
          <cell r="DQ343"/>
          <cell r="DR343" t="str">
            <v>3c</v>
          </cell>
        </row>
        <row r="344">
          <cell r="C344">
            <v>19.399999999999999</v>
          </cell>
          <cell r="D344">
            <v>76</v>
          </cell>
          <cell r="E344">
            <v>15.6</v>
          </cell>
          <cell r="F344">
            <v>76</v>
          </cell>
          <cell r="G344">
            <v>2024</v>
          </cell>
          <cell r="H344" t="str">
            <v/>
          </cell>
          <cell r="I344" t="str">
            <v>Yes</v>
          </cell>
          <cell r="J344">
            <v>0</v>
          </cell>
          <cell r="K344" t="str">
            <v>Bradshaw</v>
          </cell>
          <cell r="L344" t="str">
            <v>Misc Forcemain Improvements</v>
          </cell>
          <cell r="M344">
            <v>280571</v>
          </cell>
          <cell r="N344" t="str">
            <v>280571-PS09</v>
          </cell>
          <cell r="O344"/>
          <cell r="P344">
            <v>110176</v>
          </cell>
          <cell r="Q344"/>
          <cell r="R344"/>
          <cell r="S344"/>
          <cell r="T344" t="str">
            <v>Exempt</v>
          </cell>
          <cell r="U344">
            <v>42797</v>
          </cell>
          <cell r="V344">
            <v>0</v>
          </cell>
          <cell r="W344">
            <v>43551</v>
          </cell>
          <cell r="X344">
            <v>43627</v>
          </cell>
          <cell r="Y344">
            <v>45078</v>
          </cell>
          <cell r="Z344">
            <v>10500000</v>
          </cell>
          <cell r="AA344"/>
          <cell r="AB344">
            <v>10500000</v>
          </cell>
          <cell r="AC344" t="str">
            <v>Part B</v>
          </cell>
          <cell r="AD344" t="str">
            <v>check FP</v>
          </cell>
          <cell r="AE344">
            <v>44712</v>
          </cell>
          <cell r="AF344">
            <v>6000000</v>
          </cell>
          <cell r="AG344"/>
          <cell r="AH344">
            <v>45413</v>
          </cell>
          <cell r="AI344">
            <v>45627</v>
          </cell>
          <cell r="AJ344"/>
          <cell r="AK344">
            <v>10500000</v>
          </cell>
          <cell r="AL344"/>
          <cell r="AM344"/>
          <cell r="AN344"/>
          <cell r="AO344"/>
          <cell r="AP344"/>
          <cell r="AQ344"/>
          <cell r="AR344">
            <v>0</v>
          </cell>
          <cell r="AS344">
            <v>0</v>
          </cell>
          <cell r="AT344">
            <v>10500000</v>
          </cell>
          <cell r="AU344">
            <v>10500000</v>
          </cell>
          <cell r="AV344"/>
          <cell r="AW344"/>
          <cell r="AX344">
            <v>10500000</v>
          </cell>
          <cell r="AY344"/>
          <cell r="AZ344"/>
          <cell r="BA344"/>
          <cell r="BB344"/>
          <cell r="BC344"/>
          <cell r="BD344"/>
          <cell r="BE344">
            <v>0</v>
          </cell>
          <cell r="BF344">
            <v>0</v>
          </cell>
          <cell r="BG344"/>
          <cell r="BH344">
            <v>0</v>
          </cell>
          <cell r="BI344"/>
          <cell r="BJ344">
            <v>0</v>
          </cell>
          <cell r="BK344"/>
          <cell r="BL344"/>
          <cell r="BM344"/>
          <cell r="BN344"/>
          <cell r="BO344"/>
          <cell r="BP344"/>
          <cell r="BQ344"/>
          <cell r="BR344"/>
          <cell r="BS344"/>
          <cell r="BT344"/>
          <cell r="BU344"/>
          <cell r="BV344">
            <v>0</v>
          </cell>
          <cell r="BW344"/>
          <cell r="BX344">
            <v>0</v>
          </cell>
          <cell r="BY344">
            <v>0</v>
          </cell>
          <cell r="BZ344"/>
          <cell r="CA344"/>
          <cell r="CB344"/>
          <cell r="CC344">
            <v>0</v>
          </cell>
          <cell r="CD344">
            <v>0</v>
          </cell>
          <cell r="CE344"/>
          <cell r="CF344"/>
          <cell r="CG344"/>
          <cell r="CH344"/>
          <cell r="CI344"/>
          <cell r="CJ344"/>
          <cell r="CK344"/>
          <cell r="CL344"/>
          <cell r="CM344"/>
          <cell r="CN344"/>
          <cell r="CO344">
            <v>0</v>
          </cell>
          <cell r="CP344"/>
          <cell r="CQ344"/>
          <cell r="CR344"/>
          <cell r="CS344"/>
          <cell r="CT344"/>
          <cell r="CU344"/>
          <cell r="CV344"/>
          <cell r="CW344">
            <v>0</v>
          </cell>
          <cell r="CX344"/>
          <cell r="CY344"/>
          <cell r="CZ344"/>
          <cell r="DA344"/>
          <cell r="DB344"/>
          <cell r="DC344"/>
          <cell r="DD344"/>
          <cell r="DE344"/>
          <cell r="DF344"/>
          <cell r="DG344"/>
          <cell r="DH344"/>
          <cell r="DI344"/>
          <cell r="DJ344"/>
          <cell r="DK344"/>
          <cell r="DL344"/>
          <cell r="DM344"/>
          <cell r="DN344"/>
          <cell r="DO344" t="str">
            <v>Wesley Leksell</v>
          </cell>
          <cell r="DP344" t="str">
            <v>Bradshaw</v>
          </cell>
          <cell r="DQ344" t="str">
            <v>Lafontaine</v>
          </cell>
          <cell r="DR344" t="str">
            <v>3c</v>
          </cell>
        </row>
        <row r="345">
          <cell r="C345">
            <v>134</v>
          </cell>
          <cell r="D345">
            <v>56</v>
          </cell>
          <cell r="E345">
            <v>112.1</v>
          </cell>
          <cell r="F345">
            <v>56</v>
          </cell>
          <cell r="G345" t="str">
            <v/>
          </cell>
          <cell r="H345" t="str">
            <v/>
          </cell>
          <cell r="I345" t="str">
            <v/>
          </cell>
          <cell r="J345">
            <v>0</v>
          </cell>
          <cell r="K345" t="str">
            <v>Bradshaw</v>
          </cell>
          <cell r="L345" t="str">
            <v>Rehab treatment 2</v>
          </cell>
          <cell r="M345">
            <v>280285</v>
          </cell>
          <cell r="N345" t="str">
            <v>280285-PS00</v>
          </cell>
          <cell r="O345" t="str">
            <v>WL mother</v>
          </cell>
          <cell r="P345">
            <v>5572</v>
          </cell>
          <cell r="Q345">
            <v>0</v>
          </cell>
          <cell r="R345"/>
          <cell r="S345"/>
          <cell r="T345" t="str">
            <v>Exempt</v>
          </cell>
          <cell r="U345">
            <v>0</v>
          </cell>
          <cell r="V345">
            <v>0</v>
          </cell>
          <cell r="W345">
            <v>41908</v>
          </cell>
          <cell r="X345">
            <v>43010</v>
          </cell>
          <cell r="Y345"/>
          <cell r="Z345"/>
          <cell r="AA345"/>
          <cell r="AB345">
            <v>0</v>
          </cell>
          <cell r="AC345"/>
          <cell r="AD345"/>
          <cell r="AE345"/>
          <cell r="AF345"/>
          <cell r="AG345"/>
          <cell r="AH345"/>
          <cell r="AI345"/>
          <cell r="AJ345" t="str">
            <v>mother project</v>
          </cell>
          <cell r="AK345">
            <v>12766036</v>
          </cell>
          <cell r="AL345"/>
          <cell r="AM345"/>
          <cell r="AN345"/>
          <cell r="AO345"/>
          <cell r="AP345"/>
          <cell r="AQ345"/>
          <cell r="AR345">
            <v>0</v>
          </cell>
          <cell r="AS345">
            <v>0</v>
          </cell>
          <cell r="AT345">
            <v>12766036</v>
          </cell>
          <cell r="AU345">
            <v>0</v>
          </cell>
          <cell r="AV345"/>
          <cell r="AW345"/>
          <cell r="AX345">
            <v>0</v>
          </cell>
          <cell r="AY345"/>
          <cell r="AZ345"/>
          <cell r="BA345"/>
          <cell r="BB345"/>
          <cell r="BC345"/>
          <cell r="BD345"/>
          <cell r="BE345">
            <v>0</v>
          </cell>
          <cell r="BF345">
            <v>0</v>
          </cell>
          <cell r="BG345"/>
          <cell r="BH345">
            <v>0</v>
          </cell>
          <cell r="BI345"/>
          <cell r="BJ345">
            <v>0</v>
          </cell>
          <cell r="BK345"/>
          <cell r="BL345"/>
          <cell r="BM345"/>
          <cell r="BN345"/>
          <cell r="BO345"/>
          <cell r="BP345"/>
          <cell r="BQ345"/>
          <cell r="BR345" t="str">
            <v/>
          </cell>
          <cell r="BS345"/>
          <cell r="BT345" t="str">
            <v/>
          </cell>
          <cell r="BU345"/>
          <cell r="BV345">
            <v>0</v>
          </cell>
          <cell r="BW345"/>
          <cell r="BX345">
            <v>0</v>
          </cell>
          <cell r="BY345">
            <v>0</v>
          </cell>
          <cell r="BZ345"/>
          <cell r="CA345"/>
          <cell r="CB345"/>
          <cell r="CC345">
            <v>0</v>
          </cell>
          <cell r="CD345">
            <v>0</v>
          </cell>
          <cell r="CE345"/>
          <cell r="CF345"/>
          <cell r="CG345"/>
          <cell r="CH345"/>
          <cell r="CI345"/>
          <cell r="CJ345"/>
          <cell r="CK345"/>
          <cell r="CL345"/>
          <cell r="CM345"/>
          <cell r="CN345"/>
          <cell r="CO345">
            <v>0</v>
          </cell>
          <cell r="CP345"/>
          <cell r="CQ345"/>
          <cell r="CR345"/>
          <cell r="CS345"/>
          <cell r="CT345"/>
          <cell r="CU345"/>
          <cell r="CV345"/>
          <cell r="CW345">
            <v>0</v>
          </cell>
          <cell r="CX345"/>
          <cell r="CY345"/>
          <cell r="CZ345"/>
          <cell r="DA345"/>
          <cell r="DB345"/>
          <cell r="DC345"/>
          <cell r="DD345"/>
          <cell r="DE345"/>
          <cell r="DF345"/>
          <cell r="DG345"/>
          <cell r="DH345">
            <v>0</v>
          </cell>
          <cell r="DI345"/>
          <cell r="DJ345"/>
          <cell r="DK345"/>
          <cell r="DL345"/>
          <cell r="DM345"/>
          <cell r="DN345"/>
          <cell r="DO345" t="str">
            <v>Wesley Leksell</v>
          </cell>
          <cell r="DP345" t="str">
            <v>Bradshaw</v>
          </cell>
          <cell r="DQ345" t="str">
            <v>Fletcher</v>
          </cell>
          <cell r="DR345" t="str">
            <v>3c</v>
          </cell>
        </row>
        <row r="346">
          <cell r="C346">
            <v>134.1</v>
          </cell>
          <cell r="D346">
            <v>56</v>
          </cell>
          <cell r="E346">
            <v>112.2</v>
          </cell>
          <cell r="F346">
            <v>56</v>
          </cell>
          <cell r="G346"/>
          <cell r="H346" t="str">
            <v/>
          </cell>
          <cell r="I346" t="str">
            <v/>
          </cell>
          <cell r="J346">
            <v>0</v>
          </cell>
          <cell r="K346" t="str">
            <v>Bradshaw</v>
          </cell>
          <cell r="L346" t="str">
            <v>Dewatering improvements</v>
          </cell>
          <cell r="M346">
            <v>280285</v>
          </cell>
          <cell r="N346" t="str">
            <v>280285-PS09</v>
          </cell>
          <cell r="O346" t="str">
            <v>WL subproject</v>
          </cell>
          <cell r="P346">
            <v>5572</v>
          </cell>
          <cell r="Q346">
            <v>0</v>
          </cell>
          <cell r="R346"/>
          <cell r="S346"/>
          <cell r="T346" t="str">
            <v>Exempt</v>
          </cell>
          <cell r="U346">
            <v>0</v>
          </cell>
          <cell r="V346">
            <v>0</v>
          </cell>
          <cell r="W346">
            <v>41908</v>
          </cell>
          <cell r="X346">
            <v>43010</v>
          </cell>
          <cell r="Y346"/>
          <cell r="Z346"/>
          <cell r="AA346"/>
          <cell r="AB346">
            <v>0</v>
          </cell>
          <cell r="AC346"/>
          <cell r="AD346"/>
          <cell r="AE346"/>
          <cell r="AF346"/>
          <cell r="AG346"/>
          <cell r="AH346">
            <v>43617</v>
          </cell>
          <cell r="AI346">
            <v>44195</v>
          </cell>
          <cell r="AJ346"/>
          <cell r="AK346">
            <v>1500000</v>
          </cell>
          <cell r="AL346"/>
          <cell r="AM346"/>
          <cell r="AN346"/>
          <cell r="AO346"/>
          <cell r="AP346"/>
          <cell r="AQ346"/>
          <cell r="AR346">
            <v>0</v>
          </cell>
          <cell r="AS346">
            <v>0</v>
          </cell>
          <cell r="AT346">
            <v>1500000</v>
          </cell>
          <cell r="AU346">
            <v>0</v>
          </cell>
          <cell r="AV346"/>
          <cell r="AW346"/>
          <cell r="AX346">
            <v>0</v>
          </cell>
          <cell r="AY346"/>
          <cell r="AZ346"/>
          <cell r="BA346"/>
          <cell r="BB346"/>
          <cell r="BC346"/>
          <cell r="BD346"/>
          <cell r="BE346">
            <v>0</v>
          </cell>
          <cell r="BF346">
            <v>0</v>
          </cell>
          <cell r="BG346"/>
          <cell r="BH346">
            <v>0</v>
          </cell>
          <cell r="BI346"/>
          <cell r="BJ346">
            <v>0</v>
          </cell>
          <cell r="BK346"/>
          <cell r="BL346"/>
          <cell r="BM346"/>
          <cell r="BN346"/>
          <cell r="BO346"/>
          <cell r="BP346"/>
          <cell r="BQ346"/>
          <cell r="BR346" t="str">
            <v/>
          </cell>
          <cell r="BS346"/>
          <cell r="BT346" t="str">
            <v/>
          </cell>
          <cell r="BU346"/>
          <cell r="BV346">
            <v>0</v>
          </cell>
          <cell r="BW346"/>
          <cell r="BX346">
            <v>0</v>
          </cell>
          <cell r="BY346">
            <v>0</v>
          </cell>
          <cell r="BZ346"/>
          <cell r="CA346"/>
          <cell r="CB346"/>
          <cell r="CC346">
            <v>0</v>
          </cell>
          <cell r="CD346">
            <v>0</v>
          </cell>
          <cell r="CE346"/>
          <cell r="CF346"/>
          <cell r="CG346"/>
          <cell r="CH346"/>
          <cell r="CI346"/>
          <cell r="CJ346"/>
          <cell r="CK346"/>
          <cell r="CL346"/>
          <cell r="CM346"/>
          <cell r="CN346"/>
          <cell r="CO346">
            <v>0</v>
          </cell>
          <cell r="CP346"/>
          <cell r="CQ346"/>
          <cell r="CR346"/>
          <cell r="CS346"/>
          <cell r="CT346"/>
          <cell r="CU346"/>
          <cell r="CV346"/>
          <cell r="CW346">
            <v>0</v>
          </cell>
          <cell r="CX346"/>
          <cell r="CY346"/>
          <cell r="CZ346"/>
          <cell r="DA346"/>
          <cell r="DB346"/>
          <cell r="DC346"/>
          <cell r="DD346"/>
          <cell r="DE346"/>
          <cell r="DF346"/>
          <cell r="DG346"/>
          <cell r="DH346">
            <v>0</v>
          </cell>
          <cell r="DI346"/>
          <cell r="DJ346"/>
          <cell r="DK346"/>
          <cell r="DL346"/>
          <cell r="DM346"/>
          <cell r="DN346"/>
          <cell r="DO346" t="str">
            <v>Wesley Leksell</v>
          </cell>
          <cell r="DP346" t="str">
            <v>Bradshaw</v>
          </cell>
          <cell r="DQ346" t="str">
            <v>Fletcher</v>
          </cell>
          <cell r="DR346" t="str">
            <v>3c</v>
          </cell>
        </row>
        <row r="347">
          <cell r="C347">
            <v>134.19999999999999</v>
          </cell>
          <cell r="D347">
            <v>56</v>
          </cell>
          <cell r="E347">
            <v>112.3</v>
          </cell>
          <cell r="F347">
            <v>56</v>
          </cell>
          <cell r="G347"/>
          <cell r="H347" t="str">
            <v/>
          </cell>
          <cell r="I347" t="str">
            <v/>
          </cell>
          <cell r="J347">
            <v>0</v>
          </cell>
          <cell r="K347" t="str">
            <v>Bradshaw</v>
          </cell>
          <cell r="L347" t="str">
            <v>Building 9 HVAC improvements</v>
          </cell>
          <cell r="M347">
            <v>280285</v>
          </cell>
          <cell r="N347" t="str">
            <v>280285-PS10</v>
          </cell>
          <cell r="O347" t="str">
            <v>WL subproject</v>
          </cell>
          <cell r="P347">
            <v>5572</v>
          </cell>
          <cell r="Q347">
            <v>0</v>
          </cell>
          <cell r="R347"/>
          <cell r="S347"/>
          <cell r="T347" t="str">
            <v>Exempt</v>
          </cell>
          <cell r="U347">
            <v>0</v>
          </cell>
          <cell r="V347">
            <v>0</v>
          </cell>
          <cell r="W347">
            <v>41908</v>
          </cell>
          <cell r="X347">
            <v>43010</v>
          </cell>
          <cell r="Y347"/>
          <cell r="Z347"/>
          <cell r="AA347"/>
          <cell r="AB347">
            <v>0</v>
          </cell>
          <cell r="AC347"/>
          <cell r="AD347"/>
          <cell r="AE347"/>
          <cell r="AF347"/>
          <cell r="AG347"/>
          <cell r="AH347">
            <v>43617</v>
          </cell>
          <cell r="AI347">
            <v>44195</v>
          </cell>
          <cell r="AJ347"/>
          <cell r="AK347">
            <v>2500000</v>
          </cell>
          <cell r="AL347"/>
          <cell r="AM347"/>
          <cell r="AN347"/>
          <cell r="AO347"/>
          <cell r="AP347"/>
          <cell r="AQ347"/>
          <cell r="AR347">
            <v>0</v>
          </cell>
          <cell r="AS347">
            <v>0</v>
          </cell>
          <cell r="AT347">
            <v>2500000</v>
          </cell>
          <cell r="AU347">
            <v>0</v>
          </cell>
          <cell r="AV347"/>
          <cell r="AW347"/>
          <cell r="AX347">
            <v>0</v>
          </cell>
          <cell r="AY347"/>
          <cell r="AZ347"/>
          <cell r="BA347"/>
          <cell r="BB347"/>
          <cell r="BC347"/>
          <cell r="BD347"/>
          <cell r="BE347">
            <v>0</v>
          </cell>
          <cell r="BF347">
            <v>0</v>
          </cell>
          <cell r="BG347"/>
          <cell r="BH347">
            <v>0</v>
          </cell>
          <cell r="BI347"/>
          <cell r="BJ347">
            <v>0</v>
          </cell>
          <cell r="BK347"/>
          <cell r="BL347"/>
          <cell r="BM347"/>
          <cell r="BN347"/>
          <cell r="BO347"/>
          <cell r="BP347"/>
          <cell r="BQ347"/>
          <cell r="BR347" t="str">
            <v/>
          </cell>
          <cell r="BS347"/>
          <cell r="BT347" t="str">
            <v/>
          </cell>
          <cell r="BU347"/>
          <cell r="BV347">
            <v>0</v>
          </cell>
          <cell r="BW347"/>
          <cell r="BX347">
            <v>0</v>
          </cell>
          <cell r="BY347">
            <v>0</v>
          </cell>
          <cell r="BZ347"/>
          <cell r="CA347"/>
          <cell r="CB347"/>
          <cell r="CC347">
            <v>0</v>
          </cell>
          <cell r="CD347">
            <v>0</v>
          </cell>
          <cell r="CE347"/>
          <cell r="CF347"/>
          <cell r="CG347"/>
          <cell r="CH347"/>
          <cell r="CI347"/>
          <cell r="CJ347"/>
          <cell r="CK347"/>
          <cell r="CL347"/>
          <cell r="CM347"/>
          <cell r="CN347"/>
          <cell r="CO347">
            <v>0</v>
          </cell>
          <cell r="CP347"/>
          <cell r="CQ347"/>
          <cell r="CR347"/>
          <cell r="CS347"/>
          <cell r="CT347"/>
          <cell r="CU347"/>
          <cell r="CV347"/>
          <cell r="CW347">
            <v>0</v>
          </cell>
          <cell r="CX347"/>
          <cell r="CY347"/>
          <cell r="CZ347"/>
          <cell r="DA347"/>
          <cell r="DB347"/>
          <cell r="DC347"/>
          <cell r="DD347"/>
          <cell r="DE347"/>
          <cell r="DF347"/>
          <cell r="DG347"/>
          <cell r="DH347">
            <v>0</v>
          </cell>
          <cell r="DI347"/>
          <cell r="DJ347"/>
          <cell r="DK347"/>
          <cell r="DL347"/>
          <cell r="DM347"/>
          <cell r="DN347"/>
          <cell r="DO347" t="str">
            <v>Wesley Leksell</v>
          </cell>
          <cell r="DP347" t="str">
            <v>Bradshaw</v>
          </cell>
          <cell r="DQ347" t="str">
            <v>Fletcher</v>
          </cell>
          <cell r="DR347" t="str">
            <v>3c</v>
          </cell>
        </row>
        <row r="348">
          <cell r="C348">
            <v>134.30000000000001</v>
          </cell>
          <cell r="D348">
            <v>56</v>
          </cell>
          <cell r="E348">
            <v>112.5</v>
          </cell>
          <cell r="F348">
            <v>56</v>
          </cell>
          <cell r="G348"/>
          <cell r="H348" t="str">
            <v/>
          </cell>
          <cell r="I348" t="str">
            <v/>
          </cell>
          <cell r="J348">
            <v>0</v>
          </cell>
          <cell r="K348" t="str">
            <v>Bradshaw</v>
          </cell>
          <cell r="L348" t="str">
            <v>Oxygen dissolution tank improvements</v>
          </cell>
          <cell r="M348">
            <v>280285</v>
          </cell>
          <cell r="N348" t="str">
            <v>280285-PS13</v>
          </cell>
          <cell r="O348" t="str">
            <v>WL subproject</v>
          </cell>
          <cell r="P348">
            <v>5572</v>
          </cell>
          <cell r="Q348">
            <v>0</v>
          </cell>
          <cell r="R348"/>
          <cell r="S348"/>
          <cell r="T348" t="str">
            <v>Exempt</v>
          </cell>
          <cell r="U348">
            <v>0</v>
          </cell>
          <cell r="V348">
            <v>0</v>
          </cell>
          <cell r="W348">
            <v>41908</v>
          </cell>
          <cell r="X348">
            <v>43010</v>
          </cell>
          <cell r="Y348"/>
          <cell r="Z348"/>
          <cell r="AA348"/>
          <cell r="AB348">
            <v>0</v>
          </cell>
          <cell r="AC348"/>
          <cell r="AD348"/>
          <cell r="AE348">
            <v>44712</v>
          </cell>
          <cell r="AF348">
            <v>5750000</v>
          </cell>
          <cell r="AG348"/>
          <cell r="AH348">
            <v>45078</v>
          </cell>
          <cell r="AI348">
            <v>45231</v>
          </cell>
          <cell r="AJ348"/>
          <cell r="AK348">
            <v>2200000</v>
          </cell>
          <cell r="AL348"/>
          <cell r="AM348"/>
          <cell r="AN348"/>
          <cell r="AO348"/>
          <cell r="AP348"/>
          <cell r="AQ348"/>
          <cell r="AR348">
            <v>0</v>
          </cell>
          <cell r="AS348">
            <v>0</v>
          </cell>
          <cell r="AT348">
            <v>2200000</v>
          </cell>
          <cell r="AU348">
            <v>0</v>
          </cell>
          <cell r="AV348"/>
          <cell r="AW348"/>
          <cell r="AX348">
            <v>0</v>
          </cell>
          <cell r="AY348"/>
          <cell r="AZ348"/>
          <cell r="BA348"/>
          <cell r="BB348"/>
          <cell r="BC348"/>
          <cell r="BD348"/>
          <cell r="BE348">
            <v>0</v>
          </cell>
          <cell r="BF348">
            <v>0</v>
          </cell>
          <cell r="BG348"/>
          <cell r="BH348">
            <v>0</v>
          </cell>
          <cell r="BI348"/>
          <cell r="BJ348">
            <v>0</v>
          </cell>
          <cell r="BK348"/>
          <cell r="BL348"/>
          <cell r="BM348"/>
          <cell r="BN348"/>
          <cell r="BO348"/>
          <cell r="BP348"/>
          <cell r="BQ348"/>
          <cell r="BR348" t="str">
            <v/>
          </cell>
          <cell r="BS348"/>
          <cell r="BT348" t="str">
            <v/>
          </cell>
          <cell r="BU348"/>
          <cell r="BV348">
            <v>0</v>
          </cell>
          <cell r="BW348"/>
          <cell r="BX348">
            <v>0</v>
          </cell>
          <cell r="BY348">
            <v>0</v>
          </cell>
          <cell r="BZ348"/>
          <cell r="CA348"/>
          <cell r="CB348"/>
          <cell r="CC348">
            <v>0</v>
          </cell>
          <cell r="CD348">
            <v>0</v>
          </cell>
          <cell r="CE348"/>
          <cell r="CF348"/>
          <cell r="CG348"/>
          <cell r="CH348"/>
          <cell r="CI348"/>
          <cell r="CJ348"/>
          <cell r="CK348"/>
          <cell r="CL348"/>
          <cell r="CM348"/>
          <cell r="CN348"/>
          <cell r="CO348">
            <v>0</v>
          </cell>
          <cell r="CP348"/>
          <cell r="CQ348"/>
          <cell r="CR348"/>
          <cell r="CS348"/>
          <cell r="CT348"/>
          <cell r="CU348"/>
          <cell r="CV348"/>
          <cell r="CW348">
            <v>0</v>
          </cell>
          <cell r="CX348"/>
          <cell r="CY348"/>
          <cell r="CZ348"/>
          <cell r="DA348"/>
          <cell r="DB348"/>
          <cell r="DC348"/>
          <cell r="DD348"/>
          <cell r="DE348"/>
          <cell r="DF348"/>
          <cell r="DG348"/>
          <cell r="DH348">
            <v>0</v>
          </cell>
          <cell r="DI348"/>
          <cell r="DJ348"/>
          <cell r="DK348"/>
          <cell r="DL348"/>
          <cell r="DM348"/>
          <cell r="DN348"/>
          <cell r="DO348" t="str">
            <v>Wesley Leksell</v>
          </cell>
          <cell r="DP348" t="str">
            <v>Bradshaw</v>
          </cell>
          <cell r="DQ348" t="str">
            <v>Fletcher</v>
          </cell>
          <cell r="DR348" t="str">
            <v>3c</v>
          </cell>
        </row>
        <row r="349">
          <cell r="C349">
            <v>134.4</v>
          </cell>
          <cell r="D349">
            <v>56</v>
          </cell>
          <cell r="E349">
            <v>112.6</v>
          </cell>
          <cell r="F349">
            <v>56</v>
          </cell>
          <cell r="G349">
            <v>2024</v>
          </cell>
          <cell r="H349" t="str">
            <v/>
          </cell>
          <cell r="I349" t="str">
            <v>Yes</v>
          </cell>
          <cell r="J349">
            <v>0</v>
          </cell>
          <cell r="K349" t="str">
            <v>Bradshaw</v>
          </cell>
          <cell r="L349" t="str">
            <v>Clarifier improvements, ph 2</v>
          </cell>
          <cell r="M349">
            <v>280285</v>
          </cell>
          <cell r="N349" t="str">
            <v>280285-PS16</v>
          </cell>
          <cell r="O349" t="str">
            <v>WL subproject</v>
          </cell>
          <cell r="P349">
            <v>5572</v>
          </cell>
          <cell r="Q349">
            <v>0</v>
          </cell>
          <cell r="R349"/>
          <cell r="S349"/>
          <cell r="T349" t="str">
            <v>Exempt</v>
          </cell>
          <cell r="U349">
            <v>0</v>
          </cell>
          <cell r="V349">
            <v>0</v>
          </cell>
          <cell r="W349">
            <v>41908</v>
          </cell>
          <cell r="X349">
            <v>43010</v>
          </cell>
          <cell r="Y349">
            <v>45078</v>
          </cell>
          <cell r="Z349">
            <v>35000000</v>
          </cell>
          <cell r="AA349"/>
          <cell r="AB349">
            <v>17500000</v>
          </cell>
          <cell r="AC349" t="str">
            <v>Part B</v>
          </cell>
          <cell r="AD349" t="str">
            <v>check FP</v>
          </cell>
          <cell r="AE349">
            <v>44712</v>
          </cell>
          <cell r="AF349">
            <v>7000000</v>
          </cell>
          <cell r="AG349"/>
          <cell r="AH349">
            <v>45444</v>
          </cell>
          <cell r="AI349">
            <v>46722</v>
          </cell>
          <cell r="AJ349"/>
          <cell r="AK349">
            <v>35000000</v>
          </cell>
          <cell r="AL349"/>
          <cell r="AM349"/>
          <cell r="AN349"/>
          <cell r="AO349"/>
          <cell r="AP349"/>
          <cell r="AQ349"/>
          <cell r="AR349">
            <v>0</v>
          </cell>
          <cell r="AS349">
            <v>0</v>
          </cell>
          <cell r="AT349">
            <v>35000000</v>
          </cell>
          <cell r="AU349">
            <v>17500000</v>
          </cell>
          <cell r="AV349"/>
          <cell r="AW349"/>
          <cell r="AX349">
            <v>17500000</v>
          </cell>
          <cell r="AY349"/>
          <cell r="AZ349"/>
          <cell r="BA349"/>
          <cell r="BB349"/>
          <cell r="BC349"/>
          <cell r="BD349"/>
          <cell r="BE349">
            <v>0</v>
          </cell>
          <cell r="BF349">
            <v>0</v>
          </cell>
          <cell r="BG349"/>
          <cell r="BH349">
            <v>0</v>
          </cell>
          <cell r="BI349"/>
          <cell r="BJ349">
            <v>0</v>
          </cell>
          <cell r="BK349"/>
          <cell r="BL349"/>
          <cell r="BM349"/>
          <cell r="BN349"/>
          <cell r="BO349"/>
          <cell r="BP349"/>
          <cell r="BQ349"/>
          <cell r="BR349" t="str">
            <v/>
          </cell>
          <cell r="BS349"/>
          <cell r="BT349" t="str">
            <v/>
          </cell>
          <cell r="BU349"/>
          <cell r="BV349">
            <v>0</v>
          </cell>
          <cell r="BW349"/>
          <cell r="BX349">
            <v>0</v>
          </cell>
          <cell r="BY349">
            <v>0</v>
          </cell>
          <cell r="BZ349"/>
          <cell r="CA349"/>
          <cell r="CB349"/>
          <cell r="CC349">
            <v>0</v>
          </cell>
          <cell r="CD349">
            <v>0</v>
          </cell>
          <cell r="CE349"/>
          <cell r="CF349"/>
          <cell r="CG349"/>
          <cell r="CH349"/>
          <cell r="CI349"/>
          <cell r="CJ349"/>
          <cell r="CK349"/>
          <cell r="CL349"/>
          <cell r="CM349"/>
          <cell r="CN349"/>
          <cell r="CO349">
            <v>0</v>
          </cell>
          <cell r="CP349"/>
          <cell r="CQ349"/>
          <cell r="CR349"/>
          <cell r="CS349"/>
          <cell r="CT349"/>
          <cell r="CU349"/>
          <cell r="CV349"/>
          <cell r="CW349">
            <v>0</v>
          </cell>
          <cell r="CX349"/>
          <cell r="CY349"/>
          <cell r="CZ349"/>
          <cell r="DA349"/>
          <cell r="DB349"/>
          <cell r="DC349"/>
          <cell r="DD349"/>
          <cell r="DE349"/>
          <cell r="DF349"/>
          <cell r="DG349"/>
          <cell r="DH349">
            <v>0</v>
          </cell>
          <cell r="DI349"/>
          <cell r="DJ349"/>
          <cell r="DK349">
            <v>17500000</v>
          </cell>
          <cell r="DL349" t="str">
            <v>23 SPAP</v>
          </cell>
          <cell r="DM349"/>
          <cell r="DN349"/>
          <cell r="DO349" t="str">
            <v>Wesley Leksell</v>
          </cell>
          <cell r="DP349" t="str">
            <v>Bradshaw</v>
          </cell>
          <cell r="DQ349" t="str">
            <v>Fletcher</v>
          </cell>
          <cell r="DR349" t="str">
            <v>3c</v>
          </cell>
        </row>
        <row r="350">
          <cell r="C350">
            <v>134.5</v>
          </cell>
          <cell r="D350">
            <v>56</v>
          </cell>
          <cell r="E350">
            <v>112.8</v>
          </cell>
          <cell r="F350">
            <v>56</v>
          </cell>
          <cell r="G350">
            <v>2024</v>
          </cell>
          <cell r="H350" t="str">
            <v/>
          </cell>
          <cell r="I350" t="str">
            <v>Yes</v>
          </cell>
          <cell r="J350">
            <v>0</v>
          </cell>
          <cell r="K350" t="str">
            <v>Bradshaw</v>
          </cell>
          <cell r="L350" t="str">
            <v>Centrifuge System Improvements</v>
          </cell>
          <cell r="M350">
            <v>280285</v>
          </cell>
          <cell r="N350" t="str">
            <v>280285-PS18</v>
          </cell>
          <cell r="O350"/>
          <cell r="P350">
            <v>5572</v>
          </cell>
          <cell r="Q350"/>
          <cell r="R350"/>
          <cell r="S350"/>
          <cell r="T350"/>
          <cell r="U350">
            <v>0</v>
          </cell>
          <cell r="V350">
            <v>0</v>
          </cell>
          <cell r="W350">
            <v>41908</v>
          </cell>
          <cell r="X350">
            <v>43010</v>
          </cell>
          <cell r="Y350">
            <v>45078</v>
          </cell>
          <cell r="Z350">
            <v>3150000</v>
          </cell>
          <cell r="AA350"/>
          <cell r="AB350">
            <v>3150000</v>
          </cell>
          <cell r="AC350" t="str">
            <v>Part B</v>
          </cell>
          <cell r="AD350" t="str">
            <v>check FP</v>
          </cell>
          <cell r="AE350">
            <v>44712</v>
          </cell>
          <cell r="AF350">
            <v>3000000</v>
          </cell>
          <cell r="AG350"/>
          <cell r="AH350">
            <v>45444</v>
          </cell>
          <cell r="AI350">
            <v>45627</v>
          </cell>
          <cell r="AJ350"/>
          <cell r="AK350">
            <v>3150000</v>
          </cell>
          <cell r="AL350"/>
          <cell r="AM350"/>
          <cell r="AN350"/>
          <cell r="AO350"/>
          <cell r="AP350"/>
          <cell r="AQ350"/>
          <cell r="AR350"/>
          <cell r="AS350"/>
          <cell r="AT350">
            <v>3150000</v>
          </cell>
          <cell r="AU350">
            <v>3150000</v>
          </cell>
          <cell r="AV350"/>
          <cell r="AW350"/>
          <cell r="AX350">
            <v>3150000</v>
          </cell>
          <cell r="AY350"/>
          <cell r="AZ350"/>
          <cell r="BA350"/>
          <cell r="BB350"/>
          <cell r="BC350"/>
          <cell r="BD350"/>
          <cell r="BE350">
            <v>0</v>
          </cell>
          <cell r="BF350">
            <v>0</v>
          </cell>
          <cell r="BG350"/>
          <cell r="BH350">
            <v>0</v>
          </cell>
          <cell r="BI350"/>
          <cell r="BJ350">
            <v>0</v>
          </cell>
          <cell r="BK350"/>
          <cell r="BL350"/>
          <cell r="BM350"/>
          <cell r="BN350"/>
          <cell r="BO350"/>
          <cell r="BP350"/>
          <cell r="BQ350"/>
          <cell r="BR350"/>
          <cell r="BS350"/>
          <cell r="BT350"/>
          <cell r="BU350"/>
          <cell r="BV350">
            <v>0</v>
          </cell>
          <cell r="BW350"/>
          <cell r="BX350">
            <v>0</v>
          </cell>
          <cell r="BY350">
            <v>0</v>
          </cell>
          <cell r="BZ350"/>
          <cell r="CA350"/>
          <cell r="CB350"/>
          <cell r="CC350">
            <v>0</v>
          </cell>
          <cell r="CD350">
            <v>0</v>
          </cell>
          <cell r="CE350"/>
          <cell r="CF350"/>
          <cell r="CG350"/>
          <cell r="CH350"/>
          <cell r="CI350"/>
          <cell r="CJ350"/>
          <cell r="CK350"/>
          <cell r="CL350"/>
          <cell r="CM350"/>
          <cell r="CN350"/>
          <cell r="CO350">
            <v>0</v>
          </cell>
          <cell r="CP350"/>
          <cell r="CQ350"/>
          <cell r="CR350"/>
          <cell r="CS350"/>
          <cell r="CT350"/>
          <cell r="CU350"/>
          <cell r="CV350"/>
          <cell r="CW350">
            <v>0</v>
          </cell>
          <cell r="CX350"/>
          <cell r="CY350"/>
          <cell r="CZ350"/>
          <cell r="DA350"/>
          <cell r="DB350"/>
          <cell r="DC350"/>
          <cell r="DD350"/>
          <cell r="DE350"/>
          <cell r="DF350"/>
          <cell r="DG350"/>
          <cell r="DH350"/>
          <cell r="DI350"/>
          <cell r="DJ350"/>
          <cell r="DK350"/>
          <cell r="DL350"/>
          <cell r="DM350"/>
          <cell r="DN350"/>
          <cell r="DO350" t="str">
            <v>Wesley Leksell</v>
          </cell>
          <cell r="DP350" t="str">
            <v>Bradshaw</v>
          </cell>
          <cell r="DQ350" t="str">
            <v>Lafontaine</v>
          </cell>
          <cell r="DR350" t="str">
            <v>3c</v>
          </cell>
        </row>
        <row r="351">
          <cell r="C351">
            <v>134.6</v>
          </cell>
          <cell r="D351">
            <v>56</v>
          </cell>
          <cell r="E351">
            <v>112.9</v>
          </cell>
          <cell r="F351">
            <v>56</v>
          </cell>
          <cell r="G351">
            <v>2024</v>
          </cell>
          <cell r="H351" t="str">
            <v/>
          </cell>
          <cell r="I351" t="str">
            <v>Yes</v>
          </cell>
          <cell r="J351">
            <v>0</v>
          </cell>
          <cell r="K351" t="str">
            <v>Bradshaw</v>
          </cell>
          <cell r="L351" t="str">
            <v>WWTP Improvements-Electrical System Reliability phase 1</v>
          </cell>
          <cell r="M351">
            <v>280285</v>
          </cell>
          <cell r="N351" t="str">
            <v>280285-PS19</v>
          </cell>
          <cell r="O351"/>
          <cell r="P351">
            <v>5572</v>
          </cell>
          <cell r="Q351"/>
          <cell r="R351"/>
          <cell r="S351"/>
          <cell r="T351"/>
          <cell r="U351">
            <v>0</v>
          </cell>
          <cell r="V351">
            <v>0</v>
          </cell>
          <cell r="W351">
            <v>41908</v>
          </cell>
          <cell r="X351">
            <v>43010</v>
          </cell>
          <cell r="Y351">
            <v>45078</v>
          </cell>
          <cell r="Z351">
            <v>2000000</v>
          </cell>
          <cell r="AA351"/>
          <cell r="AB351">
            <v>2000000</v>
          </cell>
          <cell r="AC351" t="str">
            <v>Part B</v>
          </cell>
          <cell r="AD351" t="str">
            <v>check FP</v>
          </cell>
          <cell r="AE351">
            <v>44712</v>
          </cell>
          <cell r="AF351">
            <v>2200000</v>
          </cell>
          <cell r="AG351"/>
          <cell r="AH351">
            <v>45444</v>
          </cell>
          <cell r="AI351">
            <v>45627</v>
          </cell>
          <cell r="AJ351"/>
          <cell r="AK351">
            <v>2000000</v>
          </cell>
          <cell r="AL351"/>
          <cell r="AM351"/>
          <cell r="AN351"/>
          <cell r="AO351"/>
          <cell r="AP351"/>
          <cell r="AQ351"/>
          <cell r="AR351"/>
          <cell r="AS351"/>
          <cell r="AT351">
            <v>2000000</v>
          </cell>
          <cell r="AU351">
            <v>2000000</v>
          </cell>
          <cell r="AV351"/>
          <cell r="AW351"/>
          <cell r="AX351">
            <v>2000000</v>
          </cell>
          <cell r="AY351"/>
          <cell r="AZ351"/>
          <cell r="BA351"/>
          <cell r="BB351"/>
          <cell r="BC351"/>
          <cell r="BD351"/>
          <cell r="BE351">
            <v>0</v>
          </cell>
          <cell r="BF351">
            <v>0</v>
          </cell>
          <cell r="BG351"/>
          <cell r="BH351">
            <v>0</v>
          </cell>
          <cell r="BI351"/>
          <cell r="BJ351">
            <v>0</v>
          </cell>
          <cell r="BK351"/>
          <cell r="BL351"/>
          <cell r="BM351"/>
          <cell r="BN351"/>
          <cell r="BO351"/>
          <cell r="BP351"/>
          <cell r="BQ351"/>
          <cell r="BR351"/>
          <cell r="BS351"/>
          <cell r="BT351"/>
          <cell r="BU351"/>
          <cell r="BV351">
            <v>0</v>
          </cell>
          <cell r="BW351"/>
          <cell r="BX351">
            <v>0</v>
          </cell>
          <cell r="BY351">
            <v>0</v>
          </cell>
          <cell r="BZ351"/>
          <cell r="CA351"/>
          <cell r="CB351"/>
          <cell r="CC351">
            <v>0</v>
          </cell>
          <cell r="CD351">
            <v>0</v>
          </cell>
          <cell r="CE351"/>
          <cell r="CF351"/>
          <cell r="CG351"/>
          <cell r="CH351"/>
          <cell r="CI351"/>
          <cell r="CJ351"/>
          <cell r="CK351"/>
          <cell r="CL351"/>
          <cell r="CM351"/>
          <cell r="CN351"/>
          <cell r="CO351">
            <v>0</v>
          </cell>
          <cell r="CP351"/>
          <cell r="CQ351"/>
          <cell r="CR351"/>
          <cell r="CS351"/>
          <cell r="CT351"/>
          <cell r="CU351"/>
          <cell r="CV351"/>
          <cell r="CW351">
            <v>0</v>
          </cell>
          <cell r="CX351"/>
          <cell r="CY351"/>
          <cell r="CZ351"/>
          <cell r="DA351"/>
          <cell r="DB351"/>
          <cell r="DC351"/>
          <cell r="DD351"/>
          <cell r="DE351"/>
          <cell r="DF351"/>
          <cell r="DG351"/>
          <cell r="DH351"/>
          <cell r="DI351"/>
          <cell r="DJ351"/>
          <cell r="DK351"/>
          <cell r="DL351"/>
          <cell r="DM351"/>
          <cell r="DN351"/>
          <cell r="DO351" t="str">
            <v>Wesley Leksell</v>
          </cell>
          <cell r="DP351" t="str">
            <v>Bradshaw</v>
          </cell>
          <cell r="DQ351" t="str">
            <v>Lafontaine</v>
          </cell>
          <cell r="DR351" t="str">
            <v>3c</v>
          </cell>
        </row>
        <row r="352">
          <cell r="C352">
            <v>14</v>
          </cell>
          <cell r="D352">
            <v>81</v>
          </cell>
          <cell r="E352"/>
          <cell r="F352"/>
          <cell r="G352"/>
          <cell r="H352" t="str">
            <v/>
          </cell>
          <cell r="I352" t="str">
            <v/>
          </cell>
          <cell r="J352">
            <v>0</v>
          </cell>
          <cell r="K352" t="str">
            <v>Bradshaw</v>
          </cell>
          <cell r="L352" t="str">
            <v>Rehab collection</v>
          </cell>
          <cell r="M352">
            <v>280941</v>
          </cell>
          <cell r="N352" t="str">
            <v>280941-PS01</v>
          </cell>
          <cell r="O352"/>
          <cell r="P352">
            <v>140000</v>
          </cell>
          <cell r="Q352"/>
          <cell r="R352"/>
          <cell r="S352"/>
          <cell r="T352"/>
          <cell r="U352">
            <v>44986</v>
          </cell>
          <cell r="V352">
            <v>45100</v>
          </cell>
          <cell r="W352">
            <v>0</v>
          </cell>
          <cell r="X352">
            <v>0</v>
          </cell>
          <cell r="Y352"/>
          <cell r="Z352"/>
          <cell r="AA352"/>
          <cell r="AB352">
            <v>0</v>
          </cell>
          <cell r="AC352"/>
          <cell r="AD352"/>
          <cell r="AE352"/>
          <cell r="AF352"/>
          <cell r="AG352"/>
          <cell r="AH352"/>
          <cell r="AI352"/>
          <cell r="AJ352"/>
          <cell r="AK352"/>
          <cell r="AL352"/>
          <cell r="AM352"/>
          <cell r="AN352"/>
          <cell r="AO352"/>
          <cell r="AP352"/>
          <cell r="AQ352"/>
          <cell r="AR352">
            <v>0</v>
          </cell>
          <cell r="AS352">
            <v>0</v>
          </cell>
          <cell r="AT352">
            <v>0</v>
          </cell>
          <cell r="AU352">
            <v>0</v>
          </cell>
          <cell r="AV352"/>
          <cell r="AW352"/>
          <cell r="AX352">
            <v>0</v>
          </cell>
          <cell r="AY352"/>
          <cell r="AZ352"/>
          <cell r="BA352"/>
          <cell r="BB352"/>
          <cell r="BC352"/>
          <cell r="BD352"/>
          <cell r="BE352">
            <v>0</v>
          </cell>
          <cell r="BF352">
            <v>0</v>
          </cell>
          <cell r="BG352"/>
          <cell r="BH352">
            <v>0</v>
          </cell>
          <cell r="BI352"/>
          <cell r="BJ352">
            <v>0</v>
          </cell>
          <cell r="BK352"/>
          <cell r="BL352"/>
          <cell r="BM352"/>
          <cell r="BN352"/>
          <cell r="BO352"/>
          <cell r="BP352"/>
          <cell r="BQ352"/>
          <cell r="BR352"/>
          <cell r="BS352"/>
          <cell r="BT352"/>
          <cell r="BU352"/>
          <cell r="BV352">
            <v>0</v>
          </cell>
          <cell r="BW352"/>
          <cell r="BX352">
            <v>0</v>
          </cell>
          <cell r="BY352">
            <v>0</v>
          </cell>
          <cell r="BZ352"/>
          <cell r="CA352"/>
          <cell r="CB352"/>
          <cell r="CC352">
            <v>0</v>
          </cell>
          <cell r="CD352">
            <v>0</v>
          </cell>
          <cell r="CE352"/>
          <cell r="CF352"/>
          <cell r="CG352"/>
          <cell r="CH352"/>
          <cell r="CI352"/>
          <cell r="CJ352"/>
          <cell r="CK352"/>
          <cell r="CL352"/>
          <cell r="CM352"/>
          <cell r="CN352"/>
          <cell r="CO352">
            <v>0</v>
          </cell>
          <cell r="CP352"/>
          <cell r="CQ352"/>
          <cell r="CR352"/>
          <cell r="CS352"/>
          <cell r="CT352"/>
          <cell r="CU352"/>
          <cell r="CV352"/>
          <cell r="CW352">
            <v>0</v>
          </cell>
          <cell r="CX352"/>
          <cell r="CY352"/>
          <cell r="CZ352"/>
          <cell r="DA352"/>
          <cell r="DB352"/>
          <cell r="DC352"/>
          <cell r="DD352"/>
          <cell r="DE352"/>
          <cell r="DF352"/>
          <cell r="DG352"/>
          <cell r="DH352"/>
          <cell r="DI352"/>
          <cell r="DJ352"/>
          <cell r="DK352"/>
          <cell r="DL352"/>
          <cell r="DM352"/>
          <cell r="DN352"/>
          <cell r="DO352" t="str">
            <v>Wesley Leksell</v>
          </cell>
          <cell r="DP352" t="str">
            <v>Bradshaw</v>
          </cell>
          <cell r="DQ352"/>
          <cell r="DR352" t="str">
            <v>3c</v>
          </cell>
        </row>
        <row r="353">
          <cell r="C353">
            <v>90</v>
          </cell>
          <cell r="D353">
            <v>61</v>
          </cell>
          <cell r="E353"/>
          <cell r="F353"/>
          <cell r="G353"/>
          <cell r="H353" t="str">
            <v/>
          </cell>
          <cell r="I353" t="str">
            <v/>
          </cell>
          <cell r="J353">
            <v>0</v>
          </cell>
          <cell r="K353" t="str">
            <v>Bradshaw</v>
          </cell>
          <cell r="L353" t="str">
            <v>Rehab treatment</v>
          </cell>
          <cell r="M353">
            <v>280940</v>
          </cell>
          <cell r="N353" t="str">
            <v>280940-PS01</v>
          </cell>
          <cell r="O353"/>
          <cell r="P353">
            <v>140000</v>
          </cell>
          <cell r="Q353"/>
          <cell r="R353"/>
          <cell r="S353"/>
          <cell r="T353"/>
          <cell r="U353">
            <v>44986</v>
          </cell>
          <cell r="V353">
            <v>45100</v>
          </cell>
          <cell r="W353">
            <v>0</v>
          </cell>
          <cell r="X353">
            <v>0</v>
          </cell>
          <cell r="Y353"/>
          <cell r="Z353"/>
          <cell r="AA353"/>
          <cell r="AB353">
            <v>0</v>
          </cell>
          <cell r="AC353"/>
          <cell r="AD353"/>
          <cell r="AE353"/>
          <cell r="AF353"/>
          <cell r="AG353"/>
          <cell r="AH353"/>
          <cell r="AI353"/>
          <cell r="AJ353"/>
          <cell r="AK353"/>
          <cell r="AL353"/>
          <cell r="AM353"/>
          <cell r="AN353"/>
          <cell r="AO353"/>
          <cell r="AP353"/>
          <cell r="AQ353"/>
          <cell r="AR353">
            <v>0</v>
          </cell>
          <cell r="AS353">
            <v>0</v>
          </cell>
          <cell r="AT353">
            <v>0</v>
          </cell>
          <cell r="AU353">
            <v>0</v>
          </cell>
          <cell r="AV353"/>
          <cell r="AW353"/>
          <cell r="AX353">
            <v>0</v>
          </cell>
          <cell r="AY353"/>
          <cell r="AZ353"/>
          <cell r="BA353"/>
          <cell r="BB353"/>
          <cell r="BC353"/>
          <cell r="BD353"/>
          <cell r="BE353">
            <v>0</v>
          </cell>
          <cell r="BF353">
            <v>0</v>
          </cell>
          <cell r="BG353"/>
          <cell r="BH353">
            <v>0</v>
          </cell>
          <cell r="BI353"/>
          <cell r="BJ353">
            <v>0</v>
          </cell>
          <cell r="BK353"/>
          <cell r="BL353"/>
          <cell r="BM353"/>
          <cell r="BN353"/>
          <cell r="BO353"/>
          <cell r="BP353"/>
          <cell r="BQ353"/>
          <cell r="BR353"/>
          <cell r="BS353"/>
          <cell r="BT353"/>
          <cell r="BU353"/>
          <cell r="BV353">
            <v>0</v>
          </cell>
          <cell r="BW353"/>
          <cell r="BX353">
            <v>0</v>
          </cell>
          <cell r="BY353">
            <v>0</v>
          </cell>
          <cell r="BZ353"/>
          <cell r="CA353"/>
          <cell r="CB353"/>
          <cell r="CC353">
            <v>0</v>
          </cell>
          <cell r="CD353">
            <v>0</v>
          </cell>
          <cell r="CE353"/>
          <cell r="CF353"/>
          <cell r="CG353"/>
          <cell r="CH353"/>
          <cell r="CI353"/>
          <cell r="CJ353"/>
          <cell r="CK353"/>
          <cell r="CL353"/>
          <cell r="CM353"/>
          <cell r="CN353"/>
          <cell r="CO353">
            <v>0</v>
          </cell>
          <cell r="CP353"/>
          <cell r="CQ353"/>
          <cell r="CR353"/>
          <cell r="CS353"/>
          <cell r="CT353"/>
          <cell r="CU353"/>
          <cell r="CV353"/>
          <cell r="CW353">
            <v>0</v>
          </cell>
          <cell r="CX353"/>
          <cell r="CY353"/>
          <cell r="CZ353"/>
          <cell r="DA353"/>
          <cell r="DB353"/>
          <cell r="DC353"/>
          <cell r="DD353"/>
          <cell r="DE353"/>
          <cell r="DF353"/>
          <cell r="DG353"/>
          <cell r="DH353"/>
          <cell r="DI353"/>
          <cell r="DJ353"/>
          <cell r="DK353"/>
          <cell r="DL353"/>
          <cell r="DM353"/>
          <cell r="DN353"/>
          <cell r="DO353" t="str">
            <v>Wesley Leksell</v>
          </cell>
          <cell r="DP353" t="str">
            <v>Bradshaw</v>
          </cell>
          <cell r="DQ353"/>
          <cell r="DR353" t="str">
            <v>3c</v>
          </cell>
        </row>
        <row r="354">
          <cell r="C354">
            <v>4</v>
          </cell>
          <cell r="D354">
            <v>93</v>
          </cell>
          <cell r="E354">
            <v>3</v>
          </cell>
          <cell r="F354">
            <v>93</v>
          </cell>
          <cell r="G354"/>
          <cell r="H354" t="str">
            <v/>
          </cell>
          <cell r="I354" t="str">
            <v/>
          </cell>
          <cell r="J354" t="str">
            <v>PER Submitted</v>
          </cell>
          <cell r="K354" t="str">
            <v>Barrett</v>
          </cell>
          <cell r="L354" t="str">
            <v>Rehab treatment, collection ph 2</v>
          </cell>
          <cell r="M354">
            <v>280534</v>
          </cell>
          <cell r="N354" t="str">
            <v>280534-PS02</v>
          </cell>
          <cell r="O354" t="str">
            <v>existing</v>
          </cell>
          <cell r="P354">
            <v>439</v>
          </cell>
          <cell r="Q354"/>
          <cell r="R354"/>
          <cell r="S354"/>
          <cell r="T354" t="str">
            <v>Exempt</v>
          </cell>
          <cell r="U354">
            <v>43270</v>
          </cell>
          <cell r="V354">
            <v>44119</v>
          </cell>
          <cell r="W354">
            <v>44013</v>
          </cell>
          <cell r="X354">
            <v>44119</v>
          </cell>
          <cell r="Y354"/>
          <cell r="Z354"/>
          <cell r="AA354"/>
          <cell r="AB354">
            <v>0</v>
          </cell>
          <cell r="AC354"/>
          <cell r="AD354"/>
          <cell r="AE354"/>
          <cell r="AF354"/>
          <cell r="AG354"/>
          <cell r="AH354">
            <v>45047</v>
          </cell>
          <cell r="AI354">
            <v>45596</v>
          </cell>
          <cell r="AJ354"/>
          <cell r="AK354">
            <v>4735745</v>
          </cell>
          <cell r="AL354"/>
          <cell r="AM354"/>
          <cell r="AN354"/>
          <cell r="AO354"/>
          <cell r="AP354"/>
          <cell r="AQ354"/>
          <cell r="AR354">
            <v>0</v>
          </cell>
          <cell r="AS354">
            <v>0</v>
          </cell>
          <cell r="AT354">
            <v>4735745</v>
          </cell>
          <cell r="AU354">
            <v>0</v>
          </cell>
          <cell r="AV354"/>
          <cell r="AW354"/>
          <cell r="AX354">
            <v>0</v>
          </cell>
          <cell r="AY354"/>
          <cell r="AZ354"/>
          <cell r="BA354"/>
          <cell r="BB354"/>
          <cell r="BC354"/>
          <cell r="BD354"/>
          <cell r="BE354" t="str">
            <v>2019 Survey</v>
          </cell>
          <cell r="BF354">
            <v>0</v>
          </cell>
          <cell r="BG354"/>
          <cell r="BH354">
            <v>2222278.4602852399</v>
          </cell>
          <cell r="BI354">
            <v>320784.29600000009</v>
          </cell>
          <cell r="BJ354">
            <v>2948234.25</v>
          </cell>
          <cell r="BK354">
            <v>45133</v>
          </cell>
          <cell r="BL354">
            <v>873380</v>
          </cell>
          <cell r="BM354">
            <v>0.17399999999999999</v>
          </cell>
          <cell r="BN354" t="str">
            <v>FY24 new</v>
          </cell>
          <cell r="BO354"/>
          <cell r="BP354"/>
          <cell r="BQ354"/>
          <cell r="BR354" t="str">
            <v/>
          </cell>
          <cell r="BS354"/>
          <cell r="BT354" t="e">
            <v>#REF!</v>
          </cell>
          <cell r="BU354"/>
          <cell r="BV354">
            <v>4735745</v>
          </cell>
          <cell r="BW354"/>
          <cell r="BX354">
            <v>824019.62999999989</v>
          </cell>
          <cell r="BY354">
            <v>659215.70399999991</v>
          </cell>
          <cell r="BZ354"/>
          <cell r="CA354"/>
          <cell r="CB354"/>
          <cell r="CC354">
            <v>0</v>
          </cell>
          <cell r="CD354">
            <v>0</v>
          </cell>
          <cell r="CE354"/>
          <cell r="CF354"/>
          <cell r="CG354"/>
          <cell r="CH354"/>
          <cell r="CI354"/>
          <cell r="CJ354"/>
          <cell r="CK354"/>
          <cell r="CL354"/>
          <cell r="CM354"/>
          <cell r="CN354"/>
          <cell r="CO354">
            <v>0</v>
          </cell>
          <cell r="CP354"/>
          <cell r="CQ354"/>
          <cell r="CR354"/>
          <cell r="CS354"/>
          <cell r="CT354"/>
          <cell r="CU354"/>
          <cell r="CV354"/>
          <cell r="CW354">
            <v>0</v>
          </cell>
          <cell r="CX354" t="str">
            <v>PER Submitted</v>
          </cell>
          <cell r="CY354">
            <v>2024</v>
          </cell>
          <cell r="CZ354"/>
          <cell r="DA354"/>
          <cell r="DB354"/>
          <cell r="DC354">
            <v>170</v>
          </cell>
          <cell r="DD354">
            <v>24</v>
          </cell>
          <cell r="DE354">
            <v>4535745</v>
          </cell>
          <cell r="DF354">
            <v>3555745</v>
          </cell>
          <cell r="DG354">
            <v>200000</v>
          </cell>
          <cell r="DH354">
            <v>3755745</v>
          </cell>
          <cell r="DI354"/>
          <cell r="DJ354"/>
          <cell r="DK354"/>
          <cell r="DL354"/>
          <cell r="DM354"/>
          <cell r="DN354"/>
          <cell r="DO354" t="str">
            <v>Abram Peterson</v>
          </cell>
          <cell r="DP354" t="str">
            <v>Barrett</v>
          </cell>
          <cell r="DQ354" t="str">
            <v>Lafontaine</v>
          </cell>
          <cell r="DR354" t="str">
            <v>6W</v>
          </cell>
        </row>
        <row r="355">
          <cell r="C355">
            <v>6.1</v>
          </cell>
          <cell r="D355">
            <v>88</v>
          </cell>
          <cell r="E355"/>
          <cell r="F355"/>
          <cell r="G355">
            <v>2024</v>
          </cell>
          <cell r="H355" t="str">
            <v/>
          </cell>
          <cell r="I355" t="str">
            <v>Yes</v>
          </cell>
          <cell r="J355">
            <v>0</v>
          </cell>
          <cell r="K355" t="str">
            <v>Barrett</v>
          </cell>
          <cell r="L355" t="str">
            <v>Adv trmt ph 1 - biosolids imp</v>
          </cell>
          <cell r="M355">
            <v>280937</v>
          </cell>
          <cell r="N355" t="str">
            <v>280937-PS01</v>
          </cell>
          <cell r="O355"/>
          <cell r="P355">
            <v>6189</v>
          </cell>
          <cell r="Q355"/>
          <cell r="R355"/>
          <cell r="S355"/>
          <cell r="T355"/>
          <cell r="U355">
            <v>44988</v>
          </cell>
          <cell r="V355">
            <v>45169</v>
          </cell>
          <cell r="W355">
            <v>0</v>
          </cell>
          <cell r="X355">
            <v>0</v>
          </cell>
          <cell r="Y355">
            <v>45078</v>
          </cell>
          <cell r="Z355">
            <v>3634000</v>
          </cell>
          <cell r="AA355"/>
          <cell r="AB355">
            <v>3634000</v>
          </cell>
          <cell r="AC355" t="str">
            <v>Part B</v>
          </cell>
          <cell r="AD355"/>
          <cell r="AE355"/>
          <cell r="AF355"/>
          <cell r="AG355"/>
          <cell r="AH355">
            <v>45427</v>
          </cell>
          <cell r="AI355">
            <v>45626</v>
          </cell>
          <cell r="AJ355"/>
          <cell r="AK355">
            <v>3634000</v>
          </cell>
          <cell r="AL355"/>
          <cell r="AM355"/>
          <cell r="AN355"/>
          <cell r="AO355"/>
          <cell r="AP355"/>
          <cell r="AQ355"/>
          <cell r="AR355">
            <v>0</v>
          </cell>
          <cell r="AS355">
            <v>0</v>
          </cell>
          <cell r="AT355">
            <v>3634000</v>
          </cell>
          <cell r="AU355">
            <v>3634000</v>
          </cell>
          <cell r="AV355"/>
          <cell r="AW355"/>
          <cell r="AX355">
            <v>3634000</v>
          </cell>
          <cell r="AY355"/>
          <cell r="AZ355"/>
          <cell r="BA355"/>
          <cell r="BB355"/>
          <cell r="BC355"/>
          <cell r="BD355"/>
          <cell r="BE355">
            <v>0</v>
          </cell>
          <cell r="BF355">
            <v>0</v>
          </cell>
          <cell r="BG355"/>
          <cell r="BH355">
            <v>0</v>
          </cell>
          <cell r="BI355"/>
          <cell r="BJ355">
            <v>0</v>
          </cell>
          <cell r="BK355"/>
          <cell r="BL355"/>
          <cell r="BM355"/>
          <cell r="BN355"/>
          <cell r="BO355"/>
          <cell r="BP355"/>
          <cell r="BQ355"/>
          <cell r="BR355"/>
          <cell r="BS355"/>
          <cell r="BT355"/>
          <cell r="BU355"/>
          <cell r="BV355">
            <v>0</v>
          </cell>
          <cell r="BW355"/>
          <cell r="BX355">
            <v>0</v>
          </cell>
          <cell r="BY355">
            <v>0</v>
          </cell>
          <cell r="BZ355"/>
          <cell r="CA355"/>
          <cell r="CB355"/>
          <cell r="CC355">
            <v>0</v>
          </cell>
          <cell r="CD355">
            <v>0</v>
          </cell>
          <cell r="CE355"/>
          <cell r="CF355"/>
          <cell r="CG355"/>
          <cell r="CH355"/>
          <cell r="CI355"/>
          <cell r="CJ355"/>
          <cell r="CK355"/>
          <cell r="CL355"/>
          <cell r="CM355"/>
          <cell r="CN355"/>
          <cell r="CO355">
            <v>0</v>
          </cell>
          <cell r="CP355"/>
          <cell r="CQ355"/>
          <cell r="CR355"/>
          <cell r="CS355"/>
          <cell r="CT355"/>
          <cell r="CU355"/>
          <cell r="CV355"/>
          <cell r="CW355">
            <v>0</v>
          </cell>
          <cell r="CX355"/>
          <cell r="CY355"/>
          <cell r="CZ355"/>
          <cell r="DA355"/>
          <cell r="DB355"/>
          <cell r="DC355"/>
          <cell r="DD355"/>
          <cell r="DE355"/>
          <cell r="DF355"/>
          <cell r="DG355"/>
          <cell r="DH355"/>
          <cell r="DI355"/>
          <cell r="DJ355"/>
          <cell r="DK355"/>
          <cell r="DL355"/>
          <cell r="DM355"/>
          <cell r="DN355"/>
          <cell r="DO355" t="str">
            <v>Aaron Kilpo</v>
          </cell>
          <cell r="DP355" t="str">
            <v>Barrett</v>
          </cell>
          <cell r="DQ355" t="str">
            <v>Lafontaine</v>
          </cell>
          <cell r="DR355" t="str">
            <v>7W</v>
          </cell>
        </row>
        <row r="356">
          <cell r="C356">
            <v>6.2</v>
          </cell>
          <cell r="D356">
            <v>88</v>
          </cell>
          <cell r="E356"/>
          <cell r="F356"/>
          <cell r="G356"/>
          <cell r="H356" t="str">
            <v/>
          </cell>
          <cell r="I356" t="str">
            <v/>
          </cell>
          <cell r="J356">
            <v>0</v>
          </cell>
          <cell r="K356" t="str">
            <v>Barrett</v>
          </cell>
          <cell r="L356" t="str">
            <v>Adv trmt ph 2 - phos, continuous activated sludge</v>
          </cell>
          <cell r="M356">
            <v>280937</v>
          </cell>
          <cell r="N356" t="str">
            <v>280937-PS02</v>
          </cell>
          <cell r="O356"/>
          <cell r="P356">
            <v>6189</v>
          </cell>
          <cell r="Q356"/>
          <cell r="R356"/>
          <cell r="S356"/>
          <cell r="T356"/>
          <cell r="U356">
            <v>44988</v>
          </cell>
          <cell r="V356">
            <v>45169</v>
          </cell>
          <cell r="W356">
            <v>0</v>
          </cell>
          <cell r="X356">
            <v>0</v>
          </cell>
          <cell r="Y356">
            <v>45078</v>
          </cell>
          <cell r="Z356">
            <v>17099350</v>
          </cell>
          <cell r="AA356"/>
          <cell r="AB356">
            <v>17099350</v>
          </cell>
          <cell r="AC356" t="str">
            <v>2026 project</v>
          </cell>
          <cell r="AD356"/>
          <cell r="AE356"/>
          <cell r="AF356"/>
          <cell r="AG356"/>
          <cell r="AH356">
            <v>46054</v>
          </cell>
          <cell r="AI356">
            <v>46661</v>
          </cell>
          <cell r="AJ356"/>
          <cell r="AK356">
            <v>17099350</v>
          </cell>
          <cell r="AL356"/>
          <cell r="AM356"/>
          <cell r="AN356"/>
          <cell r="AO356"/>
          <cell r="AP356"/>
          <cell r="AQ356"/>
          <cell r="AR356">
            <v>0</v>
          </cell>
          <cell r="AS356">
            <v>0</v>
          </cell>
          <cell r="AT356">
            <v>17099350</v>
          </cell>
          <cell r="AU356">
            <v>0</v>
          </cell>
          <cell r="AV356"/>
          <cell r="AW356"/>
          <cell r="AX356">
            <v>0</v>
          </cell>
          <cell r="AY356"/>
          <cell r="AZ356"/>
          <cell r="BA356"/>
          <cell r="BB356"/>
          <cell r="BC356"/>
          <cell r="BD356"/>
          <cell r="BE356">
            <v>0</v>
          </cell>
          <cell r="BF356">
            <v>0</v>
          </cell>
          <cell r="BG356"/>
          <cell r="BH356">
            <v>0</v>
          </cell>
          <cell r="BI356"/>
          <cell r="BJ356">
            <v>0</v>
          </cell>
          <cell r="BK356"/>
          <cell r="BL356"/>
          <cell r="BM356"/>
          <cell r="BN356"/>
          <cell r="BO356"/>
          <cell r="BP356"/>
          <cell r="BQ356"/>
          <cell r="BR356"/>
          <cell r="BS356"/>
          <cell r="BT356"/>
          <cell r="BU356"/>
          <cell r="BV356">
            <v>0</v>
          </cell>
          <cell r="BW356"/>
          <cell r="BX356">
            <v>0</v>
          </cell>
          <cell r="BY356">
            <v>0</v>
          </cell>
          <cell r="BZ356"/>
          <cell r="CA356"/>
          <cell r="CB356"/>
          <cell r="CC356">
            <v>0</v>
          </cell>
          <cell r="CD356">
            <v>0</v>
          </cell>
          <cell r="CE356"/>
          <cell r="CF356"/>
          <cell r="CG356"/>
          <cell r="CH356"/>
          <cell r="CI356"/>
          <cell r="CJ356"/>
          <cell r="CK356"/>
          <cell r="CL356"/>
          <cell r="CM356"/>
          <cell r="CN356"/>
          <cell r="CO356">
            <v>0</v>
          </cell>
          <cell r="CP356"/>
          <cell r="CQ356"/>
          <cell r="CR356"/>
          <cell r="CS356"/>
          <cell r="CT356"/>
          <cell r="CU356"/>
          <cell r="CV356"/>
          <cell r="CW356">
            <v>0</v>
          </cell>
          <cell r="CX356"/>
          <cell r="CY356"/>
          <cell r="CZ356"/>
          <cell r="DA356"/>
          <cell r="DB356"/>
          <cell r="DC356"/>
          <cell r="DD356"/>
          <cell r="DE356"/>
          <cell r="DF356"/>
          <cell r="DG356"/>
          <cell r="DH356"/>
          <cell r="DI356"/>
          <cell r="DJ356"/>
          <cell r="DK356"/>
          <cell r="DL356"/>
          <cell r="DM356"/>
          <cell r="DN356"/>
          <cell r="DO356" t="str">
            <v>Aaron Kilpo</v>
          </cell>
          <cell r="DP356" t="str">
            <v>Barrett</v>
          </cell>
          <cell r="DQ356" t="str">
            <v>Lafontaine</v>
          </cell>
          <cell r="DR356" t="str">
            <v>7W</v>
          </cell>
        </row>
        <row r="357">
          <cell r="C357">
            <v>15</v>
          </cell>
          <cell r="D357">
            <v>79</v>
          </cell>
          <cell r="E357">
            <v>13</v>
          </cell>
          <cell r="F357">
            <v>79</v>
          </cell>
          <cell r="G357">
            <v>2022</v>
          </cell>
          <cell r="H357" t="str">
            <v>Yes</v>
          </cell>
          <cell r="I357" t="str">
            <v/>
          </cell>
          <cell r="J357">
            <v>0</v>
          </cell>
          <cell r="K357" t="str">
            <v>Gallentine</v>
          </cell>
          <cell r="L357" t="str">
            <v>Unsewered - Ryans Bay, LSTS with nitrogen trmt</v>
          </cell>
          <cell r="M357">
            <v>280550</v>
          </cell>
          <cell r="N357" t="str">
            <v>280550-PS01b</v>
          </cell>
          <cell r="O357" t="str">
            <v>unsewered, potential SSTS</v>
          </cell>
          <cell r="P357">
            <v>200</v>
          </cell>
          <cell r="Q357" t="str">
            <v>Y</v>
          </cell>
          <cell r="R357"/>
          <cell r="S357" t="str">
            <v>Y</v>
          </cell>
          <cell r="T357" t="str">
            <v>Exempt</v>
          </cell>
          <cell r="U357">
            <v>43201</v>
          </cell>
          <cell r="V357">
            <v>44039</v>
          </cell>
          <cell r="W357">
            <v>44518</v>
          </cell>
          <cell r="X357">
            <v>44721</v>
          </cell>
          <cell r="Y357" t="str">
            <v>certified</v>
          </cell>
          <cell r="Z357">
            <v>9395622</v>
          </cell>
          <cell r="AA357"/>
          <cell r="AB357">
            <v>635622</v>
          </cell>
          <cell r="AC357" t="str">
            <v>22 Carryover</v>
          </cell>
          <cell r="AD357"/>
          <cell r="AE357" t="str">
            <v>certified</v>
          </cell>
          <cell r="AF357">
            <v>8749750</v>
          </cell>
          <cell r="AG357"/>
          <cell r="AH357">
            <v>45200</v>
          </cell>
          <cell r="AI357">
            <v>45657</v>
          </cell>
          <cell r="AJ357" t="str">
            <v>Stand-alone Ryan's Bay</v>
          </cell>
          <cell r="AK357">
            <v>9395622</v>
          </cell>
          <cell r="AL357">
            <v>44657</v>
          </cell>
          <cell r="AM357">
            <v>44726</v>
          </cell>
          <cell r="AN357">
            <v>1</v>
          </cell>
          <cell r="AO357">
            <v>8214145</v>
          </cell>
          <cell r="AP357">
            <v>2022</v>
          </cell>
          <cell r="AQ357"/>
          <cell r="AR357">
            <v>0</v>
          </cell>
          <cell r="AS357">
            <v>0</v>
          </cell>
          <cell r="AT357">
            <v>9395622</v>
          </cell>
          <cell r="AU357">
            <v>635622</v>
          </cell>
          <cell r="AV357"/>
          <cell r="AW357"/>
          <cell r="AX357">
            <v>635622</v>
          </cell>
          <cell r="AY357">
            <v>45239</v>
          </cell>
          <cell r="AZ357">
            <v>45269</v>
          </cell>
          <cell r="BA357">
            <v>2024</v>
          </cell>
          <cell r="BB357" t="str">
            <v>CWRF/WIF/PSIG</v>
          </cell>
          <cell r="BC357">
            <v>1760000</v>
          </cell>
          <cell r="BD357">
            <v>44726</v>
          </cell>
          <cell r="BE357" t="str">
            <v>other</v>
          </cell>
          <cell r="BF357">
            <v>865787.03758147417</v>
          </cell>
          <cell r="BG357"/>
          <cell r="BH357">
            <v>1760000</v>
          </cell>
          <cell r="BI357"/>
          <cell r="BJ357">
            <v>0</v>
          </cell>
          <cell r="BK357">
            <v>44400</v>
          </cell>
          <cell r="BL357">
            <v>8214145</v>
          </cell>
          <cell r="BM357">
            <v>1</v>
          </cell>
          <cell r="BN357" t="str">
            <v>22 Carryover</v>
          </cell>
          <cell r="BO357">
            <v>44726</v>
          </cell>
          <cell r="BP357">
            <v>6804900</v>
          </cell>
          <cell r="BQ357">
            <v>6804900</v>
          </cell>
          <cell r="BR357">
            <v>1</v>
          </cell>
          <cell r="BS357">
            <v>8214145</v>
          </cell>
          <cell r="BT357" t="e">
            <v>#REF!</v>
          </cell>
          <cell r="BU357"/>
          <cell r="BV357">
            <v>9395622</v>
          </cell>
          <cell r="BW357" t="str">
            <v>yes</v>
          </cell>
          <cell r="BX357">
            <v>9395622</v>
          </cell>
          <cell r="BY357">
            <v>7000000</v>
          </cell>
          <cell r="BZ357">
            <v>7000000</v>
          </cell>
          <cell r="CA357">
            <v>45239</v>
          </cell>
          <cell r="CB357">
            <v>2024</v>
          </cell>
          <cell r="CC357">
            <v>516497.60000000056</v>
          </cell>
          <cell r="CD357">
            <v>516497.60000000056</v>
          </cell>
          <cell r="CE357">
            <v>42996</v>
          </cell>
          <cell r="CF357">
            <v>50</v>
          </cell>
          <cell r="CG357"/>
          <cell r="CH357">
            <v>60000</v>
          </cell>
          <cell r="CI357">
            <v>2018</v>
          </cell>
          <cell r="CJ357">
            <v>43032</v>
          </cell>
          <cell r="CK357">
            <v>2018</v>
          </cell>
          <cell r="CL357">
            <v>43355</v>
          </cell>
          <cell r="CM357" t="str">
            <v>Potential</v>
          </cell>
          <cell r="CN357" t="str">
            <v>Evaluating alternatives</v>
          </cell>
          <cell r="CO357"/>
          <cell r="CP357"/>
          <cell r="CQ357"/>
          <cell r="CR357"/>
          <cell r="CS357"/>
          <cell r="CT357"/>
          <cell r="CU357"/>
          <cell r="CV357"/>
          <cell r="CW357">
            <v>9455622</v>
          </cell>
          <cell r="CX357"/>
          <cell r="CY357"/>
          <cell r="CZ357"/>
          <cell r="DA357"/>
          <cell r="DB357"/>
          <cell r="DC357"/>
          <cell r="DD357"/>
          <cell r="DE357"/>
          <cell r="DF357"/>
          <cell r="DG357"/>
          <cell r="DH357">
            <v>0</v>
          </cell>
          <cell r="DI357"/>
          <cell r="DJ357"/>
          <cell r="DK357"/>
          <cell r="DL357"/>
          <cell r="DM357"/>
          <cell r="DN357"/>
          <cell r="DO357" t="str">
            <v>Corey Hower</v>
          </cell>
          <cell r="DP357" t="str">
            <v>Gallentine</v>
          </cell>
          <cell r="DQ357" t="str">
            <v>Gallentine</v>
          </cell>
          <cell r="DR357">
            <v>10</v>
          </cell>
        </row>
        <row r="358">
          <cell r="C358">
            <v>180</v>
          </cell>
          <cell r="D358">
            <v>49</v>
          </cell>
          <cell r="E358">
            <v>161</v>
          </cell>
          <cell r="F358">
            <v>49</v>
          </cell>
          <cell r="G358"/>
          <cell r="H358" t="str">
            <v/>
          </cell>
          <cell r="I358" t="str">
            <v/>
          </cell>
          <cell r="J358">
            <v>0</v>
          </cell>
          <cell r="K358" t="str">
            <v>Gallentine</v>
          </cell>
          <cell r="L358" t="str">
            <v>New North Zumbro San Dist WWTP</v>
          </cell>
          <cell r="M358">
            <v>280812</v>
          </cell>
          <cell r="N358" t="str">
            <v>280812-PS01</v>
          </cell>
          <cell r="O358"/>
          <cell r="P358">
            <v>3500</v>
          </cell>
          <cell r="Q358"/>
          <cell r="R358"/>
          <cell r="S358"/>
          <cell r="T358"/>
          <cell r="U358">
            <v>0</v>
          </cell>
          <cell r="V358">
            <v>0</v>
          </cell>
          <cell r="W358">
            <v>0</v>
          </cell>
          <cell r="X358">
            <v>0</v>
          </cell>
          <cell r="Y358"/>
          <cell r="Z358"/>
          <cell r="AA358"/>
          <cell r="AB358">
            <v>0</v>
          </cell>
          <cell r="AC358"/>
          <cell r="AD358"/>
          <cell r="AE358"/>
          <cell r="AF358"/>
          <cell r="AG358"/>
          <cell r="AH358"/>
          <cell r="AI358"/>
          <cell r="AJ358"/>
          <cell r="AK358">
            <v>30000000</v>
          </cell>
          <cell r="AL358"/>
          <cell r="AM358"/>
          <cell r="AN358"/>
          <cell r="AO358"/>
          <cell r="AP358"/>
          <cell r="AQ358"/>
          <cell r="AR358">
            <v>0</v>
          </cell>
          <cell r="AS358">
            <v>0</v>
          </cell>
          <cell r="AT358">
            <v>30000000</v>
          </cell>
          <cell r="AU358">
            <v>0</v>
          </cell>
          <cell r="AV358"/>
          <cell r="AW358"/>
          <cell r="AX358">
            <v>0</v>
          </cell>
          <cell r="AY358"/>
          <cell r="AZ358"/>
          <cell r="BA358"/>
          <cell r="BB358"/>
          <cell r="BC358"/>
          <cell r="BD358"/>
          <cell r="BE358">
            <v>0</v>
          </cell>
          <cell r="BF358">
            <v>0</v>
          </cell>
          <cell r="BG358"/>
          <cell r="BH358">
            <v>0</v>
          </cell>
          <cell r="BI358"/>
          <cell r="BJ358">
            <v>0</v>
          </cell>
          <cell r="BK358"/>
          <cell r="BL358"/>
          <cell r="BM358"/>
          <cell r="BN358"/>
          <cell r="BO358"/>
          <cell r="BP358"/>
          <cell r="BQ358"/>
          <cell r="BR358" t="str">
            <v/>
          </cell>
          <cell r="BS358"/>
          <cell r="BT358"/>
          <cell r="BU358"/>
          <cell r="BV358">
            <v>0</v>
          </cell>
          <cell r="BW358"/>
          <cell r="BX358">
            <v>0</v>
          </cell>
          <cell r="BY358">
            <v>0</v>
          </cell>
          <cell r="BZ358"/>
          <cell r="CA358"/>
          <cell r="CB358"/>
          <cell r="CC358">
            <v>0</v>
          </cell>
          <cell r="CD358">
            <v>0</v>
          </cell>
          <cell r="CE358"/>
          <cell r="CF358"/>
          <cell r="CG358"/>
          <cell r="CH358"/>
          <cell r="CI358"/>
          <cell r="CJ358"/>
          <cell r="CK358"/>
          <cell r="CL358"/>
          <cell r="CM358"/>
          <cell r="CN358"/>
          <cell r="CO358">
            <v>0</v>
          </cell>
          <cell r="CP358"/>
          <cell r="CQ358"/>
          <cell r="CR358"/>
          <cell r="CS358"/>
          <cell r="CT358"/>
          <cell r="CU358"/>
          <cell r="CV358"/>
          <cell r="CW358">
            <v>0</v>
          </cell>
          <cell r="CX358"/>
          <cell r="CY358"/>
          <cell r="CZ358"/>
          <cell r="DA358"/>
          <cell r="DB358"/>
          <cell r="DC358"/>
          <cell r="DD358"/>
          <cell r="DE358"/>
          <cell r="DF358"/>
          <cell r="DG358"/>
          <cell r="DH358">
            <v>0</v>
          </cell>
          <cell r="DI358"/>
          <cell r="DJ358"/>
          <cell r="DK358">
            <v>10000000</v>
          </cell>
          <cell r="DL358" t="str">
            <v>23 SPAP</v>
          </cell>
          <cell r="DM358"/>
          <cell r="DN358"/>
          <cell r="DO358" t="str">
            <v>Corey Hower</v>
          </cell>
          <cell r="DP358" t="str">
            <v>Gallentine</v>
          </cell>
          <cell r="DQ358" t="str">
            <v>Gallentine</v>
          </cell>
          <cell r="DR358">
            <v>10</v>
          </cell>
        </row>
        <row r="359">
          <cell r="C359"/>
          <cell r="D359"/>
          <cell r="E359"/>
          <cell r="F359"/>
          <cell r="G359" t="str">
            <v>space</v>
          </cell>
          <cell r="H359" t="str">
            <v>space</v>
          </cell>
          <cell r="I359" t="str">
            <v>space</v>
          </cell>
          <cell r="J359" t="str">
            <v>space</v>
          </cell>
          <cell r="K359"/>
          <cell r="L359" t="str">
            <v>space</v>
          </cell>
          <cell r="M359" t="str">
            <v>space</v>
          </cell>
          <cell r="N359" t="str">
            <v>space</v>
          </cell>
          <cell r="O359" t="str">
            <v>space</v>
          </cell>
          <cell r="P359"/>
          <cell r="Q359" t="str">
            <v>space</v>
          </cell>
          <cell r="R359" t="str">
            <v>space</v>
          </cell>
          <cell r="S359" t="str">
            <v>space</v>
          </cell>
          <cell r="T359"/>
          <cell r="U359" t="str">
            <v>space</v>
          </cell>
          <cell r="V359" t="str">
            <v>space</v>
          </cell>
          <cell r="W359" t="str">
            <v>space</v>
          </cell>
          <cell r="X359" t="str">
            <v>space</v>
          </cell>
          <cell r="Y359" t="str">
            <v>space</v>
          </cell>
          <cell r="Z359" t="str">
            <v>space</v>
          </cell>
          <cell r="AA359" t="str">
            <v>space</v>
          </cell>
          <cell r="AB359" t="str">
            <v>space</v>
          </cell>
          <cell r="AC359" t="str">
            <v>space</v>
          </cell>
          <cell r="AD359" t="str">
            <v>space</v>
          </cell>
          <cell r="AE359" t="str">
            <v>space</v>
          </cell>
          <cell r="AF359" t="str">
            <v>space</v>
          </cell>
          <cell r="AG359" t="str">
            <v>space</v>
          </cell>
          <cell r="AH359" t="str">
            <v>space</v>
          </cell>
          <cell r="AI359" t="str">
            <v>space</v>
          </cell>
          <cell r="AJ359" t="str">
            <v>space</v>
          </cell>
          <cell r="AK359" t="str">
            <v>space</v>
          </cell>
          <cell r="AL359" t="str">
            <v>space</v>
          </cell>
          <cell r="AM359" t="str">
            <v>space</v>
          </cell>
          <cell r="AN359" t="str">
            <v>space</v>
          </cell>
          <cell r="AO359" t="str">
            <v>space</v>
          </cell>
          <cell r="AP359" t="str">
            <v>space</v>
          </cell>
          <cell r="AQ359" t="str">
            <v>space</v>
          </cell>
          <cell r="AR359" t="str">
            <v>space</v>
          </cell>
          <cell r="AS359" t="str">
            <v>space</v>
          </cell>
          <cell r="AT359" t="str">
            <v>space</v>
          </cell>
          <cell r="AU359" t="str">
            <v>space</v>
          </cell>
          <cell r="AV359" t="str">
            <v>space</v>
          </cell>
          <cell r="AW359" t="str">
            <v>space</v>
          </cell>
          <cell r="AX359" t="str">
            <v>space</v>
          </cell>
          <cell r="AY359" t="str">
            <v>space</v>
          </cell>
          <cell r="AZ359" t="str">
            <v>space</v>
          </cell>
          <cell r="BA359" t="str">
            <v>space</v>
          </cell>
          <cell r="BB359" t="str">
            <v>space</v>
          </cell>
          <cell r="BC359" t="str">
            <v>space</v>
          </cell>
          <cell r="BD359" t="str">
            <v>space</v>
          </cell>
          <cell r="BE359" t="str">
            <v>space</v>
          </cell>
          <cell r="BF359" t="str">
            <v>space</v>
          </cell>
          <cell r="BG359" t="str">
            <v>space</v>
          </cell>
          <cell r="BH359" t="str">
            <v>space</v>
          </cell>
          <cell r="BI359" t="str">
            <v>space</v>
          </cell>
          <cell r="BJ359" t="str">
            <v>space</v>
          </cell>
          <cell r="BK359" t="str">
            <v>space</v>
          </cell>
          <cell r="BL359" t="str">
            <v>space</v>
          </cell>
          <cell r="BM359" t="str">
            <v>space</v>
          </cell>
          <cell r="BN359" t="str">
            <v>space</v>
          </cell>
          <cell r="BO359" t="str">
            <v>space</v>
          </cell>
          <cell r="BP359" t="str">
            <v>space</v>
          </cell>
          <cell r="BQ359"/>
          <cell r="BR359" t="str">
            <v>space</v>
          </cell>
          <cell r="BS359"/>
          <cell r="BT359" t="str">
            <v>space</v>
          </cell>
          <cell r="BU359" t="str">
            <v>space</v>
          </cell>
          <cell r="BV359"/>
          <cell r="BW359" t="str">
            <v>space</v>
          </cell>
          <cell r="BX359" t="str">
            <v>space</v>
          </cell>
          <cell r="BY359" t="str">
            <v>space</v>
          </cell>
          <cell r="BZ359" t="str">
            <v>space</v>
          </cell>
          <cell r="CA359" t="str">
            <v>space</v>
          </cell>
          <cell r="CB359" t="str">
            <v>space</v>
          </cell>
          <cell r="CC359"/>
          <cell r="CD359"/>
          <cell r="CE359" t="str">
            <v>space</v>
          </cell>
          <cell r="CF359" t="str">
            <v>space</v>
          </cell>
          <cell r="CG359" t="str">
            <v>space</v>
          </cell>
          <cell r="CH359" t="str">
            <v>space</v>
          </cell>
          <cell r="CI359" t="str">
            <v>space</v>
          </cell>
          <cell r="CJ359" t="str">
            <v>space</v>
          </cell>
          <cell r="CK359" t="str">
            <v>space</v>
          </cell>
          <cell r="CL359" t="str">
            <v>space</v>
          </cell>
          <cell r="CM359" t="str">
            <v>space</v>
          </cell>
          <cell r="CN359" t="str">
            <v>space</v>
          </cell>
          <cell r="CO359" t="str">
            <v>space</v>
          </cell>
          <cell r="CP359" t="str">
            <v>space</v>
          </cell>
          <cell r="CQ359" t="str">
            <v>space</v>
          </cell>
          <cell r="CR359" t="str">
            <v>space</v>
          </cell>
          <cell r="CS359" t="str">
            <v>space</v>
          </cell>
          <cell r="CT359" t="str">
            <v>space</v>
          </cell>
          <cell r="CU359" t="str">
            <v>space</v>
          </cell>
          <cell r="CV359" t="str">
            <v>space</v>
          </cell>
          <cell r="CW359" t="str">
            <v>space</v>
          </cell>
          <cell r="CX359" t="str">
            <v>space</v>
          </cell>
          <cell r="CY359" t="str">
            <v>space</v>
          </cell>
          <cell r="CZ359" t="str">
            <v>space</v>
          </cell>
          <cell r="DA359" t="str">
            <v>space</v>
          </cell>
          <cell r="DB359" t="str">
            <v>space</v>
          </cell>
          <cell r="DC359" t="str">
            <v>space</v>
          </cell>
          <cell r="DD359" t="str">
            <v>space</v>
          </cell>
          <cell r="DE359" t="str">
            <v>space</v>
          </cell>
          <cell r="DF359" t="str">
            <v>space</v>
          </cell>
          <cell r="DG359" t="str">
            <v>space</v>
          </cell>
          <cell r="DH359" t="str">
            <v>space</v>
          </cell>
          <cell r="DI359" t="str">
            <v>space</v>
          </cell>
          <cell r="DJ359" t="str">
            <v>space</v>
          </cell>
          <cell r="DK359" t="str">
            <v>space</v>
          </cell>
          <cell r="DL359" t="str">
            <v>space</v>
          </cell>
          <cell r="DM359"/>
          <cell r="DN359"/>
          <cell r="DO359" t="str">
            <v>space</v>
          </cell>
          <cell r="DP359" t="str">
            <v>space</v>
          </cell>
          <cell r="DQ359"/>
          <cell r="DR359" t="str">
            <v>space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Data"/>
      <sheetName val="staff lookup"/>
      <sheetName val="DW WIF-PF Calc"/>
      <sheetName val="WIF List 24"/>
      <sheetName val="2024 IUP - Reg&amp;EC Current"/>
      <sheetName val="2024 IUP - LSL Current"/>
      <sheetName val="2024 IUP - Reg&amp;EC AsApproved"/>
      <sheetName val="2024 IUP - LSL AsApprved"/>
      <sheetName val="2024 DW Rpt"/>
      <sheetName val="2023 IUP as approved"/>
      <sheetName val="DWRF awarded"/>
      <sheetName val="MHI"/>
      <sheetName val="WIF List 23"/>
      <sheetName val="2023 IUP DRAFT"/>
      <sheetName val="2023 DW Rpt"/>
      <sheetName val="2022 IUP current"/>
      <sheetName val="2022 IUP as approved"/>
    </sheetNames>
    <sheetDataSet>
      <sheetData sheetId="0">
        <row r="6">
          <cell r="C6" t="str">
            <v>2024 MDH PPL Rank</v>
          </cell>
          <cell r="D6" t="str">
            <v>2024 MDH PPL Points</v>
          </cell>
          <cell r="E6" t="str">
            <v>2023 MDH PPL Rank</v>
          </cell>
          <cell r="F6" t="str">
            <v>2023 MDH PPL Points</v>
          </cell>
          <cell r="G6" t="str">
            <v>IUP Year</v>
          </cell>
          <cell r="H6" t="str">
            <v>Carryover Project on 2023 IUP</v>
          </cell>
          <cell r="I6" t="str">
            <v>Potential New Project on 2024 IUP</v>
          </cell>
          <cell r="J6" t="str">
            <v>Poss RD Project</v>
          </cell>
          <cell r="K6" t="str">
            <v>Loan Officer</v>
          </cell>
          <cell r="L6" t="str">
            <v>Project Description</v>
          </cell>
          <cell r="M6" t="str">
            <v>MDH Project Number</v>
          </cell>
          <cell r="N6" t="str">
            <v>MDH:                         Public Health Pts (MN Rule 4720.9020)</v>
          </cell>
          <cell r="O6" t="str">
            <v>MDH:     Population</v>
          </cell>
          <cell r="P6" t="str">
            <v>Project Type: Reg / 
LSL / 
EC</v>
          </cell>
          <cell r="Q6" t="str">
            <v>BABAA Exempt (on PPL 2023 or prior)</v>
          </cell>
          <cell r="R6" t="str">
            <v>Plan and Spec Receipt Date</v>
          </cell>
          <cell r="S6" t="str">
            <v>2024 IUP Request Received (date)</v>
          </cell>
          <cell r="T6" t="str">
            <v>2024 IUP Requested Amount (USE TOTAL PROJECT COST UNLESS OTHER $ COMMITTED)</v>
          </cell>
          <cell r="U6" t="str">
            <v>If Project is LSL, Est $ for PUBLIC Side</v>
          </cell>
          <cell r="V6" t="str">
            <v>If Project is LSL, Est $ for PRIVATE Side</v>
          </cell>
          <cell r="W6" t="str">
            <v>Net Amount 2024 IUP Request (minus reserved/committed grants)</v>
          </cell>
          <cell r="X6" t="str">
            <v>2024 IUP Status</v>
          </cell>
          <cell r="Y6" t="str">
            <v>IUP Notes</v>
          </cell>
          <cell r="Z6" t="str">
            <v>2023 IUP Request Received (date)</v>
          </cell>
          <cell r="AA6" t="str">
            <v>2023 IUP Requested Loan (USE TOTAL PROJECT COST UNLESS OTHER $ COMMITTED)</v>
          </cell>
          <cell r="AB6" t="str">
            <v>Net Amount 2023 IUP Request (minus reserved/committed grants)</v>
          </cell>
          <cell r="AC6" t="str">
            <v>2023 IUP Status</v>
          </cell>
          <cell r="AD6" t="str">
            <v>Estimated Const Start Date</v>
          </cell>
          <cell r="AE6" t="str">
            <v>Estimated Const End Date</v>
          </cell>
          <cell r="AF6" t="str">
            <v>As-Bid Costs on Form 4 Received Date</v>
          </cell>
          <cell r="AG6" t="str">
            <v>Expect to Request Contract Date</v>
          </cell>
          <cell r="AH6" t="str">
            <v>Project Notes</v>
          </cell>
          <cell r="AI6" t="str">
            <v>Current PFA Total Estimated Project Cost                ($)</v>
          </cell>
          <cell r="AJ6" t="str">
            <v>MDH Cost, PPL draft 4</v>
          </cell>
          <cell r="AK6" t="str">
            <v>diff (finish for chad)</v>
          </cell>
          <cell r="AL6" t="str">
            <v>Loan App. Receipt Date</v>
          </cell>
          <cell r="AM6" t="str">
            <v>MDH Certification Date</v>
          </cell>
          <cell r="AN6" t="str">
            <v>MDH EPC% based on Cert form</v>
          </cell>
          <cell r="AO6" t="str">
            <v>Estimated Project Cost on Date of Certification</v>
          </cell>
          <cell r="AP6" t="str">
            <v>Approved for WIF award based on higher as-bid cost (based on avail $)</v>
          </cell>
          <cell r="AQ6" t="str">
            <v>Current Total Project Cost  (from col AB)              ($)</v>
          </cell>
          <cell r="AR6" t="str">
            <v>DWRF Eligible Project Cost</v>
          </cell>
          <cell r="AS6" t="str">
            <v>ARRA Base PF</v>
          </cell>
          <cell r="AT6" t="str">
            <v>LSL PF Grant</v>
          </cell>
          <cell r="AU6" t="str">
            <v>EC PF Grant</v>
          </cell>
          <cell r="AV6" t="str">
            <v>Dis Comm (affordability) PF Grant</v>
          </cell>
          <cell r="AW6" t="str">
            <v>DWRF Princ Forgiveness TOTAL</v>
          </cell>
          <cell r="AX6" t="str">
            <v>State LSL Grant</v>
          </cell>
          <cell r="AY6" t="str">
            <v>DWRF Net Loan Amount</v>
          </cell>
          <cell r="AZ6" t="str">
            <v>PFA DW Award Date</v>
          </cell>
          <cell r="BA6" t="str">
            <v>Est. Binding Commt Date</v>
          </cell>
          <cell r="BB6" t="str">
            <v>FY of Contract or Const Start</v>
          </cell>
          <cell r="BC6" t="str">
            <v>Funding Contract Type</v>
          </cell>
          <cell r="BD6" t="str">
            <v>WIF Reserved</v>
          </cell>
          <cell r="BE6" t="str">
            <v>WIF Reserved Date</v>
          </cell>
          <cell r="BF6" t="str">
            <v>Est WIF w/ PFA Loan - PROJ COST WHEN CERTIFIED</v>
          </cell>
          <cell r="BG6" t="str">
            <v>Est WIF w/ PFA Loan - CURRENT COST</v>
          </cell>
          <cell r="BH6" t="str">
            <v>Tentative RD/WIF Match Need CONFIRMED</v>
          </cell>
          <cell r="BI6" t="str">
            <v>Max Allowable RD-WIF Match</v>
          </cell>
          <cell r="BJ6" t="str">
            <v>RD Status</v>
          </cell>
          <cell r="BK6" t="str">
            <v>Possible WIF Match For SFY</v>
          </cell>
          <cell r="BL6" t="str">
            <v>RD Commitment Date</v>
          </cell>
          <cell r="BM6" t="str">
            <v>Estimated Cost on Date of RD Commitment</v>
          </cell>
          <cell r="BN6" t="str">
            <v>RD Current Estimated Cost</v>
          </cell>
          <cell r="BO6" t="str">
            <v>Res Connections</v>
          </cell>
          <cell r="BP6" t="str">
            <v>Non-Res Connections</v>
          </cell>
          <cell r="BQ6" t="str">
            <v>RD Grant Need            ($)</v>
          </cell>
          <cell r="BR6" t="str">
            <v>Est. RD Grant ($)</v>
          </cell>
          <cell r="BS6" t="str">
            <v>Est. RD Loan ($)</v>
          </cell>
          <cell r="BT6" t="str">
            <v>RD Grant / Loan Total - Final Award</v>
          </cell>
          <cell r="BU6" t="str">
            <v>SCDP</v>
          </cell>
          <cell r="BV6" t="str">
            <v>SCDP Notes</v>
          </cell>
          <cell r="BW6" t="str">
            <v>State or Fed Earmark</v>
          </cell>
          <cell r="BX6" t="str">
            <v>SPAP Year</v>
          </cell>
          <cell r="BY6" t="str">
            <v>Other ($)</v>
          </cell>
          <cell r="BZ6" t="str">
            <v>Other Source</v>
          </cell>
          <cell r="CA6" t="str">
            <v>PFA Loan Officer</v>
          </cell>
          <cell r="CB6" t="str">
            <v>Previous PFA Loan Officer</v>
          </cell>
          <cell r="CC6" t="str">
            <v>Region</v>
          </cell>
        </row>
        <row r="7">
          <cell r="C7">
            <v>305</v>
          </cell>
          <cell r="D7">
            <v>10</v>
          </cell>
          <cell r="E7">
            <v>185</v>
          </cell>
          <cell r="F7">
            <v>10</v>
          </cell>
          <cell r="G7"/>
          <cell r="H7" t="str">
            <v/>
          </cell>
          <cell r="I7" t="str">
            <v/>
          </cell>
          <cell r="J7">
            <v>0</v>
          </cell>
          <cell r="K7" t="str">
            <v>Schultz</v>
          </cell>
          <cell r="L7" t="str">
            <v>Watermain - Repl Various Areas</v>
          </cell>
          <cell r="M7" t="str">
            <v>1540001-3</v>
          </cell>
          <cell r="N7" t="str">
            <v xml:space="preserve">No </v>
          </cell>
          <cell r="O7">
            <v>1709</v>
          </cell>
          <cell r="P7" t="str">
            <v>Reg</v>
          </cell>
          <cell r="Q7" t="str">
            <v>Exempt</v>
          </cell>
          <cell r="R7">
            <v>0</v>
          </cell>
          <cell r="S7"/>
          <cell r="T7"/>
          <cell r="U7"/>
          <cell r="V7"/>
          <cell r="W7">
            <v>0</v>
          </cell>
          <cell r="X7"/>
          <cell r="Y7"/>
          <cell r="Z7"/>
          <cell r="AA7"/>
          <cell r="AB7">
            <v>0</v>
          </cell>
          <cell r="AC7"/>
          <cell r="AD7">
            <v>44682</v>
          </cell>
          <cell r="AE7">
            <v>44805</v>
          </cell>
          <cell r="AF7"/>
          <cell r="AG7"/>
          <cell r="AH7"/>
          <cell r="AI7">
            <v>1800000</v>
          </cell>
          <cell r="AJ7">
            <v>1800000</v>
          </cell>
          <cell r="AK7">
            <v>0</v>
          </cell>
          <cell r="AL7"/>
          <cell r="AM7"/>
          <cell r="AN7"/>
          <cell r="AO7"/>
          <cell r="AP7"/>
          <cell r="AQ7">
            <v>1800000</v>
          </cell>
          <cell r="AR7">
            <v>0</v>
          </cell>
          <cell r="AS7"/>
          <cell r="AT7">
            <v>0</v>
          </cell>
          <cell r="AU7">
            <v>0</v>
          </cell>
          <cell r="AV7"/>
          <cell r="AW7">
            <v>0</v>
          </cell>
          <cell r="AX7">
            <v>0</v>
          </cell>
          <cell r="AY7">
            <v>0</v>
          </cell>
          <cell r="AZ7"/>
          <cell r="BA7"/>
          <cell r="BB7"/>
          <cell r="BC7"/>
          <cell r="BD7"/>
          <cell r="BE7"/>
          <cell r="BF7">
            <v>0</v>
          </cell>
          <cell r="BG7">
            <v>0</v>
          </cell>
          <cell r="BH7"/>
          <cell r="BI7">
            <v>0</v>
          </cell>
          <cell r="BJ7"/>
          <cell r="BK7"/>
          <cell r="BL7"/>
          <cell r="BM7"/>
          <cell r="BN7"/>
          <cell r="BO7"/>
          <cell r="BP7"/>
          <cell r="BQ7"/>
          <cell r="BR7"/>
          <cell r="BS7"/>
          <cell r="BT7">
            <v>0</v>
          </cell>
          <cell r="BU7"/>
          <cell r="BV7"/>
          <cell r="BW7"/>
          <cell r="BX7"/>
          <cell r="BY7"/>
          <cell r="BZ7"/>
          <cell r="CA7" t="str">
            <v>Schultz</v>
          </cell>
          <cell r="CB7" t="str">
            <v>Schultz</v>
          </cell>
          <cell r="CC7">
            <v>1</v>
          </cell>
        </row>
        <row r="8">
          <cell r="C8">
            <v>679</v>
          </cell>
          <cell r="D8">
            <v>7</v>
          </cell>
          <cell r="E8">
            <v>529</v>
          </cell>
          <cell r="F8">
            <v>7</v>
          </cell>
          <cell r="G8">
            <v>2024</v>
          </cell>
          <cell r="H8" t="str">
            <v/>
          </cell>
          <cell r="I8" t="str">
            <v>Yes</v>
          </cell>
          <cell r="J8">
            <v>0</v>
          </cell>
          <cell r="K8" t="str">
            <v>Kanuit</v>
          </cell>
          <cell r="L8" t="str">
            <v>Watermain - Loop &amp; Connect Well No. 5</v>
          </cell>
          <cell r="M8" t="str">
            <v>1500001-2</v>
          </cell>
          <cell r="N8" t="str">
            <v xml:space="preserve">No </v>
          </cell>
          <cell r="O8">
            <v>736</v>
          </cell>
          <cell r="P8" t="str">
            <v>Reg</v>
          </cell>
          <cell r="Q8" t="str">
            <v>Exempt</v>
          </cell>
          <cell r="R8"/>
          <cell r="S8">
            <v>45089</v>
          </cell>
          <cell r="T8">
            <v>626450</v>
          </cell>
          <cell r="U8"/>
          <cell r="V8"/>
          <cell r="W8">
            <v>626450</v>
          </cell>
          <cell r="X8" t="str">
            <v>Part B</v>
          </cell>
          <cell r="Y8"/>
          <cell r="Z8">
            <v>44704</v>
          </cell>
          <cell r="AA8">
            <v>460000</v>
          </cell>
          <cell r="AB8">
            <v>460000</v>
          </cell>
          <cell r="AC8" t="str">
            <v>Part B</v>
          </cell>
          <cell r="AD8">
            <v>45444</v>
          </cell>
          <cell r="AE8">
            <v>45627</v>
          </cell>
          <cell r="AF8"/>
          <cell r="AG8"/>
          <cell r="AH8"/>
          <cell r="AI8">
            <v>626450</v>
          </cell>
          <cell r="AJ8">
            <v>626450</v>
          </cell>
          <cell r="AK8">
            <v>0</v>
          </cell>
          <cell r="AL8"/>
          <cell r="AM8"/>
          <cell r="AN8"/>
          <cell r="AO8"/>
          <cell r="AP8"/>
          <cell r="AQ8">
            <v>626450</v>
          </cell>
          <cell r="AR8">
            <v>626450</v>
          </cell>
          <cell r="AS8"/>
          <cell r="AT8">
            <v>0</v>
          </cell>
          <cell r="AU8">
            <v>0</v>
          </cell>
          <cell r="AV8"/>
          <cell r="AW8">
            <v>0</v>
          </cell>
          <cell r="AX8">
            <v>0</v>
          </cell>
          <cell r="AY8">
            <v>626450</v>
          </cell>
          <cell r="AZ8"/>
          <cell r="BA8"/>
          <cell r="BB8"/>
          <cell r="BC8"/>
          <cell r="BD8"/>
          <cell r="BE8"/>
          <cell r="BF8">
            <v>0</v>
          </cell>
          <cell r="BG8">
            <v>0</v>
          </cell>
          <cell r="BH8"/>
          <cell r="BI8">
            <v>0</v>
          </cell>
          <cell r="BJ8"/>
          <cell r="BK8"/>
          <cell r="BL8"/>
          <cell r="BM8"/>
          <cell r="BN8"/>
          <cell r="BO8"/>
          <cell r="BP8"/>
          <cell r="BT8">
            <v>0</v>
          </cell>
          <cell r="BU8"/>
          <cell r="BV8"/>
          <cell r="BX8"/>
          <cell r="CA8" t="str">
            <v>Kanuit</v>
          </cell>
          <cell r="CB8" t="str">
            <v>Gallentine</v>
          </cell>
          <cell r="CC8">
            <v>10</v>
          </cell>
        </row>
        <row r="9">
          <cell r="C9">
            <v>680</v>
          </cell>
          <cell r="D9">
            <v>7</v>
          </cell>
          <cell r="E9">
            <v>530.1</v>
          </cell>
          <cell r="F9">
            <v>7</v>
          </cell>
          <cell r="G9">
            <v>2023</v>
          </cell>
          <cell r="H9" t="str">
            <v>Yes</v>
          </cell>
          <cell r="I9" t="str">
            <v/>
          </cell>
          <cell r="J9">
            <v>0</v>
          </cell>
          <cell r="K9" t="str">
            <v>Gallentine</v>
          </cell>
          <cell r="L9" t="str">
            <v>Source - Well No. 5 &amp; Pumphouse, Ph 1</v>
          </cell>
          <cell r="M9" t="str">
            <v>1500001-3</v>
          </cell>
          <cell r="N9" t="str">
            <v xml:space="preserve">No </v>
          </cell>
          <cell r="O9">
            <v>736</v>
          </cell>
          <cell r="P9" t="str">
            <v>Reg</v>
          </cell>
          <cell r="Q9" t="str">
            <v>Exempt</v>
          </cell>
          <cell r="R9"/>
          <cell r="S9" t="str">
            <v>certified</v>
          </cell>
          <cell r="T9">
            <v>580665</v>
          </cell>
          <cell r="U9"/>
          <cell r="V9"/>
          <cell r="W9">
            <v>580665</v>
          </cell>
          <cell r="X9" t="str">
            <v>23 Carryover</v>
          </cell>
          <cell r="Y9"/>
          <cell r="Z9">
            <v>44704</v>
          </cell>
          <cell r="AA9">
            <v>1743000</v>
          </cell>
          <cell r="AB9">
            <v>1743000</v>
          </cell>
          <cell r="AC9" t="str">
            <v>Part B</v>
          </cell>
          <cell r="AD9">
            <v>45352</v>
          </cell>
          <cell r="AE9">
            <v>45443</v>
          </cell>
          <cell r="AF9"/>
          <cell r="AG9"/>
          <cell r="AH9"/>
          <cell r="AI9">
            <v>580665</v>
          </cell>
          <cell r="AJ9">
            <v>487950</v>
          </cell>
          <cell r="AK9">
            <v>92715</v>
          </cell>
          <cell r="AL9">
            <v>45084</v>
          </cell>
          <cell r="AM9">
            <v>45033</v>
          </cell>
          <cell r="AN9"/>
          <cell r="AO9"/>
          <cell r="AP9"/>
          <cell r="AQ9">
            <v>580665</v>
          </cell>
          <cell r="AR9">
            <v>580665</v>
          </cell>
          <cell r="AS9"/>
          <cell r="AT9">
            <v>0</v>
          </cell>
          <cell r="AU9">
            <v>0</v>
          </cell>
          <cell r="AV9"/>
          <cell r="AW9">
            <v>0</v>
          </cell>
          <cell r="AX9">
            <v>0</v>
          </cell>
          <cell r="AY9">
            <v>580665</v>
          </cell>
          <cell r="AZ9">
            <v>45259</v>
          </cell>
          <cell r="BA9">
            <v>45289</v>
          </cell>
          <cell r="BB9">
            <v>2024</v>
          </cell>
          <cell r="BC9" t="str">
            <v>DWRF</v>
          </cell>
          <cell r="BD9"/>
          <cell r="BE9"/>
          <cell r="BF9">
            <v>0</v>
          </cell>
          <cell r="BG9">
            <v>0</v>
          </cell>
          <cell r="BH9"/>
          <cell r="BI9">
            <v>0</v>
          </cell>
          <cell r="BJ9"/>
          <cell r="BK9"/>
          <cell r="BL9"/>
          <cell r="BM9"/>
          <cell r="BN9"/>
          <cell r="BO9"/>
          <cell r="BP9"/>
          <cell r="BT9">
            <v>0</v>
          </cell>
          <cell r="BU9"/>
          <cell r="BV9"/>
          <cell r="BX9"/>
          <cell r="CA9" t="str">
            <v>Kanuit</v>
          </cell>
          <cell r="CB9" t="str">
            <v>Gallentine</v>
          </cell>
          <cell r="CC9">
            <v>10</v>
          </cell>
        </row>
        <row r="10">
          <cell r="C10">
            <v>681</v>
          </cell>
          <cell r="D10">
            <v>7</v>
          </cell>
          <cell r="E10">
            <v>530.20000000000005</v>
          </cell>
          <cell r="F10">
            <v>7</v>
          </cell>
          <cell r="G10">
            <v>2024</v>
          </cell>
          <cell r="H10" t="str">
            <v/>
          </cell>
          <cell r="I10" t="str">
            <v>Yes</v>
          </cell>
          <cell r="J10">
            <v>0</v>
          </cell>
          <cell r="K10" t="str">
            <v>Kanuit</v>
          </cell>
          <cell r="L10" t="str">
            <v>Source - Well No. 5 &amp; Pumphouse, Ph 2</v>
          </cell>
          <cell r="M10" t="str">
            <v>1500001-7</v>
          </cell>
          <cell r="N10" t="str">
            <v xml:space="preserve">No </v>
          </cell>
          <cell r="O10">
            <v>736</v>
          </cell>
          <cell r="P10" t="str">
            <v>Reg</v>
          </cell>
          <cell r="Q10" t="str">
            <v>Exempt</v>
          </cell>
          <cell r="R10"/>
          <cell r="S10">
            <v>45089</v>
          </cell>
          <cell r="T10">
            <v>1263000</v>
          </cell>
          <cell r="U10"/>
          <cell r="V10"/>
          <cell r="W10">
            <v>1263000</v>
          </cell>
          <cell r="X10" t="str">
            <v>Part B</v>
          </cell>
          <cell r="Y10"/>
          <cell r="Z10">
            <v>44704</v>
          </cell>
          <cell r="AA10">
            <v>1743000</v>
          </cell>
          <cell r="AB10">
            <v>1743000</v>
          </cell>
          <cell r="AC10" t="str">
            <v>Part B</v>
          </cell>
          <cell r="AD10">
            <v>45444</v>
          </cell>
          <cell r="AE10">
            <v>45627</v>
          </cell>
          <cell r="AF10"/>
          <cell r="AG10"/>
          <cell r="AH10"/>
          <cell r="AI10">
            <v>1263000</v>
          </cell>
          <cell r="AJ10">
            <v>1263000</v>
          </cell>
          <cell r="AK10">
            <v>0</v>
          </cell>
          <cell r="AL10"/>
          <cell r="AM10"/>
          <cell r="AN10"/>
          <cell r="AO10"/>
          <cell r="AP10"/>
          <cell r="AQ10">
            <v>1263000</v>
          </cell>
          <cell r="AR10">
            <v>1263000</v>
          </cell>
          <cell r="AS10"/>
          <cell r="AT10">
            <v>0</v>
          </cell>
          <cell r="AU10">
            <v>0</v>
          </cell>
          <cell r="AV10"/>
          <cell r="AW10">
            <v>0</v>
          </cell>
          <cell r="AX10">
            <v>0</v>
          </cell>
          <cell r="AY10">
            <v>1263000</v>
          </cell>
          <cell r="AZ10"/>
          <cell r="BA10"/>
          <cell r="BB10"/>
          <cell r="BC10"/>
          <cell r="BD10"/>
          <cell r="BE10"/>
          <cell r="BF10">
            <v>0</v>
          </cell>
          <cell r="BG10">
            <v>0</v>
          </cell>
          <cell r="BH10"/>
          <cell r="BI10">
            <v>0</v>
          </cell>
          <cell r="BJ10"/>
          <cell r="BK10"/>
          <cell r="BL10"/>
          <cell r="BM10"/>
          <cell r="BN10"/>
          <cell r="BO10"/>
          <cell r="BP10"/>
          <cell r="BT10">
            <v>0</v>
          </cell>
          <cell r="BU10"/>
          <cell r="BV10"/>
          <cell r="BX10"/>
          <cell r="CA10" t="str">
            <v>Kanuit</v>
          </cell>
          <cell r="CB10" t="str">
            <v>Gallentine</v>
          </cell>
          <cell r="CC10">
            <v>10</v>
          </cell>
        </row>
        <row r="11">
          <cell r="C11">
            <v>706</v>
          </cell>
          <cell r="D11">
            <v>6</v>
          </cell>
          <cell r="E11">
            <v>547</v>
          </cell>
          <cell r="F11">
            <v>6</v>
          </cell>
          <cell r="G11"/>
          <cell r="H11" t="str">
            <v/>
          </cell>
          <cell r="I11" t="str">
            <v/>
          </cell>
          <cell r="J11">
            <v>0</v>
          </cell>
          <cell r="K11" t="str">
            <v>Kanuit</v>
          </cell>
          <cell r="L11" t="str">
            <v>Storage - New 125,000 Gallon Tower</v>
          </cell>
          <cell r="M11" t="str">
            <v>1500001-4</v>
          </cell>
          <cell r="N11" t="str">
            <v xml:space="preserve">No </v>
          </cell>
          <cell r="O11">
            <v>820</v>
          </cell>
          <cell r="P11" t="str">
            <v>Reg</v>
          </cell>
          <cell r="Q11" t="str">
            <v>Exempt</v>
          </cell>
          <cell r="R11"/>
          <cell r="S11"/>
          <cell r="T11"/>
          <cell r="U11"/>
          <cell r="V11"/>
          <cell r="W11">
            <v>0</v>
          </cell>
          <cell r="X11"/>
          <cell r="Y11"/>
          <cell r="Z11">
            <v>44704</v>
          </cell>
          <cell r="AA11">
            <v>1911000</v>
          </cell>
          <cell r="AB11">
            <v>1911000</v>
          </cell>
          <cell r="AC11" t="str">
            <v>Below fundable, refer to RD</v>
          </cell>
          <cell r="AD11">
            <v>45323</v>
          </cell>
          <cell r="AE11">
            <v>45505</v>
          </cell>
          <cell r="AF11"/>
          <cell r="AG11"/>
          <cell r="AH11"/>
          <cell r="AI11">
            <v>1911000</v>
          </cell>
          <cell r="AJ11">
            <v>1911000</v>
          </cell>
          <cell r="AK11">
            <v>0</v>
          </cell>
          <cell r="AL11"/>
          <cell r="AM11"/>
          <cell r="AN11"/>
          <cell r="AO11"/>
          <cell r="AP11"/>
          <cell r="AQ11">
            <v>1911000</v>
          </cell>
          <cell r="AR11">
            <v>0</v>
          </cell>
          <cell r="AS11"/>
          <cell r="AT11">
            <v>0</v>
          </cell>
          <cell r="AU11">
            <v>0</v>
          </cell>
          <cell r="AV11"/>
          <cell r="AW11">
            <v>0</v>
          </cell>
          <cell r="AX11">
            <v>0</v>
          </cell>
          <cell r="AY11">
            <v>0</v>
          </cell>
          <cell r="AZ11"/>
          <cell r="BA11"/>
          <cell r="BB11"/>
          <cell r="BC11"/>
          <cell r="BD11"/>
          <cell r="BE11"/>
          <cell r="BF11">
            <v>0</v>
          </cell>
          <cell r="BG11">
            <v>0</v>
          </cell>
          <cell r="BH11"/>
          <cell r="BI11">
            <v>0</v>
          </cell>
          <cell r="BJ11"/>
          <cell r="BK11"/>
          <cell r="BL11"/>
          <cell r="BM11"/>
          <cell r="BN11"/>
          <cell r="BO11"/>
          <cell r="BP11"/>
          <cell r="BT11">
            <v>0</v>
          </cell>
          <cell r="BU11"/>
          <cell r="BV11"/>
          <cell r="BX11"/>
          <cell r="CA11" t="str">
            <v>Kanuit</v>
          </cell>
          <cell r="CB11" t="str">
            <v>Gallentine</v>
          </cell>
          <cell r="CC11">
            <v>10</v>
          </cell>
        </row>
        <row r="12">
          <cell r="C12">
            <v>786</v>
          </cell>
          <cell r="D12">
            <v>5</v>
          </cell>
          <cell r="E12"/>
          <cell r="F12"/>
          <cell r="G12"/>
          <cell r="H12" t="str">
            <v/>
          </cell>
          <cell r="I12" t="str">
            <v/>
          </cell>
          <cell r="J12">
            <v>0</v>
          </cell>
          <cell r="K12" t="str">
            <v>Kanuit</v>
          </cell>
          <cell r="L12" t="str">
            <v>Watermain - Water Extension/Replacement</v>
          </cell>
          <cell r="M12" t="str">
            <v>1500001-5</v>
          </cell>
          <cell r="N12" t="str">
            <v xml:space="preserve">No </v>
          </cell>
          <cell r="O12">
            <v>736</v>
          </cell>
          <cell r="P12" t="str">
            <v>Reg</v>
          </cell>
          <cell r="Q12"/>
          <cell r="R12"/>
          <cell r="S12"/>
          <cell r="T12"/>
          <cell r="U12"/>
          <cell r="V12"/>
          <cell r="W12">
            <v>0</v>
          </cell>
          <cell r="X12"/>
          <cell r="Y12"/>
          <cell r="Z12"/>
          <cell r="AA12"/>
          <cell r="AB12"/>
          <cell r="AC12"/>
          <cell r="AD12"/>
          <cell r="AE12"/>
          <cell r="AF12"/>
          <cell r="AG12"/>
          <cell r="AH12"/>
          <cell r="AI12">
            <v>626450</v>
          </cell>
          <cell r="AJ12">
            <v>626450</v>
          </cell>
          <cell r="AK12">
            <v>0</v>
          </cell>
          <cell r="AL12"/>
          <cell r="AM12"/>
          <cell r="AN12"/>
          <cell r="AO12"/>
          <cell r="AP12"/>
          <cell r="AQ12">
            <v>626450</v>
          </cell>
          <cell r="AR12">
            <v>0</v>
          </cell>
          <cell r="AS12"/>
          <cell r="AT12">
            <v>0</v>
          </cell>
          <cell r="AU12">
            <v>0</v>
          </cell>
          <cell r="AV12"/>
          <cell r="AW12">
            <v>0</v>
          </cell>
          <cell r="AX12">
            <v>0</v>
          </cell>
          <cell r="AY12">
            <v>0</v>
          </cell>
          <cell r="AZ12"/>
          <cell r="BA12"/>
          <cell r="BB12"/>
          <cell r="BC12"/>
          <cell r="BD12"/>
          <cell r="BE12"/>
          <cell r="BF12">
            <v>0</v>
          </cell>
          <cell r="BG12">
            <v>0</v>
          </cell>
          <cell r="BH12"/>
          <cell r="BI12">
            <v>0</v>
          </cell>
          <cell r="BJ12"/>
          <cell r="BK12"/>
          <cell r="BL12"/>
          <cell r="BM12"/>
          <cell r="BN12"/>
          <cell r="BO12"/>
          <cell r="BP12"/>
          <cell r="BQ12"/>
          <cell r="BR12"/>
          <cell r="BS12"/>
          <cell r="BT12">
            <v>0</v>
          </cell>
          <cell r="BU12"/>
          <cell r="BV12"/>
          <cell r="BW12"/>
          <cell r="BX12"/>
          <cell r="BY12"/>
          <cell r="BZ12"/>
          <cell r="CA12" t="str">
            <v>Kanuit</v>
          </cell>
          <cell r="CB12" t="str">
            <v>Gallentine</v>
          </cell>
          <cell r="CC12">
            <v>10</v>
          </cell>
        </row>
        <row r="13">
          <cell r="C13">
            <v>787</v>
          </cell>
          <cell r="D13">
            <v>5</v>
          </cell>
          <cell r="E13"/>
          <cell r="F13"/>
          <cell r="G13"/>
          <cell r="H13" t="str">
            <v/>
          </cell>
          <cell r="I13" t="str">
            <v/>
          </cell>
          <cell r="J13">
            <v>0</v>
          </cell>
          <cell r="K13" t="str">
            <v>Kanuit</v>
          </cell>
          <cell r="L13" t="str">
            <v>Source - Pumphouse No. 4 Upgrades</v>
          </cell>
          <cell r="M13" t="str">
            <v>1500001-6</v>
          </cell>
          <cell r="N13" t="str">
            <v xml:space="preserve">No </v>
          </cell>
          <cell r="O13">
            <v>736</v>
          </cell>
          <cell r="P13" t="str">
            <v>Reg</v>
          </cell>
          <cell r="Q13"/>
          <cell r="R13"/>
          <cell r="S13"/>
          <cell r="T13"/>
          <cell r="U13"/>
          <cell r="V13"/>
          <cell r="W13">
            <v>0</v>
          </cell>
          <cell r="X13"/>
          <cell r="Y13"/>
          <cell r="Z13"/>
          <cell r="AA13"/>
          <cell r="AB13"/>
          <cell r="AC13"/>
          <cell r="AD13"/>
          <cell r="AE13"/>
          <cell r="AF13"/>
          <cell r="AG13"/>
          <cell r="AH13"/>
          <cell r="AI13">
            <v>163000</v>
          </cell>
          <cell r="AJ13">
            <v>163000</v>
          </cell>
          <cell r="AK13">
            <v>0</v>
          </cell>
          <cell r="AL13"/>
          <cell r="AM13"/>
          <cell r="AN13"/>
          <cell r="AO13"/>
          <cell r="AP13"/>
          <cell r="AQ13">
            <v>163000</v>
          </cell>
          <cell r="AR13">
            <v>0</v>
          </cell>
          <cell r="AS13"/>
          <cell r="AT13">
            <v>0</v>
          </cell>
          <cell r="AU13">
            <v>0</v>
          </cell>
          <cell r="AV13"/>
          <cell r="AW13">
            <v>0</v>
          </cell>
          <cell r="AX13">
            <v>0</v>
          </cell>
          <cell r="AY13">
            <v>0</v>
          </cell>
          <cell r="AZ13"/>
          <cell r="BA13"/>
          <cell r="BB13"/>
          <cell r="BC13"/>
          <cell r="BD13"/>
          <cell r="BE13"/>
          <cell r="BF13">
            <v>0</v>
          </cell>
          <cell r="BG13">
            <v>0</v>
          </cell>
          <cell r="BH13"/>
          <cell r="BI13">
            <v>0</v>
          </cell>
          <cell r="BJ13"/>
          <cell r="BK13"/>
          <cell r="BL13"/>
          <cell r="BM13"/>
          <cell r="BN13"/>
          <cell r="BO13"/>
          <cell r="BP13"/>
          <cell r="BT13">
            <v>0</v>
          </cell>
          <cell r="BU13"/>
          <cell r="BV13"/>
          <cell r="BX13"/>
          <cell r="CA13" t="str">
            <v>Kanuit</v>
          </cell>
          <cell r="CB13" t="str">
            <v>Gallentine</v>
          </cell>
          <cell r="CC13">
            <v>10</v>
          </cell>
        </row>
        <row r="14">
          <cell r="C14">
            <v>596</v>
          </cell>
          <cell r="D14">
            <v>10</v>
          </cell>
          <cell r="E14"/>
          <cell r="F14"/>
          <cell r="G14">
            <v>2024</v>
          </cell>
          <cell r="H14" t="str">
            <v/>
          </cell>
          <cell r="I14" t="str">
            <v>Yes</v>
          </cell>
          <cell r="J14">
            <v>0</v>
          </cell>
          <cell r="K14" t="str">
            <v>Berrens</v>
          </cell>
          <cell r="L14" t="str">
            <v>Treatment - System Improvements</v>
          </cell>
          <cell r="M14" t="str">
            <v>1530001-2</v>
          </cell>
          <cell r="N14" t="str">
            <v xml:space="preserve">No </v>
          </cell>
          <cell r="O14">
            <v>1127</v>
          </cell>
          <cell r="P14" t="str">
            <v>Reg</v>
          </cell>
          <cell r="Q14"/>
          <cell r="R14"/>
          <cell r="S14">
            <v>45079</v>
          </cell>
          <cell r="T14">
            <v>804000</v>
          </cell>
          <cell r="U14"/>
          <cell r="V14"/>
          <cell r="W14">
            <v>804000</v>
          </cell>
          <cell r="X14" t="str">
            <v>Part B</v>
          </cell>
          <cell r="Y14"/>
          <cell r="Z14"/>
          <cell r="AA14"/>
          <cell r="AB14"/>
          <cell r="AC14"/>
          <cell r="AD14">
            <v>45413</v>
          </cell>
          <cell r="AE14">
            <v>45474</v>
          </cell>
          <cell r="AF14"/>
          <cell r="AG14"/>
          <cell r="AH14"/>
          <cell r="AI14">
            <v>804000</v>
          </cell>
          <cell r="AJ14">
            <v>804000</v>
          </cell>
          <cell r="AK14">
            <v>0</v>
          </cell>
          <cell r="AL14"/>
          <cell r="AM14"/>
          <cell r="AN14"/>
          <cell r="AO14"/>
          <cell r="AP14"/>
          <cell r="AQ14">
            <v>804000</v>
          </cell>
          <cell r="AR14">
            <v>804000</v>
          </cell>
          <cell r="AS14"/>
          <cell r="AT14">
            <v>0</v>
          </cell>
          <cell r="AU14">
            <v>0</v>
          </cell>
          <cell r="AV14"/>
          <cell r="AW14">
            <v>0</v>
          </cell>
          <cell r="AX14">
            <v>0</v>
          </cell>
          <cell r="AY14">
            <v>804000</v>
          </cell>
          <cell r="AZ14"/>
          <cell r="BA14"/>
          <cell r="BB14"/>
          <cell r="BC14"/>
          <cell r="BD14"/>
          <cell r="BE14"/>
          <cell r="BF14">
            <v>0</v>
          </cell>
          <cell r="BG14">
            <v>0</v>
          </cell>
          <cell r="BH14"/>
          <cell r="BI14">
            <v>0</v>
          </cell>
          <cell r="BJ14"/>
          <cell r="BK14"/>
          <cell r="BL14"/>
          <cell r="BM14"/>
          <cell r="BN14"/>
          <cell r="BO14"/>
          <cell r="BP14"/>
          <cell r="BQ14"/>
          <cell r="BR14"/>
          <cell r="BS14"/>
          <cell r="BT14">
            <v>0</v>
          </cell>
          <cell r="BU14"/>
          <cell r="BV14"/>
          <cell r="BW14"/>
          <cell r="BX14"/>
          <cell r="BY14"/>
          <cell r="BZ14"/>
          <cell r="CA14" t="str">
            <v>Berrens</v>
          </cell>
          <cell r="CB14"/>
          <cell r="CC14">
            <v>8</v>
          </cell>
        </row>
        <row r="15">
          <cell r="C15">
            <v>144</v>
          </cell>
          <cell r="D15">
            <v>13</v>
          </cell>
          <cell r="E15"/>
          <cell r="F15"/>
          <cell r="G15">
            <v>2024</v>
          </cell>
          <cell r="H15" t="str">
            <v/>
          </cell>
          <cell r="I15" t="str">
            <v>Yes</v>
          </cell>
          <cell r="J15">
            <v>0</v>
          </cell>
          <cell r="K15" t="str">
            <v>Schultz</v>
          </cell>
          <cell r="L15" t="str">
            <v>Source - Well Installation</v>
          </cell>
          <cell r="M15" t="str">
            <v>1010001-9</v>
          </cell>
          <cell r="N15" t="str">
            <v xml:space="preserve">No </v>
          </cell>
          <cell r="O15">
            <v>2126</v>
          </cell>
          <cell r="P15" t="str">
            <v>Reg</v>
          </cell>
          <cell r="Q15"/>
          <cell r="R15"/>
          <cell r="S15">
            <v>45070</v>
          </cell>
          <cell r="T15">
            <v>456250</v>
          </cell>
          <cell r="U15"/>
          <cell r="V15"/>
          <cell r="W15">
            <v>456250</v>
          </cell>
          <cell r="X15" t="str">
            <v>Part B</v>
          </cell>
          <cell r="Y15"/>
          <cell r="Z15"/>
          <cell r="AA15"/>
          <cell r="AB15"/>
          <cell r="AC15"/>
          <cell r="AD15">
            <v>45413</v>
          </cell>
          <cell r="AE15">
            <v>45566</v>
          </cell>
          <cell r="AF15"/>
          <cell r="AG15"/>
          <cell r="AH15"/>
          <cell r="AI15">
            <v>456250</v>
          </cell>
          <cell r="AJ15">
            <v>456250</v>
          </cell>
          <cell r="AK15">
            <v>0</v>
          </cell>
          <cell r="AL15"/>
          <cell r="AM15"/>
          <cell r="AN15"/>
          <cell r="AO15"/>
          <cell r="AP15"/>
          <cell r="AQ15">
            <v>456250</v>
          </cell>
          <cell r="AR15">
            <v>456250</v>
          </cell>
          <cell r="AS15"/>
          <cell r="AT15">
            <v>0</v>
          </cell>
          <cell r="AU15">
            <v>0</v>
          </cell>
          <cell r="AV15"/>
          <cell r="AW15">
            <v>0</v>
          </cell>
          <cell r="AX15">
            <v>0</v>
          </cell>
          <cell r="AY15">
            <v>456250</v>
          </cell>
          <cell r="AZ15"/>
          <cell r="BA15"/>
          <cell r="BB15"/>
          <cell r="BC15"/>
          <cell r="BD15"/>
          <cell r="BE15"/>
          <cell r="BF15">
            <v>0</v>
          </cell>
          <cell r="BG15">
            <v>0</v>
          </cell>
          <cell r="BH15"/>
          <cell r="BI15">
            <v>0</v>
          </cell>
          <cell r="BJ15"/>
          <cell r="BK15"/>
          <cell r="BL15"/>
          <cell r="BM15"/>
          <cell r="BN15"/>
          <cell r="BO15"/>
          <cell r="BP15"/>
          <cell r="BQ15"/>
          <cell r="BR15"/>
          <cell r="BS15"/>
          <cell r="BT15">
            <v>0</v>
          </cell>
          <cell r="BU15"/>
          <cell r="BV15"/>
          <cell r="BW15"/>
          <cell r="BX15"/>
          <cell r="BY15"/>
          <cell r="BZ15"/>
          <cell r="CA15" t="str">
            <v>Schultz</v>
          </cell>
          <cell r="CB15"/>
          <cell r="CC15" t="str">
            <v>3b</v>
          </cell>
        </row>
        <row r="16">
          <cell r="C16">
            <v>291</v>
          </cell>
          <cell r="D16">
            <v>10</v>
          </cell>
          <cell r="E16"/>
          <cell r="F16"/>
          <cell r="G16">
            <v>2024</v>
          </cell>
          <cell r="H16" t="str">
            <v/>
          </cell>
          <cell r="I16" t="str">
            <v>Yes</v>
          </cell>
          <cell r="J16">
            <v>0</v>
          </cell>
          <cell r="K16" t="str">
            <v>Schultz</v>
          </cell>
          <cell r="L16" t="str">
            <v>Storage - Water Tower Installation</v>
          </cell>
          <cell r="M16" t="str">
            <v>1010001-10</v>
          </cell>
          <cell r="N16" t="str">
            <v xml:space="preserve">No </v>
          </cell>
          <cell r="O16">
            <v>2126</v>
          </cell>
          <cell r="P16" t="str">
            <v>Reg</v>
          </cell>
          <cell r="Q16"/>
          <cell r="R16"/>
          <cell r="S16">
            <v>45070</v>
          </cell>
          <cell r="T16">
            <v>1875000</v>
          </cell>
          <cell r="U16"/>
          <cell r="V16"/>
          <cell r="W16">
            <v>1875000</v>
          </cell>
          <cell r="X16" t="str">
            <v>Part B</v>
          </cell>
          <cell r="Y16"/>
          <cell r="Z16"/>
          <cell r="AA16"/>
          <cell r="AB16"/>
          <cell r="AC16"/>
          <cell r="AD16">
            <v>45413</v>
          </cell>
          <cell r="AE16">
            <v>45566</v>
          </cell>
          <cell r="AF16"/>
          <cell r="AG16"/>
          <cell r="AH16"/>
          <cell r="AI16">
            <v>1875000</v>
          </cell>
          <cell r="AJ16">
            <v>1875000</v>
          </cell>
          <cell r="AK16">
            <v>0</v>
          </cell>
          <cell r="AL16"/>
          <cell r="AM16"/>
          <cell r="AN16"/>
          <cell r="AO16"/>
          <cell r="AP16"/>
          <cell r="AQ16">
            <v>1875000</v>
          </cell>
          <cell r="AR16">
            <v>1875000</v>
          </cell>
          <cell r="AS16"/>
          <cell r="AT16">
            <v>0</v>
          </cell>
          <cell r="AU16">
            <v>0</v>
          </cell>
          <cell r="AV16"/>
          <cell r="AW16">
            <v>0</v>
          </cell>
          <cell r="AX16">
            <v>0</v>
          </cell>
          <cell r="AY16">
            <v>1875000</v>
          </cell>
          <cell r="AZ16"/>
          <cell r="BA16"/>
          <cell r="BB16"/>
          <cell r="BC16"/>
          <cell r="BD16"/>
          <cell r="BE16"/>
          <cell r="BF16">
            <v>0</v>
          </cell>
          <cell r="BG16">
            <v>0</v>
          </cell>
          <cell r="BH16"/>
          <cell r="BI16">
            <v>0</v>
          </cell>
          <cell r="BJ16"/>
          <cell r="BK16"/>
          <cell r="BL16"/>
          <cell r="BM16"/>
          <cell r="BN16"/>
          <cell r="BO16"/>
          <cell r="BP16"/>
          <cell r="BQ16"/>
          <cell r="BR16"/>
          <cell r="BS16"/>
          <cell r="BT16">
            <v>0</v>
          </cell>
          <cell r="BU16"/>
          <cell r="BV16"/>
          <cell r="BW16"/>
          <cell r="BX16"/>
          <cell r="BY16"/>
          <cell r="BZ16"/>
          <cell r="CA16" t="str">
            <v>Schultz</v>
          </cell>
          <cell r="CB16"/>
          <cell r="CC16" t="str">
            <v>3b</v>
          </cell>
        </row>
        <row r="17">
          <cell r="C17">
            <v>293</v>
          </cell>
          <cell r="D17">
            <v>10</v>
          </cell>
          <cell r="E17">
            <v>171</v>
          </cell>
          <cell r="F17">
            <v>10</v>
          </cell>
          <cell r="G17"/>
          <cell r="H17" t="str">
            <v/>
          </cell>
          <cell r="I17" t="str">
            <v/>
          </cell>
          <cell r="J17">
            <v>0</v>
          </cell>
          <cell r="K17" t="str">
            <v>Schultz</v>
          </cell>
          <cell r="L17" t="str">
            <v>Other - Emergency Generator</v>
          </cell>
          <cell r="M17" t="str">
            <v>1290001-5</v>
          </cell>
          <cell r="N17" t="str">
            <v xml:space="preserve">No </v>
          </cell>
          <cell r="O17">
            <v>386</v>
          </cell>
          <cell r="P17" t="str">
            <v>Reg</v>
          </cell>
          <cell r="Q17" t="str">
            <v>Exempt</v>
          </cell>
          <cell r="R17"/>
          <cell r="S17"/>
          <cell r="T17"/>
          <cell r="U17"/>
          <cell r="V17"/>
          <cell r="W17">
            <v>0</v>
          </cell>
          <cell r="X17"/>
          <cell r="Y17"/>
          <cell r="Z17">
            <v>44714</v>
          </cell>
          <cell r="AA17">
            <v>130000</v>
          </cell>
          <cell r="AB17">
            <v>130000</v>
          </cell>
          <cell r="AC17" t="str">
            <v>Refer to RD</v>
          </cell>
          <cell r="AD17">
            <v>45413</v>
          </cell>
          <cell r="AE17">
            <v>45565</v>
          </cell>
          <cell r="AF17"/>
          <cell r="AG17"/>
          <cell r="AH17"/>
          <cell r="AI17">
            <v>130000</v>
          </cell>
          <cell r="AJ17">
            <v>130000</v>
          </cell>
          <cell r="AK17">
            <v>0</v>
          </cell>
          <cell r="AL17"/>
          <cell r="AM17"/>
          <cell r="AN17"/>
          <cell r="AO17"/>
          <cell r="AP17"/>
          <cell r="AQ17">
            <v>130000</v>
          </cell>
          <cell r="AR17">
            <v>0</v>
          </cell>
          <cell r="AS17"/>
          <cell r="AT17">
            <v>0</v>
          </cell>
          <cell r="AU17">
            <v>0</v>
          </cell>
          <cell r="AV17"/>
          <cell r="AW17">
            <v>0</v>
          </cell>
          <cell r="AX17">
            <v>0</v>
          </cell>
          <cell r="AY17">
            <v>0</v>
          </cell>
          <cell r="AZ17"/>
          <cell r="BA17"/>
          <cell r="BB17"/>
          <cell r="BC17"/>
          <cell r="BD17"/>
          <cell r="BE17"/>
          <cell r="BF17">
            <v>0</v>
          </cell>
          <cell r="BG17">
            <v>0</v>
          </cell>
          <cell r="BH17"/>
          <cell r="BI17">
            <v>0</v>
          </cell>
          <cell r="BJ17"/>
          <cell r="BK17"/>
          <cell r="BL17"/>
          <cell r="BM17"/>
          <cell r="BN17"/>
          <cell r="BO17"/>
          <cell r="BP17"/>
          <cell r="BT17">
            <v>0</v>
          </cell>
          <cell r="BU17"/>
          <cell r="BV17"/>
          <cell r="BX17"/>
          <cell r="CA17" t="str">
            <v>Schultz</v>
          </cell>
          <cell r="CB17"/>
          <cell r="CC17">
            <v>2</v>
          </cell>
        </row>
        <row r="18">
          <cell r="C18">
            <v>294</v>
          </cell>
          <cell r="D18">
            <v>10</v>
          </cell>
          <cell r="E18">
            <v>172</v>
          </cell>
          <cell r="F18">
            <v>10</v>
          </cell>
          <cell r="G18"/>
          <cell r="H18" t="str">
            <v/>
          </cell>
          <cell r="I18" t="str">
            <v/>
          </cell>
          <cell r="J18">
            <v>0</v>
          </cell>
          <cell r="K18" t="str">
            <v>Schultz</v>
          </cell>
          <cell r="L18" t="str">
            <v>Storage - Tower Rehab</v>
          </cell>
          <cell r="M18" t="str">
            <v>1290001-6</v>
          </cell>
          <cell r="N18" t="str">
            <v xml:space="preserve">No </v>
          </cell>
          <cell r="O18">
            <v>386</v>
          </cell>
          <cell r="P18" t="str">
            <v>Reg</v>
          </cell>
          <cell r="Q18" t="str">
            <v>Exempt</v>
          </cell>
          <cell r="R18"/>
          <cell r="S18"/>
          <cell r="T18"/>
          <cell r="U18"/>
          <cell r="V18"/>
          <cell r="W18">
            <v>0</v>
          </cell>
          <cell r="X18"/>
          <cell r="Y18"/>
          <cell r="Z18">
            <v>44714</v>
          </cell>
          <cell r="AA18">
            <v>271000</v>
          </cell>
          <cell r="AB18">
            <v>271000</v>
          </cell>
          <cell r="AC18" t="str">
            <v>Refer to RD</v>
          </cell>
          <cell r="AD18">
            <v>45413</v>
          </cell>
          <cell r="AE18">
            <v>45565</v>
          </cell>
          <cell r="AF18"/>
          <cell r="AG18"/>
          <cell r="AH18"/>
          <cell r="AI18">
            <v>271000</v>
          </cell>
          <cell r="AJ18">
            <v>271000</v>
          </cell>
          <cell r="AK18">
            <v>0</v>
          </cell>
          <cell r="AL18"/>
          <cell r="AM18"/>
          <cell r="AN18"/>
          <cell r="AO18"/>
          <cell r="AP18"/>
          <cell r="AQ18">
            <v>271000</v>
          </cell>
          <cell r="AR18">
            <v>0</v>
          </cell>
          <cell r="AS18"/>
          <cell r="AT18">
            <v>0</v>
          </cell>
          <cell r="AU18">
            <v>0</v>
          </cell>
          <cell r="AV18"/>
          <cell r="AW18">
            <v>0</v>
          </cell>
          <cell r="AX18">
            <v>0</v>
          </cell>
          <cell r="AY18">
            <v>0</v>
          </cell>
          <cell r="AZ18"/>
          <cell r="BA18"/>
          <cell r="BB18"/>
          <cell r="BC18"/>
          <cell r="BD18"/>
          <cell r="BE18"/>
          <cell r="BF18">
            <v>0</v>
          </cell>
          <cell r="BG18">
            <v>0</v>
          </cell>
          <cell r="BH18"/>
          <cell r="BI18">
            <v>0</v>
          </cell>
          <cell r="BJ18"/>
          <cell r="BK18"/>
          <cell r="BL18"/>
          <cell r="BM18"/>
          <cell r="BN18"/>
          <cell r="BO18"/>
          <cell r="BP18"/>
          <cell r="BT18">
            <v>0</v>
          </cell>
          <cell r="BU18"/>
          <cell r="BV18"/>
          <cell r="BX18"/>
          <cell r="CA18" t="str">
            <v>Schultz</v>
          </cell>
          <cell r="CB18"/>
          <cell r="CC18">
            <v>2</v>
          </cell>
        </row>
        <row r="19">
          <cell r="C19">
            <v>295</v>
          </cell>
          <cell r="D19">
            <v>10</v>
          </cell>
          <cell r="E19">
            <v>173</v>
          </cell>
          <cell r="F19">
            <v>10</v>
          </cell>
          <cell r="G19"/>
          <cell r="H19" t="str">
            <v/>
          </cell>
          <cell r="I19" t="str">
            <v/>
          </cell>
          <cell r="J19">
            <v>0</v>
          </cell>
          <cell r="K19" t="str">
            <v>Schultz</v>
          </cell>
          <cell r="L19" t="str">
            <v>Watermain - CIP Replacement</v>
          </cell>
          <cell r="M19" t="str">
            <v>1290001-7</v>
          </cell>
          <cell r="N19" t="str">
            <v xml:space="preserve">No </v>
          </cell>
          <cell r="O19">
            <v>386</v>
          </cell>
          <cell r="P19" t="str">
            <v>Reg</v>
          </cell>
          <cell r="Q19" t="str">
            <v>Exempt</v>
          </cell>
          <cell r="R19"/>
          <cell r="S19"/>
          <cell r="T19"/>
          <cell r="U19"/>
          <cell r="V19"/>
          <cell r="W19">
            <v>0</v>
          </cell>
          <cell r="X19"/>
          <cell r="Y19"/>
          <cell r="Z19">
            <v>44714</v>
          </cell>
          <cell r="AA19">
            <v>675000</v>
          </cell>
          <cell r="AB19">
            <v>675000</v>
          </cell>
          <cell r="AC19" t="str">
            <v>Refer to RD</v>
          </cell>
          <cell r="AD19">
            <v>45413</v>
          </cell>
          <cell r="AE19">
            <v>45565</v>
          </cell>
          <cell r="AF19"/>
          <cell r="AG19"/>
          <cell r="AH19"/>
          <cell r="AI19">
            <v>675000</v>
          </cell>
          <cell r="AJ19">
            <v>675000</v>
          </cell>
          <cell r="AK19">
            <v>0</v>
          </cell>
          <cell r="AL19"/>
          <cell r="AM19"/>
          <cell r="AN19"/>
          <cell r="AO19"/>
          <cell r="AP19"/>
          <cell r="AQ19">
            <v>675000</v>
          </cell>
          <cell r="AR19">
            <v>0</v>
          </cell>
          <cell r="AS19"/>
          <cell r="AT19">
            <v>0</v>
          </cell>
          <cell r="AU19">
            <v>0</v>
          </cell>
          <cell r="AV19"/>
          <cell r="AW19">
            <v>0</v>
          </cell>
          <cell r="AX19">
            <v>0</v>
          </cell>
          <cell r="AY19">
            <v>0</v>
          </cell>
          <cell r="AZ19"/>
          <cell r="BA19"/>
          <cell r="BB19"/>
          <cell r="BC19"/>
          <cell r="BD19"/>
          <cell r="BE19"/>
          <cell r="BF19">
            <v>0</v>
          </cell>
          <cell r="BG19">
            <v>0</v>
          </cell>
          <cell r="BH19"/>
          <cell r="BI19">
            <v>0</v>
          </cell>
          <cell r="BJ19"/>
          <cell r="BK19"/>
          <cell r="BL19"/>
          <cell r="BM19"/>
          <cell r="BN19"/>
          <cell r="BO19"/>
          <cell r="BP19"/>
          <cell r="BT19">
            <v>0</v>
          </cell>
          <cell r="BU19"/>
          <cell r="BV19"/>
          <cell r="BX19"/>
          <cell r="CA19" t="str">
            <v>Schultz</v>
          </cell>
          <cell r="CB19"/>
          <cell r="CC19">
            <v>2</v>
          </cell>
        </row>
        <row r="20">
          <cell r="C20">
            <v>296</v>
          </cell>
          <cell r="D20">
            <v>10</v>
          </cell>
          <cell r="E20">
            <v>174</v>
          </cell>
          <cell r="F20">
            <v>10</v>
          </cell>
          <cell r="G20"/>
          <cell r="H20" t="str">
            <v/>
          </cell>
          <cell r="I20" t="str">
            <v/>
          </cell>
          <cell r="J20">
            <v>0</v>
          </cell>
          <cell r="K20" t="str">
            <v>Schultz</v>
          </cell>
          <cell r="L20" t="str">
            <v>Conservation - Meter Replacement</v>
          </cell>
          <cell r="M20" t="str">
            <v>1290001-8</v>
          </cell>
          <cell r="N20" t="str">
            <v xml:space="preserve">No </v>
          </cell>
          <cell r="O20">
            <v>386</v>
          </cell>
          <cell r="P20" t="str">
            <v>Reg</v>
          </cell>
          <cell r="Q20" t="str">
            <v>Exempt</v>
          </cell>
          <cell r="R20"/>
          <cell r="S20"/>
          <cell r="T20"/>
          <cell r="U20"/>
          <cell r="V20"/>
          <cell r="W20">
            <v>0</v>
          </cell>
          <cell r="X20"/>
          <cell r="Y20"/>
          <cell r="Z20">
            <v>44714</v>
          </cell>
          <cell r="AA20">
            <v>198000</v>
          </cell>
          <cell r="AB20">
            <v>198000</v>
          </cell>
          <cell r="AC20" t="str">
            <v>Refer to RD</v>
          </cell>
          <cell r="AD20">
            <v>45413</v>
          </cell>
          <cell r="AE20">
            <v>45565</v>
          </cell>
          <cell r="AF20"/>
          <cell r="AG20"/>
          <cell r="AH20"/>
          <cell r="AI20">
            <v>198000</v>
          </cell>
          <cell r="AJ20">
            <v>198000</v>
          </cell>
          <cell r="AK20">
            <v>0</v>
          </cell>
          <cell r="AL20"/>
          <cell r="AM20"/>
          <cell r="AN20"/>
          <cell r="AO20"/>
          <cell r="AP20"/>
          <cell r="AQ20">
            <v>198000</v>
          </cell>
          <cell r="AR20">
            <v>0</v>
          </cell>
          <cell r="AS20"/>
          <cell r="AT20">
            <v>0</v>
          </cell>
          <cell r="AU20">
            <v>0</v>
          </cell>
          <cell r="AV20"/>
          <cell r="AW20">
            <v>0</v>
          </cell>
          <cell r="AX20">
            <v>0</v>
          </cell>
          <cell r="AY20">
            <v>0</v>
          </cell>
          <cell r="AZ20"/>
          <cell r="BA20"/>
          <cell r="BB20"/>
          <cell r="BC20"/>
          <cell r="BD20"/>
          <cell r="BE20"/>
          <cell r="BF20">
            <v>0</v>
          </cell>
          <cell r="BG20">
            <v>0</v>
          </cell>
          <cell r="BH20"/>
          <cell r="BI20">
            <v>0</v>
          </cell>
          <cell r="BJ20"/>
          <cell r="BK20"/>
          <cell r="BL20"/>
          <cell r="BM20"/>
          <cell r="BN20"/>
          <cell r="BO20"/>
          <cell r="BP20"/>
          <cell r="BT20">
            <v>0</v>
          </cell>
          <cell r="BU20"/>
          <cell r="BV20"/>
          <cell r="BX20"/>
          <cell r="CA20" t="str">
            <v>Schultz</v>
          </cell>
          <cell r="CB20"/>
          <cell r="CC20">
            <v>2</v>
          </cell>
        </row>
        <row r="21">
          <cell r="C21">
            <v>49</v>
          </cell>
          <cell r="D21">
            <v>20</v>
          </cell>
          <cell r="E21"/>
          <cell r="F21"/>
          <cell r="G21">
            <v>2024</v>
          </cell>
          <cell r="H21" t="str">
            <v/>
          </cell>
          <cell r="I21" t="str">
            <v>Yes</v>
          </cell>
          <cell r="J21">
            <v>0</v>
          </cell>
          <cell r="K21" t="str">
            <v>Kanuit</v>
          </cell>
          <cell r="L21" t="str">
            <v>Other - LSL Replacement</v>
          </cell>
          <cell r="M21" t="str">
            <v>1240001-4</v>
          </cell>
          <cell r="N21" t="str">
            <v>Yes</v>
          </cell>
          <cell r="O21">
            <v>18433</v>
          </cell>
          <cell r="P21" t="str">
            <v>LSL</v>
          </cell>
          <cell r="Q21"/>
          <cell r="R21"/>
          <cell r="S21">
            <v>45050</v>
          </cell>
          <cell r="T21">
            <v>1500000</v>
          </cell>
          <cell r="U21">
            <v>1000000</v>
          </cell>
          <cell r="V21">
            <v>500000</v>
          </cell>
          <cell r="W21">
            <v>500000</v>
          </cell>
          <cell r="X21" t="str">
            <v>Part B</v>
          </cell>
          <cell r="Y21"/>
          <cell r="Z21"/>
          <cell r="AA21"/>
          <cell r="AB21"/>
          <cell r="AC21"/>
          <cell r="AD21">
            <v>45413</v>
          </cell>
          <cell r="AE21">
            <v>45566</v>
          </cell>
          <cell r="AF21"/>
          <cell r="AG21"/>
          <cell r="AH21" t="str">
            <v>Private/Public cost breakdown?</v>
          </cell>
          <cell r="AI21">
            <v>1500000</v>
          </cell>
          <cell r="AJ21">
            <v>1500000</v>
          </cell>
          <cell r="AK21">
            <v>0</v>
          </cell>
          <cell r="AL21"/>
          <cell r="AM21"/>
          <cell r="AN21"/>
          <cell r="AO21"/>
          <cell r="AP21"/>
          <cell r="AQ21">
            <v>1500000</v>
          </cell>
          <cell r="AR21">
            <v>1500000</v>
          </cell>
          <cell r="AS21"/>
          <cell r="AT21">
            <v>500000</v>
          </cell>
          <cell r="AU21">
            <v>0</v>
          </cell>
          <cell r="AV21"/>
          <cell r="AW21">
            <v>500000</v>
          </cell>
          <cell r="AX21">
            <v>500000</v>
          </cell>
          <cell r="AY21">
            <v>500000</v>
          </cell>
          <cell r="AZ21"/>
          <cell r="BA21"/>
          <cell r="BB21"/>
          <cell r="BC21"/>
          <cell r="BD21"/>
          <cell r="BE21"/>
          <cell r="BF21">
            <v>0</v>
          </cell>
          <cell r="BG21">
            <v>0</v>
          </cell>
          <cell r="BH21"/>
          <cell r="BI21">
            <v>0</v>
          </cell>
          <cell r="BJ21"/>
          <cell r="BK21"/>
          <cell r="BL21"/>
          <cell r="BM21"/>
          <cell r="BN21"/>
          <cell r="BO21"/>
          <cell r="BP21"/>
          <cell r="BQ21"/>
          <cell r="BR21"/>
          <cell r="BS21"/>
          <cell r="BT21">
            <v>0</v>
          </cell>
          <cell r="BU21"/>
          <cell r="BV21"/>
          <cell r="BW21"/>
          <cell r="BX21"/>
          <cell r="BY21"/>
          <cell r="BZ21"/>
          <cell r="CA21" t="str">
            <v>Kanuit</v>
          </cell>
          <cell r="CB21" t="str">
            <v>Gallentine</v>
          </cell>
          <cell r="CC21">
            <v>10</v>
          </cell>
        </row>
        <row r="22">
          <cell r="C22">
            <v>324</v>
          </cell>
          <cell r="D22">
            <v>10</v>
          </cell>
          <cell r="E22">
            <v>204</v>
          </cell>
          <cell r="F22">
            <v>10</v>
          </cell>
          <cell r="G22"/>
          <cell r="H22" t="str">
            <v/>
          </cell>
          <cell r="I22" t="str">
            <v/>
          </cell>
          <cell r="J22">
            <v>0</v>
          </cell>
          <cell r="K22" t="str">
            <v>Kanuit</v>
          </cell>
          <cell r="L22" t="str">
            <v>Treatment - Nitrification Solution</v>
          </cell>
          <cell r="M22" t="str">
            <v>1240001-3</v>
          </cell>
          <cell r="N22" t="str">
            <v xml:space="preserve">No </v>
          </cell>
          <cell r="O22">
            <v>18016</v>
          </cell>
          <cell r="P22" t="str">
            <v>Reg</v>
          </cell>
          <cell r="Q22" t="str">
            <v>Exempt</v>
          </cell>
          <cell r="R22"/>
          <cell r="S22"/>
          <cell r="T22"/>
          <cell r="U22"/>
          <cell r="V22"/>
          <cell r="W22">
            <v>0</v>
          </cell>
          <cell r="X22"/>
          <cell r="Y22"/>
          <cell r="Z22"/>
          <cell r="AA22"/>
          <cell r="AB22">
            <v>0</v>
          </cell>
          <cell r="AC22"/>
          <cell r="AD22">
            <v>44440</v>
          </cell>
          <cell r="AE22">
            <v>44896</v>
          </cell>
          <cell r="AF22"/>
          <cell r="AG22"/>
          <cell r="AH22"/>
          <cell r="AI22">
            <v>700000</v>
          </cell>
          <cell r="AJ22">
            <v>700000</v>
          </cell>
          <cell r="AK22">
            <v>0</v>
          </cell>
          <cell r="AL22"/>
          <cell r="AM22"/>
          <cell r="AN22"/>
          <cell r="AO22"/>
          <cell r="AP22"/>
          <cell r="AQ22">
            <v>700000</v>
          </cell>
          <cell r="AR22">
            <v>0</v>
          </cell>
          <cell r="AS22"/>
          <cell r="AT22">
            <v>0</v>
          </cell>
          <cell r="AU22">
            <v>0</v>
          </cell>
          <cell r="AV22"/>
          <cell r="AW22">
            <v>0</v>
          </cell>
          <cell r="AX22">
            <v>0</v>
          </cell>
          <cell r="AY22">
            <v>0</v>
          </cell>
          <cell r="AZ22"/>
          <cell r="BA22"/>
          <cell r="BB22"/>
          <cell r="BC22"/>
          <cell r="BD22"/>
          <cell r="BE22"/>
          <cell r="BF22">
            <v>0</v>
          </cell>
          <cell r="BG22">
            <v>0</v>
          </cell>
          <cell r="BH22"/>
          <cell r="BI22">
            <v>0</v>
          </cell>
          <cell r="BJ22"/>
          <cell r="BK22"/>
          <cell r="BL22"/>
          <cell r="BM22"/>
          <cell r="BN22"/>
          <cell r="BO22"/>
          <cell r="BP22"/>
          <cell r="BT22">
            <v>0</v>
          </cell>
          <cell r="BU22"/>
          <cell r="BV22"/>
          <cell r="BX22"/>
          <cell r="CA22" t="str">
            <v>Kanuit</v>
          </cell>
          <cell r="CB22" t="str">
            <v>Gallentine</v>
          </cell>
          <cell r="CC22">
            <v>10</v>
          </cell>
        </row>
        <row r="23">
          <cell r="C23">
            <v>94</v>
          </cell>
          <cell r="D23">
            <v>20</v>
          </cell>
          <cell r="E23"/>
          <cell r="F23"/>
          <cell r="G23"/>
          <cell r="H23" t="str">
            <v/>
          </cell>
          <cell r="I23" t="str">
            <v/>
          </cell>
          <cell r="J23">
            <v>0</v>
          </cell>
          <cell r="K23" t="str">
            <v>Kanuit</v>
          </cell>
          <cell r="L23" t="str">
            <v>Other - LSL Replacement</v>
          </cell>
          <cell r="M23" t="str">
            <v>1240004-8</v>
          </cell>
          <cell r="N23" t="str">
            <v>Yes</v>
          </cell>
          <cell r="O23">
            <v>680</v>
          </cell>
          <cell r="P23" t="str">
            <v>LSL</v>
          </cell>
          <cell r="Q23"/>
          <cell r="R23"/>
          <cell r="S23"/>
          <cell r="T23"/>
          <cell r="U23"/>
          <cell r="V23"/>
          <cell r="W23">
            <v>0</v>
          </cell>
          <cell r="X23"/>
          <cell r="Y23"/>
          <cell r="Z23"/>
          <cell r="AA23"/>
          <cell r="AB23"/>
          <cell r="AC23"/>
          <cell r="AD23"/>
          <cell r="AE23"/>
          <cell r="AF23"/>
          <cell r="AG23"/>
          <cell r="AH23"/>
          <cell r="AI23">
            <v>200000</v>
          </cell>
          <cell r="AJ23">
            <v>200000</v>
          </cell>
          <cell r="AK23">
            <v>0</v>
          </cell>
          <cell r="AL23"/>
          <cell r="AM23"/>
          <cell r="AN23"/>
          <cell r="AO23"/>
          <cell r="AP23"/>
          <cell r="AQ23">
            <v>200000</v>
          </cell>
          <cell r="AR23">
            <v>0</v>
          </cell>
          <cell r="AS23"/>
          <cell r="AT23">
            <v>0</v>
          </cell>
          <cell r="AU23">
            <v>0</v>
          </cell>
          <cell r="AV23"/>
          <cell r="AW23">
            <v>0</v>
          </cell>
          <cell r="AX23">
            <v>0</v>
          </cell>
          <cell r="AY23">
            <v>0</v>
          </cell>
          <cell r="AZ23"/>
          <cell r="BA23"/>
          <cell r="BB23"/>
          <cell r="BC23"/>
          <cell r="BD23"/>
          <cell r="BE23"/>
          <cell r="BF23">
            <v>0</v>
          </cell>
          <cell r="BG23">
            <v>0</v>
          </cell>
          <cell r="BH23"/>
          <cell r="BI23">
            <v>0</v>
          </cell>
          <cell r="BJ23"/>
          <cell r="BK23"/>
          <cell r="BL23"/>
          <cell r="BM23"/>
          <cell r="BN23"/>
          <cell r="BO23"/>
          <cell r="BP23"/>
          <cell r="BQ23"/>
          <cell r="BR23"/>
          <cell r="BS23"/>
          <cell r="BT23">
            <v>0</v>
          </cell>
          <cell r="BU23"/>
          <cell r="BV23"/>
          <cell r="BW23"/>
          <cell r="BX23"/>
          <cell r="BY23"/>
          <cell r="BZ23"/>
          <cell r="CA23" t="str">
            <v>Kanuit</v>
          </cell>
          <cell r="CB23" t="str">
            <v>Gallentine</v>
          </cell>
          <cell r="CC23">
            <v>10</v>
          </cell>
        </row>
        <row r="24">
          <cell r="C24">
            <v>599</v>
          </cell>
          <cell r="D24">
            <v>10</v>
          </cell>
          <cell r="E24"/>
          <cell r="F24"/>
          <cell r="G24"/>
          <cell r="H24" t="str">
            <v/>
          </cell>
          <cell r="I24" t="str">
            <v/>
          </cell>
          <cell r="J24">
            <v>0</v>
          </cell>
          <cell r="K24" t="str">
            <v>Kanuit</v>
          </cell>
          <cell r="L24" t="str">
            <v>Watermain - Citywide System Replacement</v>
          </cell>
          <cell r="M24" t="str">
            <v>1240004-5</v>
          </cell>
          <cell r="N24" t="str">
            <v xml:space="preserve">No </v>
          </cell>
          <cell r="O24">
            <v>680</v>
          </cell>
          <cell r="P24" t="str">
            <v>Reg</v>
          </cell>
          <cell r="Q24"/>
          <cell r="R24"/>
          <cell r="S24"/>
          <cell r="T24"/>
          <cell r="U24"/>
          <cell r="V24"/>
          <cell r="W24">
            <v>0</v>
          </cell>
          <cell r="X24"/>
          <cell r="Y24"/>
          <cell r="Z24"/>
          <cell r="AA24"/>
          <cell r="AB24"/>
          <cell r="AC24"/>
          <cell r="AD24"/>
          <cell r="AE24"/>
          <cell r="AF24"/>
          <cell r="AG24"/>
          <cell r="AH24"/>
          <cell r="AI24">
            <v>8133000</v>
          </cell>
          <cell r="AJ24">
            <v>8133000</v>
          </cell>
          <cell r="AK24">
            <v>0</v>
          </cell>
          <cell r="AL24"/>
          <cell r="AM24"/>
          <cell r="AN24"/>
          <cell r="AO24"/>
          <cell r="AP24"/>
          <cell r="AQ24">
            <v>8133000</v>
          </cell>
          <cell r="AR24">
            <v>0</v>
          </cell>
          <cell r="AS24"/>
          <cell r="AT24">
            <v>0</v>
          </cell>
          <cell r="AU24">
            <v>0</v>
          </cell>
          <cell r="AV24"/>
          <cell r="AW24">
            <v>0</v>
          </cell>
          <cell r="AX24">
            <v>0</v>
          </cell>
          <cell r="AY24">
            <v>0</v>
          </cell>
          <cell r="AZ24"/>
          <cell r="BA24"/>
          <cell r="BB24"/>
          <cell r="BC24"/>
          <cell r="BD24"/>
          <cell r="BE24"/>
          <cell r="BF24">
            <v>0</v>
          </cell>
          <cell r="BG24">
            <v>0</v>
          </cell>
          <cell r="BH24"/>
          <cell r="BI24">
            <v>0</v>
          </cell>
          <cell r="BJ24"/>
          <cell r="BK24"/>
          <cell r="BL24"/>
          <cell r="BM24"/>
          <cell r="BN24"/>
          <cell r="BO24"/>
          <cell r="BP24"/>
          <cell r="BT24">
            <v>0</v>
          </cell>
          <cell r="BU24"/>
          <cell r="BV24"/>
          <cell r="BX24"/>
          <cell r="CA24" t="str">
            <v>Kanuit</v>
          </cell>
          <cell r="CB24" t="str">
            <v>Gallentine</v>
          </cell>
          <cell r="CC24">
            <v>10</v>
          </cell>
        </row>
        <row r="25">
          <cell r="C25">
            <v>600</v>
          </cell>
          <cell r="D25">
            <v>10</v>
          </cell>
          <cell r="E25"/>
          <cell r="F25"/>
          <cell r="G25"/>
          <cell r="H25" t="str">
            <v/>
          </cell>
          <cell r="I25" t="str">
            <v/>
          </cell>
          <cell r="J25">
            <v>0</v>
          </cell>
          <cell r="K25" t="str">
            <v>Kanuit</v>
          </cell>
          <cell r="L25" t="str">
            <v>Storage - Elevated Tank Replacement</v>
          </cell>
          <cell r="M25" t="str">
            <v>1240004-6</v>
          </cell>
          <cell r="N25" t="str">
            <v xml:space="preserve">No </v>
          </cell>
          <cell r="O25">
            <v>680</v>
          </cell>
          <cell r="P25" t="str">
            <v>Reg</v>
          </cell>
          <cell r="Q25"/>
          <cell r="R25"/>
          <cell r="S25"/>
          <cell r="T25"/>
          <cell r="U25"/>
          <cell r="V25"/>
          <cell r="W25">
            <v>0</v>
          </cell>
          <cell r="X25"/>
          <cell r="Y25"/>
          <cell r="Z25"/>
          <cell r="AA25"/>
          <cell r="AB25"/>
          <cell r="AC25"/>
          <cell r="AD25"/>
          <cell r="AE25"/>
          <cell r="AF25"/>
          <cell r="AG25"/>
          <cell r="AH25"/>
          <cell r="AI25">
            <v>1200000</v>
          </cell>
          <cell r="AJ25">
            <v>1200000</v>
          </cell>
          <cell r="AK25">
            <v>0</v>
          </cell>
          <cell r="AL25"/>
          <cell r="AM25"/>
          <cell r="AN25"/>
          <cell r="AO25"/>
          <cell r="AP25"/>
          <cell r="AQ25">
            <v>1200000</v>
          </cell>
          <cell r="AR25">
            <v>0</v>
          </cell>
          <cell r="AS25"/>
          <cell r="AT25">
            <v>0</v>
          </cell>
          <cell r="AU25">
            <v>0</v>
          </cell>
          <cell r="AV25"/>
          <cell r="AW25">
            <v>0</v>
          </cell>
          <cell r="AX25">
            <v>0</v>
          </cell>
          <cell r="AY25">
            <v>0</v>
          </cell>
          <cell r="AZ25"/>
          <cell r="BA25"/>
          <cell r="BB25"/>
          <cell r="BC25"/>
          <cell r="BD25"/>
          <cell r="BE25"/>
          <cell r="BF25">
            <v>0</v>
          </cell>
          <cell r="BG25">
            <v>0</v>
          </cell>
          <cell r="BH25"/>
          <cell r="BI25">
            <v>0</v>
          </cell>
          <cell r="BJ25"/>
          <cell r="BK25"/>
          <cell r="BL25"/>
          <cell r="BM25"/>
          <cell r="BN25"/>
          <cell r="BO25"/>
          <cell r="BP25"/>
          <cell r="BT25">
            <v>0</v>
          </cell>
          <cell r="BU25"/>
          <cell r="BV25"/>
          <cell r="BX25"/>
          <cell r="CA25" t="str">
            <v>Kanuit</v>
          </cell>
          <cell r="CB25" t="str">
            <v>Gallentine</v>
          </cell>
          <cell r="CC25">
            <v>10</v>
          </cell>
        </row>
        <row r="26">
          <cell r="C26">
            <v>601</v>
          </cell>
          <cell r="D26">
            <v>10</v>
          </cell>
          <cell r="E26"/>
          <cell r="F26"/>
          <cell r="G26"/>
          <cell r="H26" t="str">
            <v/>
          </cell>
          <cell r="I26" t="str">
            <v/>
          </cell>
          <cell r="J26">
            <v>0</v>
          </cell>
          <cell r="K26" t="str">
            <v>Kanuit</v>
          </cell>
          <cell r="L26" t="str">
            <v>Storage - Clear Well Tank Addition</v>
          </cell>
          <cell r="M26" t="str">
            <v>1240004-7</v>
          </cell>
          <cell r="N26" t="str">
            <v xml:space="preserve">No </v>
          </cell>
          <cell r="O26">
            <v>680</v>
          </cell>
          <cell r="P26" t="str">
            <v>Reg</v>
          </cell>
          <cell r="Q26"/>
          <cell r="R26"/>
          <cell r="S26"/>
          <cell r="T26"/>
          <cell r="U26"/>
          <cell r="V26"/>
          <cell r="W26">
            <v>0</v>
          </cell>
          <cell r="X26"/>
          <cell r="Y26"/>
          <cell r="Z26"/>
          <cell r="AA26"/>
          <cell r="AB26"/>
          <cell r="AC26"/>
          <cell r="AD26"/>
          <cell r="AE26"/>
          <cell r="AF26"/>
          <cell r="AG26"/>
          <cell r="AH26"/>
          <cell r="AI26">
            <v>800000</v>
          </cell>
          <cell r="AJ26">
            <v>800000</v>
          </cell>
          <cell r="AK26">
            <v>0</v>
          </cell>
          <cell r="AL26"/>
          <cell r="AM26"/>
          <cell r="AN26"/>
          <cell r="AO26"/>
          <cell r="AP26"/>
          <cell r="AQ26">
            <v>800000</v>
          </cell>
          <cell r="AR26">
            <v>0</v>
          </cell>
          <cell r="AS26"/>
          <cell r="AT26">
            <v>0</v>
          </cell>
          <cell r="AU26">
            <v>0</v>
          </cell>
          <cell r="AV26"/>
          <cell r="AW26">
            <v>0</v>
          </cell>
          <cell r="AX26">
            <v>0</v>
          </cell>
          <cell r="AY26">
            <v>0</v>
          </cell>
          <cell r="AZ26"/>
          <cell r="BA26"/>
          <cell r="BB26"/>
          <cell r="BC26"/>
          <cell r="BD26"/>
          <cell r="BE26"/>
          <cell r="BF26">
            <v>0</v>
          </cell>
          <cell r="BG26">
            <v>0</v>
          </cell>
          <cell r="BH26"/>
          <cell r="BI26">
            <v>0</v>
          </cell>
          <cell r="BJ26"/>
          <cell r="BK26"/>
          <cell r="BL26"/>
          <cell r="BM26"/>
          <cell r="BN26"/>
          <cell r="BO26"/>
          <cell r="BP26"/>
          <cell r="BT26">
            <v>0</v>
          </cell>
          <cell r="BU26"/>
          <cell r="BV26"/>
          <cell r="BX26"/>
          <cell r="CA26" t="str">
            <v>Kanuit</v>
          </cell>
          <cell r="CB26" t="str">
            <v>Gallentine</v>
          </cell>
          <cell r="CC26">
            <v>10</v>
          </cell>
        </row>
        <row r="27">
          <cell r="C27">
            <v>699</v>
          </cell>
          <cell r="D27">
            <v>7</v>
          </cell>
          <cell r="E27">
            <v>537</v>
          </cell>
          <cell r="F27">
            <v>7</v>
          </cell>
          <cell r="G27"/>
          <cell r="H27" t="str">
            <v/>
          </cell>
          <cell r="I27" t="str">
            <v/>
          </cell>
          <cell r="J27" t="str">
            <v>Refer to RD</v>
          </cell>
          <cell r="K27" t="str">
            <v>Berrens</v>
          </cell>
          <cell r="L27" t="str">
            <v>Treatment - Plant &amp; Well Rehab</v>
          </cell>
          <cell r="M27" t="str">
            <v>1320001-1</v>
          </cell>
          <cell r="N27" t="str">
            <v xml:space="preserve">No </v>
          </cell>
          <cell r="O27">
            <v>162</v>
          </cell>
          <cell r="P27" t="str">
            <v>Reg</v>
          </cell>
          <cell r="Q27" t="str">
            <v>Exempt</v>
          </cell>
          <cell r="R27"/>
          <cell r="S27">
            <v>45107</v>
          </cell>
          <cell r="T27">
            <v>2074950</v>
          </cell>
          <cell r="U27"/>
          <cell r="V27"/>
          <cell r="W27">
            <v>2074950</v>
          </cell>
          <cell r="X27" t="str">
            <v>Refer to RD</v>
          </cell>
          <cell r="Y27"/>
          <cell r="Z27">
            <v>44715</v>
          </cell>
          <cell r="AA27">
            <v>2074950</v>
          </cell>
          <cell r="AB27">
            <v>2074950</v>
          </cell>
          <cell r="AC27" t="str">
            <v>Refer to RD</v>
          </cell>
          <cell r="AD27">
            <v>45444</v>
          </cell>
          <cell r="AE27">
            <v>45839</v>
          </cell>
          <cell r="AF27"/>
          <cell r="AG27"/>
          <cell r="AH27"/>
          <cell r="AI27">
            <v>2074950</v>
          </cell>
          <cell r="AJ27">
            <v>2074950</v>
          </cell>
          <cell r="AK27">
            <v>0</v>
          </cell>
          <cell r="AL27"/>
          <cell r="AM27"/>
          <cell r="AN27"/>
          <cell r="AO27"/>
          <cell r="AP27"/>
          <cell r="AQ27">
            <v>2074950</v>
          </cell>
          <cell r="AR27">
            <v>0</v>
          </cell>
          <cell r="AS27"/>
          <cell r="AT27">
            <v>0</v>
          </cell>
          <cell r="AU27">
            <v>0</v>
          </cell>
          <cell r="AV27"/>
          <cell r="AW27">
            <v>0</v>
          </cell>
          <cell r="AX27">
            <v>0</v>
          </cell>
          <cell r="AY27">
            <v>0</v>
          </cell>
          <cell r="AZ27"/>
          <cell r="BA27"/>
          <cell r="BB27"/>
          <cell r="BC27"/>
          <cell r="BD27"/>
          <cell r="BE27"/>
          <cell r="BF27">
            <v>0</v>
          </cell>
          <cell r="BG27">
            <v>0</v>
          </cell>
          <cell r="BH27"/>
          <cell r="BI27">
            <v>0</v>
          </cell>
          <cell r="BJ27" t="str">
            <v>Refer to RD</v>
          </cell>
          <cell r="BK27"/>
          <cell r="BL27"/>
          <cell r="BM27"/>
          <cell r="BN27"/>
          <cell r="BO27"/>
          <cell r="BP27"/>
          <cell r="BT27">
            <v>0</v>
          </cell>
          <cell r="BU27"/>
          <cell r="BV27"/>
          <cell r="BX27"/>
          <cell r="CA27" t="str">
            <v>Berrens</v>
          </cell>
          <cell r="CB27"/>
          <cell r="CC27">
            <v>8</v>
          </cell>
        </row>
        <row r="28">
          <cell r="C28">
            <v>834</v>
          </cell>
          <cell r="D28">
            <v>5</v>
          </cell>
          <cell r="E28">
            <v>662</v>
          </cell>
          <cell r="F28">
            <v>5</v>
          </cell>
          <cell r="G28"/>
          <cell r="H28" t="str">
            <v/>
          </cell>
          <cell r="I28" t="str">
            <v/>
          </cell>
          <cell r="J28" t="str">
            <v>Refer to RD</v>
          </cell>
          <cell r="K28" t="str">
            <v>Berrens</v>
          </cell>
          <cell r="L28" t="str">
            <v>Watermain - Replacement</v>
          </cell>
          <cell r="M28" t="str">
            <v>1320001-2</v>
          </cell>
          <cell r="N28" t="str">
            <v xml:space="preserve">No </v>
          </cell>
          <cell r="O28">
            <v>162</v>
          </cell>
          <cell r="P28" t="str">
            <v>Reg</v>
          </cell>
          <cell r="Q28" t="str">
            <v>Exempt</v>
          </cell>
          <cell r="R28"/>
          <cell r="S28">
            <v>45107</v>
          </cell>
          <cell r="T28">
            <v>1381392</v>
          </cell>
          <cell r="U28"/>
          <cell r="V28"/>
          <cell r="W28">
            <v>1381392</v>
          </cell>
          <cell r="X28" t="str">
            <v>Below fundable</v>
          </cell>
          <cell r="Y28"/>
          <cell r="Z28">
            <v>44715</v>
          </cell>
          <cell r="AA28">
            <v>1381392</v>
          </cell>
          <cell r="AB28">
            <v>1381392</v>
          </cell>
          <cell r="AC28"/>
          <cell r="AD28">
            <v>45444</v>
          </cell>
          <cell r="AE28">
            <v>45901</v>
          </cell>
          <cell r="AF28"/>
          <cell r="AG28"/>
          <cell r="AH28"/>
          <cell r="AI28">
            <v>1381392</v>
          </cell>
          <cell r="AJ28">
            <v>1381392</v>
          </cell>
          <cell r="AK28">
            <v>0</v>
          </cell>
          <cell r="AL28"/>
          <cell r="AM28"/>
          <cell r="AN28"/>
          <cell r="AO28"/>
          <cell r="AP28"/>
          <cell r="AQ28">
            <v>1381392</v>
          </cell>
          <cell r="AR28">
            <v>0</v>
          </cell>
          <cell r="AS28"/>
          <cell r="AT28">
            <v>0</v>
          </cell>
          <cell r="AU28">
            <v>0</v>
          </cell>
          <cell r="AV28"/>
          <cell r="AW28">
            <v>0</v>
          </cell>
          <cell r="AX28">
            <v>0</v>
          </cell>
          <cell r="AY28">
            <v>0</v>
          </cell>
          <cell r="AZ28"/>
          <cell r="BA28"/>
          <cell r="BB28"/>
          <cell r="BC28"/>
          <cell r="BD28"/>
          <cell r="BE28"/>
          <cell r="BF28">
            <v>0</v>
          </cell>
          <cell r="BG28">
            <v>0</v>
          </cell>
          <cell r="BH28"/>
          <cell r="BI28">
            <v>0</v>
          </cell>
          <cell r="BJ28" t="str">
            <v>Refer to RD</v>
          </cell>
          <cell r="BK28"/>
          <cell r="BL28"/>
          <cell r="BM28"/>
          <cell r="BN28"/>
          <cell r="BO28"/>
          <cell r="BP28"/>
          <cell r="BQ28"/>
          <cell r="BR28"/>
          <cell r="BS28"/>
          <cell r="BT28">
            <v>0</v>
          </cell>
          <cell r="BU28"/>
          <cell r="BV28"/>
          <cell r="BW28"/>
          <cell r="BX28"/>
          <cell r="BY28"/>
          <cell r="BZ28"/>
          <cell r="CA28" t="str">
            <v>Berrens</v>
          </cell>
          <cell r="CB28"/>
          <cell r="CC28">
            <v>8</v>
          </cell>
        </row>
        <row r="29">
          <cell r="C29">
            <v>89</v>
          </cell>
          <cell r="D29">
            <v>20</v>
          </cell>
          <cell r="E29"/>
          <cell r="F29"/>
          <cell r="G29">
            <v>2024</v>
          </cell>
          <cell r="H29" t="str">
            <v/>
          </cell>
          <cell r="I29" t="str">
            <v>Yes</v>
          </cell>
          <cell r="J29">
            <v>0</v>
          </cell>
          <cell r="K29" t="str">
            <v>Kanuit</v>
          </cell>
          <cell r="L29" t="str">
            <v>Other - LSL Replacement</v>
          </cell>
          <cell r="M29" t="str">
            <v>1850018-4</v>
          </cell>
          <cell r="N29" t="str">
            <v>Yes</v>
          </cell>
          <cell r="O29">
            <v>373</v>
          </cell>
          <cell r="P29" t="str">
            <v>LSL</v>
          </cell>
          <cell r="Q29"/>
          <cell r="R29"/>
          <cell r="S29">
            <v>45079</v>
          </cell>
          <cell r="T29">
            <v>184000</v>
          </cell>
          <cell r="U29">
            <v>126500</v>
          </cell>
          <cell r="V29">
            <v>57500</v>
          </cell>
          <cell r="W29">
            <v>63250</v>
          </cell>
          <cell r="X29" t="str">
            <v>Part B</v>
          </cell>
          <cell r="Y29"/>
          <cell r="Z29"/>
          <cell r="AA29"/>
          <cell r="AB29"/>
          <cell r="AC29"/>
          <cell r="AD29">
            <v>45413</v>
          </cell>
          <cell r="AE29">
            <v>45626</v>
          </cell>
          <cell r="AF29"/>
          <cell r="AG29"/>
          <cell r="AH29" t="str">
            <v>added IUP request during cmt period</v>
          </cell>
          <cell r="AI29">
            <v>184000</v>
          </cell>
          <cell r="AJ29">
            <v>184000</v>
          </cell>
          <cell r="AK29">
            <v>0</v>
          </cell>
          <cell r="AL29"/>
          <cell r="AM29"/>
          <cell r="AN29"/>
          <cell r="AO29"/>
          <cell r="AP29"/>
          <cell r="AQ29">
            <v>184000</v>
          </cell>
          <cell r="AR29">
            <v>184000</v>
          </cell>
          <cell r="AS29"/>
          <cell r="AT29">
            <v>57500</v>
          </cell>
          <cell r="AU29">
            <v>0</v>
          </cell>
          <cell r="AV29"/>
          <cell r="AW29">
            <v>57500</v>
          </cell>
          <cell r="AX29">
            <v>63250</v>
          </cell>
          <cell r="AY29">
            <v>63250</v>
          </cell>
          <cell r="AZ29"/>
          <cell r="BA29"/>
          <cell r="BB29"/>
          <cell r="BC29"/>
          <cell r="BD29"/>
          <cell r="BE29"/>
          <cell r="BF29">
            <v>0</v>
          </cell>
          <cell r="BG29">
            <v>0</v>
          </cell>
          <cell r="BH29"/>
          <cell r="BI29">
            <v>0</v>
          </cell>
          <cell r="BJ29"/>
          <cell r="BK29"/>
          <cell r="BL29"/>
          <cell r="BM29"/>
          <cell r="BN29"/>
          <cell r="BO29"/>
          <cell r="BP29"/>
          <cell r="BT29">
            <v>0</v>
          </cell>
          <cell r="BU29"/>
          <cell r="BV29"/>
          <cell r="BX29"/>
          <cell r="CA29" t="str">
            <v>Kanuit</v>
          </cell>
          <cell r="CB29" t="str">
            <v>Gallentine</v>
          </cell>
          <cell r="CC29">
            <v>10</v>
          </cell>
        </row>
        <row r="30">
          <cell r="C30">
            <v>568</v>
          </cell>
          <cell r="D30">
            <v>10</v>
          </cell>
          <cell r="E30">
            <v>432</v>
          </cell>
          <cell r="F30">
            <v>10</v>
          </cell>
          <cell r="G30"/>
          <cell r="H30" t="str">
            <v/>
          </cell>
          <cell r="I30" t="str">
            <v/>
          </cell>
          <cell r="J30" t="str">
            <v>Referred to RD</v>
          </cell>
          <cell r="K30" t="str">
            <v>Kanuit</v>
          </cell>
          <cell r="L30" t="str">
            <v xml:space="preserve">Source - Rehab Well Houses </v>
          </cell>
          <cell r="M30" t="str">
            <v>1850018-1</v>
          </cell>
          <cell r="N30" t="str">
            <v xml:space="preserve">No </v>
          </cell>
          <cell r="O30">
            <v>451</v>
          </cell>
          <cell r="P30" t="str">
            <v>Reg</v>
          </cell>
          <cell r="Q30" t="str">
            <v>Exempt</v>
          </cell>
          <cell r="R30"/>
          <cell r="S30">
            <v>45077</v>
          </cell>
          <cell r="T30">
            <v>1099000</v>
          </cell>
          <cell r="U30"/>
          <cell r="V30"/>
          <cell r="W30">
            <v>1099000</v>
          </cell>
          <cell r="X30" t="str">
            <v>Refer to RD</v>
          </cell>
          <cell r="Y30"/>
          <cell r="Z30"/>
          <cell r="AA30"/>
          <cell r="AB30">
            <v>0</v>
          </cell>
          <cell r="AC30"/>
          <cell r="AD30">
            <v>45413</v>
          </cell>
          <cell r="AE30">
            <v>45597</v>
          </cell>
          <cell r="AF30"/>
          <cell r="AG30"/>
          <cell r="AH30"/>
          <cell r="AI30">
            <v>1099000</v>
          </cell>
          <cell r="AJ30">
            <v>1099000</v>
          </cell>
          <cell r="AK30">
            <v>0</v>
          </cell>
          <cell r="AL30"/>
          <cell r="AM30"/>
          <cell r="AN30"/>
          <cell r="AO30"/>
          <cell r="AP30"/>
          <cell r="AQ30">
            <v>1099000</v>
          </cell>
          <cell r="AR30">
            <v>0</v>
          </cell>
          <cell r="AS30"/>
          <cell r="AT30">
            <v>0</v>
          </cell>
          <cell r="AU30">
            <v>0</v>
          </cell>
          <cell r="AV30"/>
          <cell r="AW30">
            <v>0</v>
          </cell>
          <cell r="AX30">
            <v>0</v>
          </cell>
          <cell r="AY30">
            <v>0</v>
          </cell>
          <cell r="AZ30"/>
          <cell r="BA30"/>
          <cell r="BB30"/>
          <cell r="BC30"/>
          <cell r="BD30"/>
          <cell r="BE30"/>
          <cell r="BF30">
            <v>0</v>
          </cell>
          <cell r="BG30">
            <v>0</v>
          </cell>
          <cell r="BH30"/>
          <cell r="BI30">
            <v>0</v>
          </cell>
          <cell r="BJ30" t="str">
            <v>Referred to RD</v>
          </cell>
          <cell r="BK30"/>
          <cell r="BL30"/>
          <cell r="BM30"/>
          <cell r="BN30"/>
          <cell r="BO30"/>
          <cell r="BP30"/>
          <cell r="BT30">
            <v>0</v>
          </cell>
          <cell r="BU30"/>
          <cell r="BV30"/>
          <cell r="BX30"/>
          <cell r="CA30" t="str">
            <v>Kanuit</v>
          </cell>
          <cell r="CB30" t="str">
            <v>Gallentine</v>
          </cell>
          <cell r="CC30">
            <v>10</v>
          </cell>
        </row>
        <row r="31">
          <cell r="C31">
            <v>569</v>
          </cell>
          <cell r="D31">
            <v>10</v>
          </cell>
          <cell r="E31">
            <v>433</v>
          </cell>
          <cell r="F31">
            <v>10</v>
          </cell>
          <cell r="G31"/>
          <cell r="H31" t="str">
            <v/>
          </cell>
          <cell r="I31" t="str">
            <v/>
          </cell>
          <cell r="J31" t="str">
            <v>Referred to RD</v>
          </cell>
          <cell r="K31" t="str">
            <v>Kanuit</v>
          </cell>
          <cell r="L31" t="str">
            <v>Watermain - Replacement</v>
          </cell>
          <cell r="M31" t="str">
            <v>1850018-2</v>
          </cell>
          <cell r="N31" t="str">
            <v xml:space="preserve">No </v>
          </cell>
          <cell r="O31">
            <v>451</v>
          </cell>
          <cell r="P31" t="str">
            <v>Reg</v>
          </cell>
          <cell r="Q31" t="str">
            <v>Exempt</v>
          </cell>
          <cell r="R31"/>
          <cell r="S31">
            <v>45077</v>
          </cell>
          <cell r="T31">
            <v>3691000</v>
          </cell>
          <cell r="U31"/>
          <cell r="V31"/>
          <cell r="W31">
            <v>3691000</v>
          </cell>
          <cell r="X31" t="str">
            <v>Refer to RD</v>
          </cell>
          <cell r="Y31"/>
          <cell r="Z31"/>
          <cell r="AA31"/>
          <cell r="AB31">
            <v>0</v>
          </cell>
          <cell r="AC31"/>
          <cell r="AD31">
            <v>45413</v>
          </cell>
          <cell r="AE31">
            <v>45597</v>
          </cell>
          <cell r="AF31"/>
          <cell r="AG31"/>
          <cell r="AH31"/>
          <cell r="AI31">
            <v>3691000</v>
          </cell>
          <cell r="AJ31">
            <v>3691000</v>
          </cell>
          <cell r="AK31">
            <v>0</v>
          </cell>
          <cell r="AL31"/>
          <cell r="AM31"/>
          <cell r="AN31"/>
          <cell r="AO31"/>
          <cell r="AP31"/>
          <cell r="AQ31">
            <v>3691000</v>
          </cell>
          <cell r="AR31">
            <v>0</v>
          </cell>
          <cell r="AS31"/>
          <cell r="AT31">
            <v>0</v>
          </cell>
          <cell r="AU31">
            <v>0</v>
          </cell>
          <cell r="AV31"/>
          <cell r="AW31">
            <v>0</v>
          </cell>
          <cell r="AX31">
            <v>0</v>
          </cell>
          <cell r="AY31">
            <v>0</v>
          </cell>
          <cell r="AZ31"/>
          <cell r="BA31"/>
          <cell r="BB31"/>
          <cell r="BC31"/>
          <cell r="BD31"/>
          <cell r="BE31"/>
          <cell r="BF31">
            <v>0</v>
          </cell>
          <cell r="BG31">
            <v>0</v>
          </cell>
          <cell r="BH31"/>
          <cell r="BI31">
            <v>0</v>
          </cell>
          <cell r="BJ31" t="str">
            <v>Referred to RD</v>
          </cell>
          <cell r="BK31"/>
          <cell r="BL31"/>
          <cell r="BM31"/>
          <cell r="BN31"/>
          <cell r="BO31"/>
          <cell r="BP31"/>
          <cell r="BQ31"/>
          <cell r="BR31"/>
          <cell r="BS31"/>
          <cell r="BT31">
            <v>0</v>
          </cell>
          <cell r="BU31"/>
          <cell r="BV31"/>
          <cell r="BW31"/>
          <cell r="BX31"/>
          <cell r="BY31"/>
          <cell r="BZ31"/>
          <cell r="CA31" t="str">
            <v>Kanuit</v>
          </cell>
          <cell r="CB31" t="str">
            <v>Gallentine</v>
          </cell>
          <cell r="CC31">
            <v>10</v>
          </cell>
        </row>
        <row r="32">
          <cell r="C32">
            <v>592</v>
          </cell>
          <cell r="D32">
            <v>10</v>
          </cell>
          <cell r="E32"/>
          <cell r="F32"/>
          <cell r="G32"/>
          <cell r="H32" t="str">
            <v/>
          </cell>
          <cell r="I32" t="str">
            <v/>
          </cell>
          <cell r="J32">
            <v>0</v>
          </cell>
          <cell r="K32" t="str">
            <v>Kanuit</v>
          </cell>
          <cell r="L32" t="str">
            <v>Watermain - Street/Utility Replacement</v>
          </cell>
          <cell r="M32" t="str">
            <v>1850018-3</v>
          </cell>
          <cell r="N32" t="str">
            <v xml:space="preserve">No </v>
          </cell>
          <cell r="O32">
            <v>373</v>
          </cell>
          <cell r="P32" t="str">
            <v>Reg</v>
          </cell>
          <cell r="Q32"/>
          <cell r="R32"/>
          <cell r="S32"/>
          <cell r="T32"/>
          <cell r="U32"/>
          <cell r="V32"/>
          <cell r="W32">
            <v>0</v>
          </cell>
          <cell r="X32"/>
          <cell r="Y32"/>
          <cell r="Z32"/>
          <cell r="AA32"/>
          <cell r="AB32"/>
          <cell r="AC32"/>
          <cell r="AD32"/>
          <cell r="AE32"/>
          <cell r="AF32"/>
          <cell r="AG32"/>
          <cell r="AH32"/>
          <cell r="AI32">
            <v>2331000</v>
          </cell>
          <cell r="AJ32">
            <v>2331000</v>
          </cell>
          <cell r="AK32">
            <v>0</v>
          </cell>
          <cell r="AL32"/>
          <cell r="AM32"/>
          <cell r="AN32"/>
          <cell r="AO32"/>
          <cell r="AP32"/>
          <cell r="AQ32">
            <v>2331000</v>
          </cell>
          <cell r="AR32">
            <v>0</v>
          </cell>
          <cell r="AS32"/>
          <cell r="AT32">
            <v>0</v>
          </cell>
          <cell r="AU32">
            <v>0</v>
          </cell>
          <cell r="AV32"/>
          <cell r="AW32">
            <v>0</v>
          </cell>
          <cell r="AX32">
            <v>0</v>
          </cell>
          <cell r="AY32">
            <v>0</v>
          </cell>
          <cell r="AZ32"/>
          <cell r="BA32"/>
          <cell r="BB32"/>
          <cell r="BC32"/>
          <cell r="BD32"/>
          <cell r="BE32"/>
          <cell r="BF32">
            <v>0</v>
          </cell>
          <cell r="BG32">
            <v>0</v>
          </cell>
          <cell r="BH32"/>
          <cell r="BI32">
            <v>0</v>
          </cell>
          <cell r="BJ32"/>
          <cell r="BK32"/>
          <cell r="BL32"/>
          <cell r="BM32"/>
          <cell r="BN32"/>
          <cell r="BO32"/>
          <cell r="BP32"/>
          <cell r="BT32"/>
          <cell r="BU32"/>
          <cell r="BV32"/>
          <cell r="BX32"/>
          <cell r="CA32" t="str">
            <v>Kanuit</v>
          </cell>
          <cell r="CB32" t="str">
            <v>Gallentine</v>
          </cell>
          <cell r="CC32">
            <v>10</v>
          </cell>
        </row>
        <row r="33">
          <cell r="C33">
            <v>173</v>
          </cell>
          <cell r="D33">
            <v>12</v>
          </cell>
          <cell r="E33">
            <v>52</v>
          </cell>
          <cell r="F33">
            <v>12</v>
          </cell>
          <cell r="G33"/>
          <cell r="H33" t="str">
            <v/>
          </cell>
          <cell r="I33" t="str">
            <v/>
          </cell>
          <cell r="J33" t="str">
            <v>Referred to RD</v>
          </cell>
          <cell r="K33" t="str">
            <v>Kanuit</v>
          </cell>
          <cell r="L33" t="str">
            <v>Treatment - RO for Chlorides</v>
          </cell>
          <cell r="M33" t="str">
            <v>1070001-2</v>
          </cell>
          <cell r="N33" t="str">
            <v xml:space="preserve">No </v>
          </cell>
          <cell r="O33">
            <v>507</v>
          </cell>
          <cell r="P33" t="str">
            <v>Reg</v>
          </cell>
          <cell r="Q33" t="str">
            <v>Exempt</v>
          </cell>
          <cell r="R33"/>
          <cell r="S33"/>
          <cell r="T33"/>
          <cell r="U33"/>
          <cell r="V33"/>
          <cell r="W33">
            <v>0</v>
          </cell>
          <cell r="X33"/>
          <cell r="Y33"/>
          <cell r="Z33"/>
          <cell r="AA33"/>
          <cell r="AB33">
            <v>0</v>
          </cell>
          <cell r="AC33"/>
          <cell r="AD33">
            <v>44501</v>
          </cell>
          <cell r="AE33">
            <v>44866</v>
          </cell>
          <cell r="AF33"/>
          <cell r="AG33"/>
          <cell r="AH33" t="str">
            <v>80% PSIG for Chlorides; referred to RD in 2020</v>
          </cell>
          <cell r="AI33">
            <v>1749665</v>
          </cell>
          <cell r="AJ33">
            <v>1749665</v>
          </cell>
          <cell r="AK33">
            <v>0</v>
          </cell>
          <cell r="AL33"/>
          <cell r="AM33"/>
          <cell r="AN33"/>
          <cell r="AO33"/>
          <cell r="AP33"/>
          <cell r="AQ33">
            <v>1749665</v>
          </cell>
          <cell r="AR33">
            <v>0</v>
          </cell>
          <cell r="AS33"/>
          <cell r="AT33">
            <v>0</v>
          </cell>
          <cell r="AU33">
            <v>0</v>
          </cell>
          <cell r="AV33"/>
          <cell r="AW33">
            <v>0</v>
          </cell>
          <cell r="AX33">
            <v>0</v>
          </cell>
          <cell r="AY33">
            <v>0</v>
          </cell>
          <cell r="AZ33"/>
          <cell r="BA33"/>
          <cell r="BB33"/>
          <cell r="BC33"/>
          <cell r="BD33"/>
          <cell r="BE33"/>
          <cell r="BF33">
            <v>0</v>
          </cell>
          <cell r="BG33">
            <v>0</v>
          </cell>
          <cell r="BH33"/>
          <cell r="BI33">
            <v>0</v>
          </cell>
          <cell r="BJ33" t="str">
            <v>Referred to RD</v>
          </cell>
          <cell r="BK33"/>
          <cell r="BL33"/>
          <cell r="BM33"/>
          <cell r="BN33"/>
          <cell r="BO33"/>
          <cell r="BP33"/>
          <cell r="BT33">
            <v>0</v>
          </cell>
          <cell r="BU33"/>
          <cell r="BV33"/>
          <cell r="BX33"/>
          <cell r="CA33" t="str">
            <v>Kanuit</v>
          </cell>
          <cell r="CB33" t="str">
            <v>Gallentine</v>
          </cell>
          <cell r="CC33">
            <v>9</v>
          </cell>
        </row>
        <row r="34">
          <cell r="C34">
            <v>193</v>
          </cell>
          <cell r="D34">
            <v>12</v>
          </cell>
          <cell r="E34">
            <v>69</v>
          </cell>
          <cell r="F34">
            <v>12</v>
          </cell>
          <cell r="G34" t="str">
            <v/>
          </cell>
          <cell r="H34" t="str">
            <v/>
          </cell>
          <cell r="I34" t="str">
            <v/>
          </cell>
          <cell r="J34" t="str">
            <v>Referred to RD</v>
          </cell>
          <cell r="K34" t="str">
            <v>Kanuit</v>
          </cell>
          <cell r="L34" t="str">
            <v>Watermain - Repl North St.,Loop Radke St</v>
          </cell>
          <cell r="M34" t="str">
            <v>1070001-1</v>
          </cell>
          <cell r="N34" t="str">
            <v xml:space="preserve">No </v>
          </cell>
          <cell r="O34">
            <v>651</v>
          </cell>
          <cell r="P34" t="str">
            <v>Reg</v>
          </cell>
          <cell r="Q34" t="str">
            <v>Exempt</v>
          </cell>
          <cell r="R34"/>
          <cell r="S34"/>
          <cell r="T34"/>
          <cell r="U34"/>
          <cell r="V34"/>
          <cell r="W34">
            <v>0</v>
          </cell>
          <cell r="X34"/>
          <cell r="Y34"/>
          <cell r="Z34"/>
          <cell r="AA34"/>
          <cell r="AB34">
            <v>0</v>
          </cell>
          <cell r="AC34"/>
          <cell r="AD34">
            <v>44682</v>
          </cell>
          <cell r="AE34">
            <v>44835</v>
          </cell>
          <cell r="AF34"/>
          <cell r="AG34"/>
          <cell r="AH34" t="str">
            <v>Referred to RD in 2020</v>
          </cell>
          <cell r="AI34">
            <v>1150875</v>
          </cell>
          <cell r="AJ34">
            <v>1150875</v>
          </cell>
          <cell r="AK34">
            <v>0</v>
          </cell>
          <cell r="AL34"/>
          <cell r="AM34"/>
          <cell r="AN34"/>
          <cell r="AO34"/>
          <cell r="AP34"/>
          <cell r="AQ34">
            <v>1150875</v>
          </cell>
          <cell r="AR34">
            <v>0</v>
          </cell>
          <cell r="AS34"/>
          <cell r="AT34">
            <v>0</v>
          </cell>
          <cell r="AU34">
            <v>0</v>
          </cell>
          <cell r="AV34"/>
          <cell r="AW34">
            <v>0</v>
          </cell>
          <cell r="AX34">
            <v>0</v>
          </cell>
          <cell r="AY34">
            <v>0</v>
          </cell>
          <cell r="AZ34"/>
          <cell r="BA34"/>
          <cell r="BB34"/>
          <cell r="BC34"/>
          <cell r="BD34"/>
          <cell r="BE34"/>
          <cell r="BF34">
            <v>0</v>
          </cell>
          <cell r="BG34">
            <v>218748.8373068017</v>
          </cell>
          <cell r="BH34"/>
          <cell r="BI34">
            <v>0</v>
          </cell>
          <cell r="BJ34" t="str">
            <v>Referred to RD</v>
          </cell>
          <cell r="BK34"/>
          <cell r="BL34"/>
          <cell r="BM34"/>
          <cell r="BN34"/>
          <cell r="BO34"/>
          <cell r="BP34"/>
          <cell r="BT34">
            <v>0</v>
          </cell>
          <cell r="BU34"/>
          <cell r="BV34"/>
          <cell r="BX34"/>
          <cell r="CA34" t="str">
            <v>Kanuit</v>
          </cell>
          <cell r="CB34" t="str">
            <v>Gallentine</v>
          </cell>
          <cell r="CC34">
            <v>9</v>
          </cell>
        </row>
        <row r="35">
          <cell r="C35">
            <v>180</v>
          </cell>
          <cell r="D35">
            <v>12</v>
          </cell>
          <cell r="E35">
            <v>57</v>
          </cell>
          <cell r="F35">
            <v>12</v>
          </cell>
          <cell r="G35"/>
          <cell r="H35" t="str">
            <v/>
          </cell>
          <cell r="I35" t="str">
            <v/>
          </cell>
          <cell r="J35">
            <v>0</v>
          </cell>
          <cell r="K35" t="str">
            <v>Barrett</v>
          </cell>
          <cell r="L35" t="str">
            <v>Watermain - Repl Elm St. &amp; Loop Poplar.</v>
          </cell>
          <cell r="M35" t="str">
            <v>1860002-7</v>
          </cell>
          <cell r="N35" t="str">
            <v xml:space="preserve">No </v>
          </cell>
          <cell r="O35">
            <v>3334</v>
          </cell>
          <cell r="P35" t="str">
            <v>Reg</v>
          </cell>
          <cell r="Q35" t="str">
            <v>Exempt</v>
          </cell>
          <cell r="R35"/>
          <cell r="S35"/>
          <cell r="T35"/>
          <cell r="U35"/>
          <cell r="V35"/>
          <cell r="W35">
            <v>0</v>
          </cell>
          <cell r="X35"/>
          <cell r="Y35"/>
          <cell r="Z35"/>
          <cell r="AA35"/>
          <cell r="AB35">
            <v>0</v>
          </cell>
          <cell r="AC35"/>
          <cell r="AD35">
            <v>44440</v>
          </cell>
          <cell r="AE35">
            <v>44682</v>
          </cell>
          <cell r="AF35"/>
          <cell r="AG35"/>
          <cell r="AH35" t="str">
            <v>part of MDOT project so have to secure funding this IUP cycle</v>
          </cell>
          <cell r="AI35">
            <v>1724315</v>
          </cell>
          <cell r="AJ35">
            <v>1724315</v>
          </cell>
          <cell r="AK35">
            <v>0</v>
          </cell>
          <cell r="AL35"/>
          <cell r="AM35"/>
          <cell r="AN35"/>
          <cell r="AO35"/>
          <cell r="AP35"/>
          <cell r="AQ35">
            <v>1724315</v>
          </cell>
          <cell r="AR35">
            <v>0</v>
          </cell>
          <cell r="AS35"/>
          <cell r="AT35">
            <v>0</v>
          </cell>
          <cell r="AU35">
            <v>0</v>
          </cell>
          <cell r="AV35"/>
          <cell r="AW35">
            <v>0</v>
          </cell>
          <cell r="AX35">
            <v>0</v>
          </cell>
          <cell r="AY35">
            <v>0</v>
          </cell>
          <cell r="AZ35"/>
          <cell r="BA35"/>
          <cell r="BB35"/>
          <cell r="BC35"/>
          <cell r="BD35"/>
          <cell r="BE35"/>
          <cell r="BF35">
            <v>0</v>
          </cell>
          <cell r="BG35">
            <v>0</v>
          </cell>
          <cell r="BH35"/>
          <cell r="BI35">
            <v>0</v>
          </cell>
          <cell r="BJ35"/>
          <cell r="BK35"/>
          <cell r="BL35"/>
          <cell r="BM35"/>
          <cell r="BN35"/>
          <cell r="BO35"/>
          <cell r="BP35"/>
          <cell r="BT35">
            <v>0</v>
          </cell>
          <cell r="BU35"/>
          <cell r="BV35"/>
          <cell r="BX35"/>
          <cell r="CA35" t="str">
            <v>Barrett</v>
          </cell>
          <cell r="CB35" t="str">
            <v>Barrett</v>
          </cell>
          <cell r="CC35" t="str">
            <v>7W</v>
          </cell>
        </row>
        <row r="36">
          <cell r="C36">
            <v>387</v>
          </cell>
          <cell r="D36">
            <v>10</v>
          </cell>
          <cell r="E36">
            <v>260</v>
          </cell>
          <cell r="F36">
            <v>10</v>
          </cell>
          <cell r="G36">
            <v>2023</v>
          </cell>
          <cell r="H36" t="str">
            <v>Yes</v>
          </cell>
          <cell r="I36" t="str">
            <v/>
          </cell>
          <cell r="J36">
            <v>0</v>
          </cell>
          <cell r="K36" t="str">
            <v>Barrett</v>
          </cell>
          <cell r="L36" t="str">
            <v>Storage - Tower Rehab</v>
          </cell>
          <cell r="M36" t="str">
            <v>1860002-8</v>
          </cell>
          <cell r="N36" t="str">
            <v xml:space="preserve">No </v>
          </cell>
          <cell r="O36">
            <v>3420</v>
          </cell>
          <cell r="P36" t="str">
            <v>Reg</v>
          </cell>
          <cell r="Q36" t="str">
            <v>Exempt</v>
          </cell>
          <cell r="R36"/>
          <cell r="S36" t="str">
            <v>certified</v>
          </cell>
          <cell r="T36">
            <v>699000</v>
          </cell>
          <cell r="U36"/>
          <cell r="V36"/>
          <cell r="W36">
            <v>699000</v>
          </cell>
          <cell r="X36" t="str">
            <v>23 Carryover</v>
          </cell>
          <cell r="Y36"/>
          <cell r="Z36">
            <v>44686</v>
          </cell>
          <cell r="AA36">
            <v>669000</v>
          </cell>
          <cell r="AB36">
            <v>669000</v>
          </cell>
          <cell r="AC36" t="str">
            <v>Part B</v>
          </cell>
          <cell r="AD36">
            <v>45017</v>
          </cell>
          <cell r="AE36">
            <v>45200</v>
          </cell>
          <cell r="AF36"/>
          <cell r="AG36"/>
          <cell r="AH36"/>
          <cell r="AI36">
            <v>699000</v>
          </cell>
          <cell r="AJ36">
            <v>699000</v>
          </cell>
          <cell r="AK36">
            <v>0</v>
          </cell>
          <cell r="AL36">
            <v>45075</v>
          </cell>
          <cell r="AM36">
            <v>45106</v>
          </cell>
          <cell r="AN36">
            <v>1</v>
          </cell>
          <cell r="AO36">
            <v>699000</v>
          </cell>
          <cell r="AP36"/>
          <cell r="AQ36">
            <v>699000</v>
          </cell>
          <cell r="AR36">
            <v>699000</v>
          </cell>
          <cell r="AS36"/>
          <cell r="AT36">
            <v>0</v>
          </cell>
          <cell r="AU36">
            <v>0</v>
          </cell>
          <cell r="AV36"/>
          <cell r="AW36">
            <v>0</v>
          </cell>
          <cell r="AX36">
            <v>0</v>
          </cell>
          <cell r="AY36">
            <v>699000</v>
          </cell>
          <cell r="AZ36"/>
          <cell r="BA36"/>
          <cell r="BB36"/>
          <cell r="BC36"/>
          <cell r="BD36"/>
          <cell r="BE36"/>
          <cell r="BF36">
            <v>0</v>
          </cell>
          <cell r="BG36">
            <v>0</v>
          </cell>
          <cell r="BH36"/>
          <cell r="BI36">
            <v>0</v>
          </cell>
          <cell r="BJ36"/>
          <cell r="BK36"/>
          <cell r="BL36"/>
          <cell r="BM36"/>
          <cell r="BN36"/>
          <cell r="BO36"/>
          <cell r="BP36"/>
          <cell r="BT36">
            <v>0</v>
          </cell>
          <cell r="BU36"/>
          <cell r="BV36"/>
          <cell r="BX36"/>
          <cell r="BY36"/>
          <cell r="BZ36"/>
          <cell r="CA36" t="str">
            <v>Barrett</v>
          </cell>
          <cell r="CB36"/>
          <cell r="CC36" t="str">
            <v>7W</v>
          </cell>
        </row>
        <row r="37">
          <cell r="C37">
            <v>103</v>
          </cell>
          <cell r="D37">
            <v>20</v>
          </cell>
          <cell r="E37"/>
          <cell r="F37"/>
          <cell r="G37">
            <v>2024</v>
          </cell>
          <cell r="H37" t="str">
            <v/>
          </cell>
          <cell r="I37" t="str">
            <v>Yes</v>
          </cell>
          <cell r="J37">
            <v>0</v>
          </cell>
          <cell r="K37" t="str">
            <v>Sabie</v>
          </cell>
          <cell r="L37" t="str">
            <v>Other - LSL Repl (2024 project)</v>
          </cell>
          <cell r="M37" t="str">
            <v>1020001-1</v>
          </cell>
          <cell r="N37" t="str">
            <v>Yes</v>
          </cell>
          <cell r="O37">
            <v>17749</v>
          </cell>
          <cell r="P37" t="str">
            <v>LSL</v>
          </cell>
          <cell r="Q37"/>
          <cell r="R37"/>
          <cell r="S37">
            <v>45079</v>
          </cell>
          <cell r="T37">
            <v>250000</v>
          </cell>
          <cell r="U37"/>
          <cell r="V37">
            <v>250000</v>
          </cell>
          <cell r="W37">
            <v>0</v>
          </cell>
          <cell r="X37" t="str">
            <v>Part B</v>
          </cell>
          <cell r="Y37"/>
          <cell r="Z37"/>
          <cell r="AA37"/>
          <cell r="AB37"/>
          <cell r="AC37"/>
          <cell r="AD37">
            <v>45323</v>
          </cell>
          <cell r="AE37">
            <v>45566</v>
          </cell>
          <cell r="AF37"/>
          <cell r="AG37"/>
          <cell r="AH37"/>
          <cell r="AI37">
            <v>250000</v>
          </cell>
          <cell r="AJ37">
            <v>250000</v>
          </cell>
          <cell r="AK37">
            <v>0</v>
          </cell>
          <cell r="AL37"/>
          <cell r="AM37"/>
          <cell r="AN37"/>
          <cell r="AO37"/>
          <cell r="AP37"/>
          <cell r="AQ37">
            <v>250000</v>
          </cell>
          <cell r="AR37">
            <v>250000</v>
          </cell>
          <cell r="AS37"/>
          <cell r="AT37">
            <v>250000</v>
          </cell>
          <cell r="AU37">
            <v>0</v>
          </cell>
          <cell r="AV37"/>
          <cell r="AW37">
            <v>250000</v>
          </cell>
          <cell r="AX37">
            <v>0</v>
          </cell>
          <cell r="AY37">
            <v>0</v>
          </cell>
          <cell r="AZ37"/>
          <cell r="BA37"/>
          <cell r="BB37"/>
          <cell r="BC37"/>
          <cell r="BD37"/>
          <cell r="BE37"/>
          <cell r="BF37">
            <v>0</v>
          </cell>
          <cell r="BG37">
            <v>0</v>
          </cell>
          <cell r="BH37"/>
          <cell r="BI37">
            <v>0</v>
          </cell>
          <cell r="BJ37"/>
          <cell r="BK37"/>
          <cell r="BL37"/>
          <cell r="BM37"/>
          <cell r="BN37"/>
          <cell r="BO37"/>
          <cell r="BP37"/>
          <cell r="BQ37"/>
          <cell r="BR37"/>
          <cell r="BS37"/>
          <cell r="BT37"/>
          <cell r="BU37"/>
          <cell r="BV37"/>
          <cell r="BW37"/>
          <cell r="BX37"/>
          <cell r="BY37"/>
          <cell r="BZ37"/>
          <cell r="CA37" t="str">
            <v>Sabie</v>
          </cell>
          <cell r="CB37"/>
          <cell r="CC37">
            <v>11</v>
          </cell>
        </row>
        <row r="38">
          <cell r="C38">
            <v>104</v>
          </cell>
          <cell r="D38">
            <v>20</v>
          </cell>
          <cell r="E38"/>
          <cell r="F38"/>
          <cell r="G38">
            <v>2024</v>
          </cell>
          <cell r="H38" t="str">
            <v/>
          </cell>
          <cell r="I38" t="str">
            <v>Yes</v>
          </cell>
          <cell r="J38">
            <v>0</v>
          </cell>
          <cell r="K38" t="str">
            <v>Sabie</v>
          </cell>
          <cell r="L38" t="str">
            <v>Other - LSL Repl (2000-2014 project area)</v>
          </cell>
          <cell r="M38" t="str">
            <v>1020001-3</v>
          </cell>
          <cell r="N38" t="str">
            <v>Yes</v>
          </cell>
          <cell r="O38">
            <v>17749</v>
          </cell>
          <cell r="P38" t="str">
            <v>LSL</v>
          </cell>
          <cell r="Q38"/>
          <cell r="R38"/>
          <cell r="S38">
            <v>45079</v>
          </cell>
          <cell r="T38">
            <v>1000000</v>
          </cell>
          <cell r="U38"/>
          <cell r="V38">
            <v>1000000</v>
          </cell>
          <cell r="W38">
            <v>0</v>
          </cell>
          <cell r="X38" t="str">
            <v>Part B</v>
          </cell>
          <cell r="Y38"/>
          <cell r="Z38"/>
          <cell r="AA38"/>
          <cell r="AB38"/>
          <cell r="AC38"/>
          <cell r="AD38">
            <v>45323</v>
          </cell>
          <cell r="AE38">
            <v>45566</v>
          </cell>
          <cell r="AF38"/>
          <cell r="AG38"/>
          <cell r="AH38"/>
          <cell r="AI38">
            <v>1000000</v>
          </cell>
          <cell r="AJ38">
            <v>1000000</v>
          </cell>
          <cell r="AK38">
            <v>0</v>
          </cell>
          <cell r="AL38"/>
          <cell r="AM38"/>
          <cell r="AN38"/>
          <cell r="AO38"/>
          <cell r="AP38"/>
          <cell r="AQ38">
            <v>1000000</v>
          </cell>
          <cell r="AR38">
            <v>1000000</v>
          </cell>
          <cell r="AS38"/>
          <cell r="AT38">
            <v>1000000</v>
          </cell>
          <cell r="AU38">
            <v>0</v>
          </cell>
          <cell r="AV38"/>
          <cell r="AW38">
            <v>1000000</v>
          </cell>
          <cell r="AX38">
            <v>0</v>
          </cell>
          <cell r="AY38">
            <v>0</v>
          </cell>
          <cell r="AZ38"/>
          <cell r="BA38"/>
          <cell r="BB38"/>
          <cell r="BC38"/>
          <cell r="BD38"/>
          <cell r="BE38"/>
          <cell r="BF38">
            <v>0</v>
          </cell>
          <cell r="BG38">
            <v>0</v>
          </cell>
          <cell r="BH38"/>
          <cell r="BI38">
            <v>0</v>
          </cell>
          <cell r="BJ38"/>
          <cell r="BK38"/>
          <cell r="BL38"/>
          <cell r="BM38"/>
          <cell r="BN38"/>
          <cell r="BO38"/>
          <cell r="BP38"/>
          <cell r="BQ38"/>
          <cell r="BR38"/>
          <cell r="BS38"/>
          <cell r="BT38"/>
          <cell r="BU38"/>
          <cell r="BV38"/>
          <cell r="BW38"/>
          <cell r="BX38"/>
          <cell r="BY38"/>
          <cell r="BZ38"/>
          <cell r="CA38" t="str">
            <v>Sabie</v>
          </cell>
          <cell r="CB38"/>
          <cell r="CC38">
            <v>11</v>
          </cell>
        </row>
        <row r="39">
          <cell r="C39">
            <v>286</v>
          </cell>
          <cell r="D39">
            <v>10</v>
          </cell>
          <cell r="E39">
            <v>159</v>
          </cell>
          <cell r="F39">
            <v>10</v>
          </cell>
          <cell r="G39">
            <v>2022</v>
          </cell>
          <cell r="H39" t="str">
            <v>Yes</v>
          </cell>
          <cell r="I39" t="str">
            <v/>
          </cell>
          <cell r="J39">
            <v>0</v>
          </cell>
          <cell r="K39" t="str">
            <v>Barrett</v>
          </cell>
          <cell r="L39" t="str">
            <v>Watermain - Water Distribution Imprvmnts</v>
          </cell>
          <cell r="M39" t="str">
            <v>1760001-2</v>
          </cell>
          <cell r="N39" t="str">
            <v xml:space="preserve">No </v>
          </cell>
          <cell r="O39">
            <v>1339</v>
          </cell>
          <cell r="P39" t="str">
            <v>Reg</v>
          </cell>
          <cell r="Q39" t="str">
            <v>Exempt</v>
          </cell>
          <cell r="R39"/>
          <cell r="S39">
            <v>45076</v>
          </cell>
          <cell r="T39">
            <v>8950000</v>
          </cell>
          <cell r="U39"/>
          <cell r="V39"/>
          <cell r="W39">
            <v>3950000</v>
          </cell>
          <cell r="X39" t="str">
            <v>22 Carryover</v>
          </cell>
          <cell r="Y39"/>
          <cell r="Z39" t="str">
            <v>certified</v>
          </cell>
          <cell r="AA39">
            <v>8950000</v>
          </cell>
          <cell r="AB39">
            <v>3950000</v>
          </cell>
          <cell r="AC39" t="str">
            <v>Carryover</v>
          </cell>
          <cell r="AD39">
            <v>45047</v>
          </cell>
          <cell r="AE39">
            <v>45505</v>
          </cell>
          <cell r="AF39"/>
          <cell r="AG39"/>
          <cell r="AH39" t="str">
            <v>PHASE 1: cw/dw project</v>
          </cell>
          <cell r="AI39">
            <v>8950000</v>
          </cell>
          <cell r="AJ39">
            <v>8950000</v>
          </cell>
          <cell r="AK39">
            <v>0</v>
          </cell>
          <cell r="AL39">
            <v>44652</v>
          </cell>
          <cell r="AM39">
            <v>44677</v>
          </cell>
          <cell r="AN39"/>
          <cell r="AO39">
            <v>8950000</v>
          </cell>
          <cell r="AP39"/>
          <cell r="AQ39">
            <v>8950000</v>
          </cell>
          <cell r="AR39">
            <v>3950000</v>
          </cell>
          <cell r="AS39"/>
          <cell r="AT39">
            <v>0</v>
          </cell>
          <cell r="AU39">
            <v>0</v>
          </cell>
          <cell r="AV39"/>
          <cell r="AW39">
            <v>0</v>
          </cell>
          <cell r="AX39">
            <v>0</v>
          </cell>
          <cell r="AY39">
            <v>3950000</v>
          </cell>
          <cell r="AZ39"/>
          <cell r="BA39"/>
          <cell r="BB39"/>
          <cell r="BC39"/>
          <cell r="BD39">
            <v>5000000</v>
          </cell>
          <cell r="BE39">
            <v>44677</v>
          </cell>
          <cell r="BF39">
            <v>5000000</v>
          </cell>
          <cell r="BG39">
            <v>5000000</v>
          </cell>
          <cell r="BH39"/>
          <cell r="BI39">
            <v>0</v>
          </cell>
          <cell r="BJ39"/>
          <cell r="BK39"/>
          <cell r="BL39"/>
          <cell r="BM39"/>
          <cell r="BN39"/>
          <cell r="BO39"/>
          <cell r="BP39"/>
          <cell r="BT39">
            <v>0</v>
          </cell>
          <cell r="BU39"/>
          <cell r="BV39"/>
          <cell r="BX39"/>
          <cell r="CA39" t="str">
            <v>Barrett</v>
          </cell>
          <cell r="CB39"/>
          <cell r="CC39" t="str">
            <v>6W</v>
          </cell>
        </row>
        <row r="40">
          <cell r="C40">
            <v>287</v>
          </cell>
          <cell r="D40">
            <v>10</v>
          </cell>
          <cell r="E40">
            <v>160</v>
          </cell>
          <cell r="F40">
            <v>10</v>
          </cell>
          <cell r="G40">
            <v>2024</v>
          </cell>
          <cell r="H40" t="str">
            <v/>
          </cell>
          <cell r="I40" t="str">
            <v>Yes</v>
          </cell>
          <cell r="J40">
            <v>0</v>
          </cell>
          <cell r="K40" t="str">
            <v>Barrett</v>
          </cell>
          <cell r="L40" t="str">
            <v>Watermain - Replace 20 Blocks</v>
          </cell>
          <cell r="M40" t="str">
            <v>1760001-3</v>
          </cell>
          <cell r="N40" t="str">
            <v xml:space="preserve">No </v>
          </cell>
          <cell r="O40">
            <v>1339</v>
          </cell>
          <cell r="P40" t="str">
            <v>Reg</v>
          </cell>
          <cell r="Q40" t="str">
            <v>Exempt</v>
          </cell>
          <cell r="R40"/>
          <cell r="S40">
            <v>45078</v>
          </cell>
          <cell r="T40">
            <v>6250000</v>
          </cell>
          <cell r="U40"/>
          <cell r="V40"/>
          <cell r="W40">
            <v>6250000</v>
          </cell>
          <cell r="X40" t="str">
            <v>Part B</v>
          </cell>
          <cell r="Y40"/>
          <cell r="Z40">
            <v>44712</v>
          </cell>
          <cell r="AA40">
            <v>6000000</v>
          </cell>
          <cell r="AB40">
            <v>6000000</v>
          </cell>
          <cell r="AC40" t="str">
            <v>Part B</v>
          </cell>
          <cell r="AD40">
            <v>45444</v>
          </cell>
          <cell r="AE40">
            <v>45809</v>
          </cell>
          <cell r="AF40"/>
          <cell r="AG40"/>
          <cell r="AH40"/>
          <cell r="AI40">
            <v>6250000</v>
          </cell>
          <cell r="AJ40">
            <v>6250000</v>
          </cell>
          <cell r="AK40">
            <v>0</v>
          </cell>
          <cell r="AL40"/>
          <cell r="AM40"/>
          <cell r="AN40"/>
          <cell r="AO40"/>
          <cell r="AP40"/>
          <cell r="AQ40">
            <v>6250000</v>
          </cell>
          <cell r="AR40">
            <v>6250000</v>
          </cell>
          <cell r="AS40"/>
          <cell r="AT40">
            <v>0</v>
          </cell>
          <cell r="AU40">
            <v>0</v>
          </cell>
          <cell r="AV40"/>
          <cell r="AW40">
            <v>0</v>
          </cell>
          <cell r="AX40">
            <v>0</v>
          </cell>
          <cell r="AY40">
            <v>6250000</v>
          </cell>
          <cell r="AZ40"/>
          <cell r="BA40"/>
          <cell r="BB40"/>
          <cell r="BC40"/>
          <cell r="BD40"/>
          <cell r="BE40"/>
          <cell r="BF40">
            <v>0</v>
          </cell>
          <cell r="BG40">
            <v>0</v>
          </cell>
          <cell r="BH40"/>
          <cell r="BI40">
            <v>0</v>
          </cell>
          <cell r="BJ40"/>
          <cell r="BK40"/>
          <cell r="BL40"/>
          <cell r="BM40"/>
          <cell r="BN40"/>
          <cell r="BO40"/>
          <cell r="BP40"/>
          <cell r="BT40">
            <v>0</v>
          </cell>
          <cell r="BU40"/>
          <cell r="BV40"/>
          <cell r="BX40"/>
          <cell r="CA40" t="str">
            <v>Barrett</v>
          </cell>
          <cell r="CB40"/>
          <cell r="CC40" t="str">
            <v>6W</v>
          </cell>
        </row>
        <row r="41">
          <cell r="C41">
            <v>682</v>
          </cell>
          <cell r="D41">
            <v>7</v>
          </cell>
          <cell r="E41">
            <v>523</v>
          </cell>
          <cell r="F41">
            <v>7</v>
          </cell>
          <cell r="G41"/>
          <cell r="H41" t="str">
            <v/>
          </cell>
          <cell r="I41" t="str">
            <v/>
          </cell>
          <cell r="J41" t="str">
            <v>Referred to RD</v>
          </cell>
          <cell r="K41" t="str">
            <v>Schultz</v>
          </cell>
          <cell r="L41" t="str">
            <v>Source - New Well</v>
          </cell>
          <cell r="M41" t="str">
            <v>1450002-3</v>
          </cell>
          <cell r="N41" t="str">
            <v xml:space="preserve">No </v>
          </cell>
          <cell r="O41">
            <v>650</v>
          </cell>
          <cell r="P41" t="str">
            <v>Reg</v>
          </cell>
          <cell r="Q41" t="str">
            <v>Exempt</v>
          </cell>
          <cell r="R41"/>
          <cell r="S41"/>
          <cell r="T41"/>
          <cell r="U41"/>
          <cell r="V41"/>
          <cell r="W41">
            <v>0</v>
          </cell>
          <cell r="X41"/>
          <cell r="Y41"/>
          <cell r="Z41"/>
          <cell r="AA41"/>
          <cell r="AB41">
            <v>0</v>
          </cell>
          <cell r="AC41"/>
          <cell r="AD41">
            <v>44317</v>
          </cell>
          <cell r="AE41">
            <v>44438</v>
          </cell>
          <cell r="AF41"/>
          <cell r="AG41"/>
          <cell r="AH41"/>
          <cell r="AI41">
            <v>219000</v>
          </cell>
          <cell r="AJ41">
            <v>219000</v>
          </cell>
          <cell r="AK41">
            <v>0</v>
          </cell>
          <cell r="AL41"/>
          <cell r="AM41"/>
          <cell r="AN41"/>
          <cell r="AO41"/>
          <cell r="AP41"/>
          <cell r="AQ41">
            <v>219000</v>
          </cell>
          <cell r="AR41">
            <v>0</v>
          </cell>
          <cell r="AS41"/>
          <cell r="AT41">
            <v>0</v>
          </cell>
          <cell r="AU41">
            <v>0</v>
          </cell>
          <cell r="AV41"/>
          <cell r="AW41">
            <v>0</v>
          </cell>
          <cell r="AX41">
            <v>0</v>
          </cell>
          <cell r="AY41">
            <v>0</v>
          </cell>
          <cell r="AZ41"/>
          <cell r="BA41"/>
          <cell r="BB41"/>
          <cell r="BC41"/>
          <cell r="BD41"/>
          <cell r="BE41"/>
          <cell r="BF41">
            <v>0</v>
          </cell>
          <cell r="BG41">
            <v>0</v>
          </cell>
          <cell r="BH41"/>
          <cell r="BI41">
            <v>0</v>
          </cell>
          <cell r="BJ41" t="str">
            <v>Referred to RD</v>
          </cell>
          <cell r="BK41"/>
          <cell r="BL41"/>
          <cell r="BM41"/>
          <cell r="BN41"/>
          <cell r="BO41"/>
          <cell r="BP41"/>
          <cell r="BT41">
            <v>0</v>
          </cell>
          <cell r="BU41"/>
          <cell r="BV41"/>
          <cell r="BX41"/>
          <cell r="CA41" t="str">
            <v>Schultz</v>
          </cell>
          <cell r="CB41"/>
          <cell r="CC41">
            <v>1</v>
          </cell>
        </row>
        <row r="42">
          <cell r="C42">
            <v>683</v>
          </cell>
          <cell r="D42">
            <v>7</v>
          </cell>
          <cell r="E42">
            <v>524</v>
          </cell>
          <cell r="F42">
            <v>7</v>
          </cell>
          <cell r="G42"/>
          <cell r="H42" t="str">
            <v/>
          </cell>
          <cell r="I42" t="str">
            <v/>
          </cell>
          <cell r="J42" t="str">
            <v>Referred to RD</v>
          </cell>
          <cell r="K42" t="str">
            <v>Schultz</v>
          </cell>
          <cell r="L42" t="str">
            <v>Treatment - Plant Rehab + Softening</v>
          </cell>
          <cell r="M42" t="str">
            <v>1450002-4</v>
          </cell>
          <cell r="N42" t="str">
            <v xml:space="preserve">No </v>
          </cell>
          <cell r="O42">
            <v>650</v>
          </cell>
          <cell r="P42" t="str">
            <v>Reg</v>
          </cell>
          <cell r="Q42" t="str">
            <v>Exempt</v>
          </cell>
          <cell r="R42"/>
          <cell r="S42"/>
          <cell r="T42"/>
          <cell r="U42"/>
          <cell r="V42"/>
          <cell r="W42">
            <v>0</v>
          </cell>
          <cell r="X42"/>
          <cell r="Y42"/>
          <cell r="Z42"/>
          <cell r="AA42"/>
          <cell r="AB42">
            <v>0</v>
          </cell>
          <cell r="AC42"/>
          <cell r="AD42">
            <v>44348</v>
          </cell>
          <cell r="AE42">
            <v>44834</v>
          </cell>
          <cell r="AF42"/>
          <cell r="AG42"/>
          <cell r="AH42"/>
          <cell r="AI42">
            <v>1916000</v>
          </cell>
          <cell r="AJ42">
            <v>1916000</v>
          </cell>
          <cell r="AK42">
            <v>0</v>
          </cell>
          <cell r="AL42"/>
          <cell r="AM42"/>
          <cell r="AN42"/>
          <cell r="AO42"/>
          <cell r="AP42"/>
          <cell r="AQ42">
            <v>1916000</v>
          </cell>
          <cell r="AR42">
            <v>0</v>
          </cell>
          <cell r="AS42"/>
          <cell r="AT42">
            <v>0</v>
          </cell>
          <cell r="AU42">
            <v>0</v>
          </cell>
          <cell r="AV42"/>
          <cell r="AW42">
            <v>0</v>
          </cell>
          <cell r="AX42">
            <v>0</v>
          </cell>
          <cell r="AY42">
            <v>0</v>
          </cell>
          <cell r="AZ42"/>
          <cell r="BA42"/>
          <cell r="BB42"/>
          <cell r="BC42"/>
          <cell r="BD42"/>
          <cell r="BE42"/>
          <cell r="BF42">
            <v>0</v>
          </cell>
          <cell r="BG42">
            <v>0</v>
          </cell>
          <cell r="BH42"/>
          <cell r="BI42">
            <v>0</v>
          </cell>
          <cell r="BJ42" t="str">
            <v>Referred to RD</v>
          </cell>
          <cell r="BK42"/>
          <cell r="BL42"/>
          <cell r="BM42"/>
          <cell r="BN42"/>
          <cell r="BO42"/>
          <cell r="BP42"/>
          <cell r="BT42">
            <v>0</v>
          </cell>
          <cell r="BU42"/>
          <cell r="BV42"/>
          <cell r="BX42"/>
          <cell r="CA42" t="str">
            <v>Schultz</v>
          </cell>
          <cell r="CB42"/>
          <cell r="CC42">
            <v>1</v>
          </cell>
        </row>
        <row r="43">
          <cell r="C43">
            <v>794</v>
          </cell>
          <cell r="D43">
            <v>5</v>
          </cell>
          <cell r="E43">
            <v>633</v>
          </cell>
          <cell r="F43">
            <v>5</v>
          </cell>
          <cell r="G43"/>
          <cell r="H43" t="str">
            <v/>
          </cell>
          <cell r="I43" t="str">
            <v/>
          </cell>
          <cell r="J43">
            <v>0</v>
          </cell>
          <cell r="K43" t="str">
            <v>Schultz</v>
          </cell>
          <cell r="L43" t="str">
            <v>Storage - New 100,000 Gal Tower</v>
          </cell>
          <cell r="M43" t="str">
            <v>1450002-5</v>
          </cell>
          <cell r="N43" t="str">
            <v xml:space="preserve">No </v>
          </cell>
          <cell r="O43">
            <v>650</v>
          </cell>
          <cell r="P43" t="str">
            <v>Reg</v>
          </cell>
          <cell r="Q43" t="str">
            <v>Exempt</v>
          </cell>
          <cell r="R43"/>
          <cell r="S43"/>
          <cell r="T43"/>
          <cell r="U43"/>
          <cell r="V43"/>
          <cell r="W43">
            <v>0</v>
          </cell>
          <cell r="X43"/>
          <cell r="Y43"/>
          <cell r="Z43"/>
          <cell r="AA43"/>
          <cell r="AB43">
            <v>0</v>
          </cell>
          <cell r="AC43"/>
          <cell r="AD43">
            <v>44317</v>
          </cell>
          <cell r="AE43">
            <v>44438</v>
          </cell>
          <cell r="AF43"/>
          <cell r="AG43"/>
          <cell r="AH43"/>
          <cell r="AI43">
            <v>1738000</v>
          </cell>
          <cell r="AJ43">
            <v>1738000</v>
          </cell>
          <cell r="AK43">
            <v>0</v>
          </cell>
          <cell r="AL43"/>
          <cell r="AM43"/>
          <cell r="AN43"/>
          <cell r="AO43"/>
          <cell r="AP43"/>
          <cell r="AQ43">
            <v>1738000</v>
          </cell>
          <cell r="AR43">
            <v>0</v>
          </cell>
          <cell r="AS43"/>
          <cell r="AT43">
            <v>0</v>
          </cell>
          <cell r="AU43">
            <v>0</v>
          </cell>
          <cell r="AV43"/>
          <cell r="AW43">
            <v>0</v>
          </cell>
          <cell r="AX43">
            <v>0</v>
          </cell>
          <cell r="AY43">
            <v>0</v>
          </cell>
          <cell r="AZ43"/>
          <cell r="BA43"/>
          <cell r="BB43"/>
          <cell r="BC43"/>
          <cell r="BD43"/>
          <cell r="BE43"/>
          <cell r="BF43">
            <v>0</v>
          </cell>
          <cell r="BG43">
            <v>0</v>
          </cell>
          <cell r="BH43"/>
          <cell r="BI43">
            <v>0</v>
          </cell>
          <cell r="BJ43"/>
          <cell r="BK43"/>
          <cell r="BL43"/>
          <cell r="BM43"/>
          <cell r="BN43"/>
          <cell r="BO43"/>
          <cell r="BP43"/>
          <cell r="BT43">
            <v>0</v>
          </cell>
          <cell r="BU43"/>
          <cell r="BV43"/>
          <cell r="BX43"/>
          <cell r="CA43" t="str">
            <v>Schultz</v>
          </cell>
          <cell r="CB43"/>
          <cell r="CC43">
            <v>1</v>
          </cell>
        </row>
        <row r="44">
          <cell r="C44">
            <v>795</v>
          </cell>
          <cell r="D44">
            <v>5</v>
          </cell>
          <cell r="E44">
            <v>634</v>
          </cell>
          <cell r="F44">
            <v>5</v>
          </cell>
          <cell r="G44"/>
          <cell r="H44" t="str">
            <v/>
          </cell>
          <cell r="I44" t="str">
            <v/>
          </cell>
          <cell r="J44">
            <v>0</v>
          </cell>
          <cell r="K44" t="str">
            <v>Schultz</v>
          </cell>
          <cell r="L44" t="str">
            <v>Watermain - Repl Transmission Line</v>
          </cell>
          <cell r="M44" t="str">
            <v>1450002-6</v>
          </cell>
          <cell r="N44" t="str">
            <v xml:space="preserve">No </v>
          </cell>
          <cell r="O44">
            <v>650</v>
          </cell>
          <cell r="P44" t="str">
            <v>Reg</v>
          </cell>
          <cell r="Q44" t="str">
            <v>Exempt</v>
          </cell>
          <cell r="R44"/>
          <cell r="S44"/>
          <cell r="T44"/>
          <cell r="U44"/>
          <cell r="V44"/>
          <cell r="W44">
            <v>0</v>
          </cell>
          <cell r="X44"/>
          <cell r="Y44"/>
          <cell r="Z44"/>
          <cell r="AA44"/>
          <cell r="AB44">
            <v>0</v>
          </cell>
          <cell r="AC44"/>
          <cell r="AD44">
            <v>44317</v>
          </cell>
          <cell r="AE44">
            <v>44499</v>
          </cell>
          <cell r="AF44"/>
          <cell r="AG44"/>
          <cell r="AH44"/>
          <cell r="AI44">
            <v>720000</v>
          </cell>
          <cell r="AJ44">
            <v>720000</v>
          </cell>
          <cell r="AK44">
            <v>0</v>
          </cell>
          <cell r="AL44"/>
          <cell r="AM44"/>
          <cell r="AN44"/>
          <cell r="AO44"/>
          <cell r="AP44"/>
          <cell r="AQ44">
            <v>720000</v>
          </cell>
          <cell r="AR44">
            <v>0</v>
          </cell>
          <cell r="AS44"/>
          <cell r="AT44">
            <v>0</v>
          </cell>
          <cell r="AU44">
            <v>0</v>
          </cell>
          <cell r="AV44"/>
          <cell r="AW44">
            <v>0</v>
          </cell>
          <cell r="AX44">
            <v>0</v>
          </cell>
          <cell r="AY44">
            <v>0</v>
          </cell>
          <cell r="AZ44"/>
          <cell r="BA44"/>
          <cell r="BB44"/>
          <cell r="BC44"/>
          <cell r="BD44"/>
          <cell r="BE44"/>
          <cell r="BF44">
            <v>0</v>
          </cell>
          <cell r="BG44">
            <v>0</v>
          </cell>
          <cell r="BH44"/>
          <cell r="BI44">
            <v>0</v>
          </cell>
          <cell r="BJ44"/>
          <cell r="BK44"/>
          <cell r="BL44"/>
          <cell r="BM44"/>
          <cell r="BN44"/>
          <cell r="BO44"/>
          <cell r="BP44"/>
          <cell r="BT44">
            <v>0</v>
          </cell>
          <cell r="BU44"/>
          <cell r="BV44"/>
          <cell r="BX44"/>
          <cell r="CA44" t="str">
            <v>Schultz</v>
          </cell>
          <cell r="CB44"/>
          <cell r="CC44">
            <v>1</v>
          </cell>
        </row>
        <row r="45">
          <cell r="C45">
            <v>212</v>
          </cell>
          <cell r="D45">
            <v>12</v>
          </cell>
          <cell r="E45">
            <v>85</v>
          </cell>
          <cell r="F45">
            <v>12</v>
          </cell>
          <cell r="G45"/>
          <cell r="H45" t="str">
            <v/>
          </cell>
          <cell r="I45" t="str">
            <v/>
          </cell>
          <cell r="J45">
            <v>0</v>
          </cell>
          <cell r="K45" t="str">
            <v>Kanuit</v>
          </cell>
          <cell r="L45" t="str">
            <v>Treatment - Rehab Plant &amp; Well 2</v>
          </cell>
          <cell r="M45" t="str">
            <v>1720001-2</v>
          </cell>
          <cell r="N45" t="str">
            <v xml:space="preserve">No </v>
          </cell>
          <cell r="O45">
            <v>2230</v>
          </cell>
          <cell r="P45" t="str">
            <v>Reg</v>
          </cell>
          <cell r="Q45" t="str">
            <v>Exempt</v>
          </cell>
          <cell r="R45">
            <v>0</v>
          </cell>
          <cell r="S45"/>
          <cell r="T45"/>
          <cell r="U45"/>
          <cell r="V45"/>
          <cell r="W45">
            <v>0</v>
          </cell>
          <cell r="X45"/>
          <cell r="Y45"/>
          <cell r="Z45"/>
          <cell r="AA45"/>
          <cell r="AB45">
            <v>0</v>
          </cell>
          <cell r="AC45"/>
          <cell r="AD45">
            <v>44348</v>
          </cell>
          <cell r="AE45">
            <v>44926</v>
          </cell>
          <cell r="AF45"/>
          <cell r="AG45"/>
          <cell r="AH45"/>
          <cell r="AI45">
            <v>3500000</v>
          </cell>
          <cell r="AJ45">
            <v>3500000</v>
          </cell>
          <cell r="AK45">
            <v>0</v>
          </cell>
          <cell r="AL45"/>
          <cell r="AM45"/>
          <cell r="AN45"/>
          <cell r="AO45"/>
          <cell r="AP45"/>
          <cell r="AQ45">
            <v>3500000</v>
          </cell>
          <cell r="AR45">
            <v>0</v>
          </cell>
          <cell r="AS45"/>
          <cell r="AT45">
            <v>0</v>
          </cell>
          <cell r="AU45">
            <v>0</v>
          </cell>
          <cell r="AV45"/>
          <cell r="AW45">
            <v>0</v>
          </cell>
          <cell r="AX45">
            <v>0</v>
          </cell>
          <cell r="AY45">
            <v>0</v>
          </cell>
          <cell r="AZ45"/>
          <cell r="BA45"/>
          <cell r="BB45"/>
          <cell r="BC45"/>
          <cell r="BD45"/>
          <cell r="BE45"/>
          <cell r="BF45">
            <v>0</v>
          </cell>
          <cell r="BG45">
            <v>0</v>
          </cell>
          <cell r="BH45"/>
          <cell r="BI45">
            <v>0</v>
          </cell>
          <cell r="BJ45"/>
          <cell r="BK45"/>
          <cell r="BL45"/>
          <cell r="BM45"/>
          <cell r="BN45"/>
          <cell r="BO45"/>
          <cell r="BP45"/>
          <cell r="BT45">
            <v>0</v>
          </cell>
          <cell r="BU45"/>
          <cell r="BV45"/>
          <cell r="BX45"/>
          <cell r="CA45" t="str">
            <v>Kanuit</v>
          </cell>
          <cell r="CB45" t="str">
            <v>Gallentine</v>
          </cell>
          <cell r="CC45">
            <v>9</v>
          </cell>
        </row>
        <row r="46">
          <cell r="C46">
            <v>59</v>
          </cell>
          <cell r="D46">
            <v>20</v>
          </cell>
          <cell r="E46">
            <v>381</v>
          </cell>
          <cell r="F46">
            <v>10</v>
          </cell>
          <cell r="G46">
            <v>2024</v>
          </cell>
          <cell r="H46" t="str">
            <v/>
          </cell>
          <cell r="I46" t="str">
            <v>Yes</v>
          </cell>
          <cell r="J46">
            <v>0</v>
          </cell>
          <cell r="K46" t="str">
            <v>Barrett</v>
          </cell>
          <cell r="L46" t="str">
            <v>Treatment - Manganese Treatment &amp; Well</v>
          </cell>
          <cell r="M46" t="str">
            <v>1340001-9</v>
          </cell>
          <cell r="N46" t="str">
            <v xml:space="preserve">No </v>
          </cell>
          <cell r="O46">
            <v>1141</v>
          </cell>
          <cell r="P46" t="str">
            <v>EC</v>
          </cell>
          <cell r="Q46" t="str">
            <v>Exempt</v>
          </cell>
          <cell r="R46"/>
          <cell r="S46">
            <v>45079</v>
          </cell>
          <cell r="T46">
            <v>7303000</v>
          </cell>
          <cell r="U46"/>
          <cell r="V46"/>
          <cell r="W46">
            <v>4303000</v>
          </cell>
          <cell r="X46" t="str">
            <v>Part B</v>
          </cell>
          <cell r="Y46"/>
          <cell r="Z46">
            <v>44690</v>
          </cell>
          <cell r="AA46">
            <v>7303000</v>
          </cell>
          <cell r="AB46">
            <v>7303000</v>
          </cell>
          <cell r="AC46" t="str">
            <v>Part A6,EC</v>
          </cell>
          <cell r="AD46">
            <v>45474</v>
          </cell>
          <cell r="AE46">
            <v>46113</v>
          </cell>
          <cell r="AF46"/>
          <cell r="AG46"/>
          <cell r="AH46" t="str">
            <v>already on PPL?? - need split</v>
          </cell>
          <cell r="AI46">
            <v>7303000</v>
          </cell>
          <cell r="AJ46">
            <v>7303000</v>
          </cell>
          <cell r="AK46">
            <v>0</v>
          </cell>
          <cell r="AL46"/>
          <cell r="AM46"/>
          <cell r="AN46"/>
          <cell r="AO46"/>
          <cell r="AP46"/>
          <cell r="AQ46">
            <v>7303000</v>
          </cell>
          <cell r="AR46">
            <v>7303000</v>
          </cell>
          <cell r="AS46"/>
          <cell r="AT46">
            <v>0</v>
          </cell>
          <cell r="AU46">
            <v>3000000</v>
          </cell>
          <cell r="AV46"/>
          <cell r="AW46">
            <v>3000000</v>
          </cell>
          <cell r="AX46">
            <v>0</v>
          </cell>
          <cell r="AY46">
            <v>4303000</v>
          </cell>
          <cell r="AZ46"/>
          <cell r="BA46"/>
          <cell r="BB46"/>
          <cell r="BC46"/>
          <cell r="BD46"/>
          <cell r="BE46"/>
          <cell r="BF46">
            <v>0</v>
          </cell>
          <cell r="BG46">
            <v>359296.0935189568</v>
          </cell>
          <cell r="BH46"/>
          <cell r="BI46">
            <v>0</v>
          </cell>
          <cell r="BJ46"/>
          <cell r="BK46"/>
          <cell r="BL46"/>
          <cell r="BM46"/>
          <cell r="BN46"/>
          <cell r="BO46"/>
          <cell r="BP46"/>
          <cell r="BT46">
            <v>0</v>
          </cell>
          <cell r="BU46"/>
          <cell r="BV46"/>
          <cell r="BX46"/>
          <cell r="BY46"/>
          <cell r="BZ46"/>
          <cell r="CA46" t="str">
            <v>Barrett</v>
          </cell>
          <cell r="CB46"/>
          <cell r="CC46" t="str">
            <v>6E</v>
          </cell>
        </row>
        <row r="47">
          <cell r="C47">
            <v>70</v>
          </cell>
          <cell r="D47">
            <v>20</v>
          </cell>
          <cell r="E47"/>
          <cell r="F47"/>
          <cell r="G47">
            <v>2024</v>
          </cell>
          <cell r="H47" t="str">
            <v/>
          </cell>
          <cell r="I47" t="str">
            <v>Yes</v>
          </cell>
          <cell r="J47">
            <v>0</v>
          </cell>
          <cell r="K47" t="str">
            <v>Barrett</v>
          </cell>
          <cell r="L47" t="str">
            <v>Other - LSL Replacement</v>
          </cell>
          <cell r="M47" t="str">
            <v>1340001-11</v>
          </cell>
          <cell r="N47" t="str">
            <v>Yes</v>
          </cell>
          <cell r="O47">
            <v>1136</v>
          </cell>
          <cell r="P47" t="str">
            <v>LSL</v>
          </cell>
          <cell r="Q47"/>
          <cell r="R47"/>
          <cell r="S47">
            <v>45078</v>
          </cell>
          <cell r="T47">
            <v>304100</v>
          </cell>
          <cell r="U47">
            <v>243200</v>
          </cell>
          <cell r="V47">
            <v>60900</v>
          </cell>
          <cell r="W47">
            <v>121600</v>
          </cell>
          <cell r="X47" t="str">
            <v>Part B</v>
          </cell>
          <cell r="Y47"/>
          <cell r="Z47"/>
          <cell r="AA47"/>
          <cell r="AB47"/>
          <cell r="AC47"/>
          <cell r="AD47">
            <v>45444</v>
          </cell>
          <cell r="AE47">
            <v>46174</v>
          </cell>
          <cell r="AF47"/>
          <cell r="AG47"/>
          <cell r="AH47" t="str">
            <v>Northside</v>
          </cell>
          <cell r="AI47">
            <v>232400</v>
          </cell>
          <cell r="AJ47">
            <v>232400</v>
          </cell>
          <cell r="AK47">
            <v>0</v>
          </cell>
          <cell r="AL47"/>
          <cell r="AM47"/>
          <cell r="AN47"/>
          <cell r="AO47"/>
          <cell r="AP47"/>
          <cell r="AQ47">
            <v>232400</v>
          </cell>
          <cell r="AR47">
            <v>232400</v>
          </cell>
          <cell r="AS47"/>
          <cell r="AT47">
            <v>60900</v>
          </cell>
          <cell r="AU47">
            <v>0</v>
          </cell>
          <cell r="AV47"/>
          <cell r="AW47">
            <v>60900</v>
          </cell>
          <cell r="AX47">
            <v>121600</v>
          </cell>
          <cell r="AY47">
            <v>49900</v>
          </cell>
          <cell r="AZ47"/>
          <cell r="BA47"/>
          <cell r="BB47"/>
          <cell r="BC47"/>
          <cell r="BD47"/>
          <cell r="BE47"/>
          <cell r="BF47">
            <v>0</v>
          </cell>
          <cell r="BG47">
            <v>0</v>
          </cell>
          <cell r="BH47"/>
          <cell r="BI47">
            <v>0</v>
          </cell>
          <cell r="BJ47"/>
          <cell r="BK47"/>
          <cell r="BL47"/>
          <cell r="BM47"/>
          <cell r="BN47"/>
          <cell r="BO47"/>
          <cell r="BP47"/>
          <cell r="BQ47"/>
          <cell r="BR47"/>
          <cell r="BS47"/>
          <cell r="BT47"/>
          <cell r="BU47"/>
          <cell r="BV47"/>
          <cell r="BW47"/>
          <cell r="BX47"/>
          <cell r="BY47"/>
          <cell r="BZ47"/>
          <cell r="CA47" t="str">
            <v>Barrett</v>
          </cell>
          <cell r="CB47"/>
          <cell r="CC47" t="str">
            <v>6E</v>
          </cell>
        </row>
        <row r="48">
          <cell r="C48">
            <v>206</v>
          </cell>
          <cell r="D48">
            <v>12</v>
          </cell>
          <cell r="E48">
            <v>79</v>
          </cell>
          <cell r="F48">
            <v>12</v>
          </cell>
          <cell r="G48">
            <v>2024</v>
          </cell>
          <cell r="H48" t="str">
            <v/>
          </cell>
          <cell r="I48" t="str">
            <v>Yes</v>
          </cell>
          <cell r="J48">
            <v>0</v>
          </cell>
          <cell r="K48" t="str">
            <v>Barrett</v>
          </cell>
          <cell r="L48" t="str">
            <v>Source - Well &amp; Wellhouse Improvements</v>
          </cell>
          <cell r="M48" t="str">
            <v>1340001-8</v>
          </cell>
          <cell r="N48" t="str">
            <v xml:space="preserve">No </v>
          </cell>
          <cell r="O48">
            <v>1014</v>
          </cell>
          <cell r="P48" t="str">
            <v>Reg</v>
          </cell>
          <cell r="Q48" t="str">
            <v>Exempt</v>
          </cell>
          <cell r="R48"/>
          <cell r="S48">
            <v>45079</v>
          </cell>
          <cell r="T48">
            <v>270000</v>
          </cell>
          <cell r="U48"/>
          <cell r="V48"/>
          <cell r="W48">
            <v>270000</v>
          </cell>
          <cell r="X48" t="str">
            <v>Part B</v>
          </cell>
          <cell r="Y48"/>
          <cell r="Z48"/>
          <cell r="AA48"/>
          <cell r="AB48">
            <v>0</v>
          </cell>
          <cell r="AC48"/>
          <cell r="AD48">
            <v>45474</v>
          </cell>
          <cell r="AE48">
            <v>46113</v>
          </cell>
          <cell r="AF48"/>
          <cell r="AG48"/>
          <cell r="AH48"/>
          <cell r="AI48">
            <v>270000</v>
          </cell>
          <cell r="AJ48">
            <v>1330000</v>
          </cell>
          <cell r="AK48">
            <v>-1060000</v>
          </cell>
          <cell r="AL48"/>
          <cell r="AM48"/>
          <cell r="AN48"/>
          <cell r="AO48"/>
          <cell r="AP48"/>
          <cell r="AQ48">
            <v>270000</v>
          </cell>
          <cell r="AR48">
            <v>270000</v>
          </cell>
          <cell r="AS48"/>
          <cell r="AT48">
            <v>0</v>
          </cell>
          <cell r="AU48">
            <v>0</v>
          </cell>
          <cell r="AV48"/>
          <cell r="AW48">
            <v>0</v>
          </cell>
          <cell r="AX48">
            <v>0</v>
          </cell>
          <cell r="AY48">
            <v>270000</v>
          </cell>
          <cell r="AZ48"/>
          <cell r="BA48"/>
          <cell r="BB48"/>
          <cell r="BC48"/>
          <cell r="BD48"/>
          <cell r="BE48"/>
          <cell r="BF48">
            <v>0</v>
          </cell>
          <cell r="BG48">
            <v>0</v>
          </cell>
          <cell r="BH48"/>
          <cell r="BI48">
            <v>0</v>
          </cell>
          <cell r="BJ48"/>
          <cell r="BK48"/>
          <cell r="BL48"/>
          <cell r="BM48"/>
          <cell r="BN48"/>
          <cell r="BO48"/>
          <cell r="BP48"/>
          <cell r="BT48">
            <v>0</v>
          </cell>
          <cell r="BU48"/>
          <cell r="BV48"/>
          <cell r="BX48"/>
          <cell r="CA48" t="str">
            <v>Barrett</v>
          </cell>
          <cell r="CB48"/>
          <cell r="CC48" t="str">
            <v>6E</v>
          </cell>
        </row>
        <row r="49">
          <cell r="C49">
            <v>514</v>
          </cell>
          <cell r="D49">
            <v>10</v>
          </cell>
          <cell r="E49">
            <v>380</v>
          </cell>
          <cell r="F49">
            <v>10</v>
          </cell>
          <cell r="G49">
            <v>2023</v>
          </cell>
          <cell r="H49" t="str">
            <v>Yes</v>
          </cell>
          <cell r="I49" t="str">
            <v/>
          </cell>
          <cell r="J49">
            <v>0</v>
          </cell>
          <cell r="K49" t="str">
            <v>Barrett</v>
          </cell>
          <cell r="L49" t="str">
            <v>Watermain - North Side Improvements</v>
          </cell>
          <cell r="M49" t="str">
            <v>1340001-10</v>
          </cell>
          <cell r="N49" t="str">
            <v xml:space="preserve">No </v>
          </cell>
          <cell r="O49">
            <v>1141</v>
          </cell>
          <cell r="P49" t="str">
            <v>Reg</v>
          </cell>
          <cell r="Q49" t="str">
            <v>Exempt</v>
          </cell>
          <cell r="R49"/>
          <cell r="S49" t="str">
            <v>certified</v>
          </cell>
          <cell r="T49">
            <v>4411621</v>
          </cell>
          <cell r="U49"/>
          <cell r="V49"/>
          <cell r="W49">
            <v>4119666</v>
          </cell>
          <cell r="X49" t="str">
            <v>23 Carryover</v>
          </cell>
          <cell r="Y49"/>
          <cell r="Z49">
            <v>44690</v>
          </cell>
          <cell r="AA49">
            <v>3101140</v>
          </cell>
          <cell r="AB49">
            <v>2809185</v>
          </cell>
          <cell r="AC49" t="str">
            <v>Part B</v>
          </cell>
          <cell r="AD49">
            <v>45078</v>
          </cell>
          <cell r="AE49">
            <v>45809</v>
          </cell>
          <cell r="AF49"/>
          <cell r="AG49"/>
          <cell r="AH49" t="str">
            <v>cw/dw project (already on PPL??)</v>
          </cell>
          <cell r="AI49">
            <v>4411621</v>
          </cell>
          <cell r="AJ49">
            <v>4411621</v>
          </cell>
          <cell r="AK49">
            <v>0</v>
          </cell>
          <cell r="AL49">
            <v>45075</v>
          </cell>
          <cell r="AM49">
            <v>45103</v>
          </cell>
          <cell r="AN49">
            <v>1</v>
          </cell>
          <cell r="AO49">
            <v>4411621</v>
          </cell>
          <cell r="AP49"/>
          <cell r="AQ49">
            <v>4411621</v>
          </cell>
          <cell r="AR49">
            <v>4119666</v>
          </cell>
          <cell r="AS49"/>
          <cell r="AT49">
            <v>0</v>
          </cell>
          <cell r="AU49">
            <v>0</v>
          </cell>
          <cell r="AV49"/>
          <cell r="AW49">
            <v>0</v>
          </cell>
          <cell r="AX49">
            <v>0</v>
          </cell>
          <cell r="AY49">
            <v>4119666</v>
          </cell>
          <cell r="AZ49"/>
          <cell r="BA49"/>
          <cell r="BB49"/>
          <cell r="BC49"/>
          <cell r="BD49">
            <v>291955</v>
          </cell>
          <cell r="BE49">
            <v>45198</v>
          </cell>
          <cell r="BF49">
            <v>291954.71641838813</v>
          </cell>
          <cell r="BG49">
            <v>291954.71641838813</v>
          </cell>
          <cell r="BH49"/>
          <cell r="BI49">
            <v>0</v>
          </cell>
          <cell r="BJ49"/>
          <cell r="BK49"/>
          <cell r="BL49"/>
          <cell r="BM49"/>
          <cell r="BN49"/>
          <cell r="BO49"/>
          <cell r="BP49"/>
          <cell r="BQ49"/>
          <cell r="BR49"/>
          <cell r="BS49"/>
          <cell r="BT49">
            <v>0</v>
          </cell>
          <cell r="BU49"/>
          <cell r="BV49"/>
          <cell r="BW49"/>
          <cell r="BX49"/>
          <cell r="BY49"/>
          <cell r="BZ49"/>
          <cell r="CA49" t="str">
            <v>Barrett</v>
          </cell>
          <cell r="CB49"/>
          <cell r="CC49" t="str">
            <v>6E</v>
          </cell>
        </row>
        <row r="50">
          <cell r="C50">
            <v>484</v>
          </cell>
          <cell r="D50">
            <v>10</v>
          </cell>
          <cell r="E50">
            <v>362</v>
          </cell>
          <cell r="F50">
            <v>10</v>
          </cell>
          <cell r="G50"/>
          <cell r="H50" t="str">
            <v/>
          </cell>
          <cell r="I50" t="str">
            <v/>
          </cell>
          <cell r="J50" t="str">
            <v>no app</v>
          </cell>
          <cell r="K50" t="str">
            <v>Bradshaw</v>
          </cell>
          <cell r="L50" t="str">
            <v>Storage - Tower Rehab</v>
          </cell>
          <cell r="M50" t="str">
            <v>1030001-5</v>
          </cell>
          <cell r="N50" t="str">
            <v xml:space="preserve">No </v>
          </cell>
          <cell r="O50">
            <v>625</v>
          </cell>
          <cell r="P50" t="str">
            <v>Reg</v>
          </cell>
          <cell r="Q50" t="str">
            <v>Exempt</v>
          </cell>
          <cell r="R50"/>
          <cell r="S50"/>
          <cell r="T50"/>
          <cell r="U50"/>
          <cell r="V50"/>
          <cell r="W50">
            <v>0</v>
          </cell>
          <cell r="X50"/>
          <cell r="Y50"/>
          <cell r="Z50">
            <v>44715</v>
          </cell>
          <cell r="AA50">
            <v>462500</v>
          </cell>
          <cell r="AB50">
            <v>462500</v>
          </cell>
          <cell r="AC50" t="str">
            <v>Part B</v>
          </cell>
          <cell r="AD50">
            <v>45047</v>
          </cell>
          <cell r="AE50">
            <v>45170</v>
          </cell>
          <cell r="AF50"/>
          <cell r="AG50"/>
          <cell r="AH50" t="str">
            <v>2022 referred to RD but reconsider for 2023</v>
          </cell>
          <cell r="AI50">
            <v>406000</v>
          </cell>
          <cell r="AJ50">
            <v>406000</v>
          </cell>
          <cell r="AK50">
            <v>0</v>
          </cell>
          <cell r="AL50"/>
          <cell r="AM50"/>
          <cell r="AN50"/>
          <cell r="AO50"/>
          <cell r="AP50"/>
          <cell r="AQ50">
            <v>406000</v>
          </cell>
          <cell r="AR50">
            <v>0</v>
          </cell>
          <cell r="AS50"/>
          <cell r="AT50">
            <v>0</v>
          </cell>
          <cell r="AU50">
            <v>0</v>
          </cell>
          <cell r="AV50"/>
          <cell r="AW50">
            <v>0</v>
          </cell>
          <cell r="AX50">
            <v>0</v>
          </cell>
          <cell r="AY50">
            <v>0</v>
          </cell>
          <cell r="AZ50"/>
          <cell r="BA50"/>
          <cell r="BB50"/>
          <cell r="BC50"/>
          <cell r="BD50"/>
          <cell r="BE50"/>
          <cell r="BF50">
            <v>0</v>
          </cell>
          <cell r="BG50">
            <v>173884.62365525565</v>
          </cell>
          <cell r="BH50"/>
          <cell r="BI50">
            <v>0</v>
          </cell>
          <cell r="BJ50" t="str">
            <v>no app</v>
          </cell>
          <cell r="BK50"/>
          <cell r="BL50"/>
          <cell r="BM50"/>
          <cell r="BN50"/>
          <cell r="BO50">
            <v>288</v>
          </cell>
          <cell r="BP50"/>
          <cell r="BT50">
            <v>0</v>
          </cell>
          <cell r="BU50"/>
          <cell r="BV50"/>
          <cell r="BX50"/>
          <cell r="CA50" t="str">
            <v>Bradshaw</v>
          </cell>
          <cell r="CB50" t="str">
            <v>Lafontaine</v>
          </cell>
          <cell r="CC50">
            <v>4</v>
          </cell>
        </row>
        <row r="51">
          <cell r="C51">
            <v>666</v>
          </cell>
          <cell r="D51">
            <v>7</v>
          </cell>
          <cell r="E51">
            <v>510</v>
          </cell>
          <cell r="F51">
            <v>7</v>
          </cell>
          <cell r="G51"/>
          <cell r="H51" t="str">
            <v/>
          </cell>
          <cell r="I51" t="str">
            <v/>
          </cell>
          <cell r="J51" t="str">
            <v>no app</v>
          </cell>
          <cell r="K51" t="str">
            <v>Bradshaw</v>
          </cell>
          <cell r="L51" t="str">
            <v>Watermain - Falcon Street Loop</v>
          </cell>
          <cell r="M51" t="str">
            <v>1030001-6</v>
          </cell>
          <cell r="N51" t="str">
            <v xml:space="preserve">No </v>
          </cell>
          <cell r="O51">
            <v>519</v>
          </cell>
          <cell r="P51" t="str">
            <v>Reg</v>
          </cell>
          <cell r="Q51" t="str">
            <v>Exempt</v>
          </cell>
          <cell r="R51"/>
          <cell r="S51"/>
          <cell r="T51"/>
          <cell r="U51"/>
          <cell r="V51"/>
          <cell r="W51">
            <v>0</v>
          </cell>
          <cell r="X51"/>
          <cell r="Y51"/>
          <cell r="Z51"/>
          <cell r="AA51"/>
          <cell r="AB51">
            <v>0</v>
          </cell>
          <cell r="AC51"/>
          <cell r="AD51">
            <v>43952</v>
          </cell>
          <cell r="AE51">
            <v>44075</v>
          </cell>
          <cell r="AF51"/>
          <cell r="AG51"/>
          <cell r="AH51"/>
          <cell r="AI51">
            <v>98000</v>
          </cell>
          <cell r="AJ51">
            <v>98000</v>
          </cell>
          <cell r="AK51">
            <v>0</v>
          </cell>
          <cell r="AL51"/>
          <cell r="AM51"/>
          <cell r="AN51"/>
          <cell r="AO51"/>
          <cell r="AP51"/>
          <cell r="AQ51">
            <v>98000</v>
          </cell>
          <cell r="AR51">
            <v>0</v>
          </cell>
          <cell r="AS51"/>
          <cell r="AT51">
            <v>0</v>
          </cell>
          <cell r="AU51">
            <v>0</v>
          </cell>
          <cell r="AV51"/>
          <cell r="AW51">
            <v>0</v>
          </cell>
          <cell r="AX51">
            <v>0</v>
          </cell>
          <cell r="AY51">
            <v>0</v>
          </cell>
          <cell r="AZ51"/>
          <cell r="BA51"/>
          <cell r="BB51"/>
          <cell r="BC51"/>
          <cell r="BD51"/>
          <cell r="BE51"/>
          <cell r="BF51">
            <v>0</v>
          </cell>
          <cell r="BG51">
            <v>0</v>
          </cell>
          <cell r="BH51"/>
          <cell r="BI51">
            <v>0</v>
          </cell>
          <cell r="BJ51" t="str">
            <v>no app</v>
          </cell>
          <cell r="BK51"/>
          <cell r="BL51"/>
          <cell r="BM51"/>
          <cell r="BN51"/>
          <cell r="BO51">
            <v>288</v>
          </cell>
          <cell r="BP51"/>
          <cell r="BT51">
            <v>0</v>
          </cell>
          <cell r="BU51"/>
          <cell r="BV51"/>
          <cell r="BX51"/>
          <cell r="CA51" t="str">
            <v>Bradshaw</v>
          </cell>
          <cell r="CB51" t="str">
            <v>Lafontaine</v>
          </cell>
          <cell r="CC51">
            <v>4</v>
          </cell>
        </row>
        <row r="52">
          <cell r="C52">
            <v>15</v>
          </cell>
          <cell r="D52">
            <v>20</v>
          </cell>
          <cell r="E52"/>
          <cell r="F52"/>
          <cell r="G52">
            <v>2024</v>
          </cell>
          <cell r="H52" t="str">
            <v/>
          </cell>
          <cell r="I52" t="str">
            <v>Yes</v>
          </cell>
          <cell r="J52">
            <v>0</v>
          </cell>
          <cell r="K52" t="str">
            <v>Bradshaw</v>
          </cell>
          <cell r="L52" t="str">
            <v>Other - LSL Replacement (W 3rd Ave/Main)</v>
          </cell>
          <cell r="M52" t="str">
            <v>1690002-10</v>
          </cell>
          <cell r="N52" t="str">
            <v>Yes</v>
          </cell>
          <cell r="O52">
            <v>1709</v>
          </cell>
          <cell r="P52" t="str">
            <v>LSL</v>
          </cell>
          <cell r="Q52"/>
          <cell r="R52"/>
          <cell r="S52">
            <v>45071</v>
          </cell>
          <cell r="T52">
            <v>300000</v>
          </cell>
          <cell r="U52">
            <v>120000</v>
          </cell>
          <cell r="V52">
            <v>180000</v>
          </cell>
          <cell r="W52">
            <v>60000</v>
          </cell>
          <cell r="X52" t="str">
            <v>Part B</v>
          </cell>
          <cell r="Y52"/>
          <cell r="Z52"/>
          <cell r="AA52"/>
          <cell r="AB52"/>
          <cell r="AC52"/>
          <cell r="AD52">
            <v>45444</v>
          </cell>
          <cell r="AE52">
            <v>45566</v>
          </cell>
          <cell r="AF52"/>
          <cell r="AG52"/>
          <cell r="AH52" t="str">
            <v>Private/Public cost breakdown?</v>
          </cell>
          <cell r="AI52">
            <v>300000</v>
          </cell>
          <cell r="AJ52">
            <v>300000</v>
          </cell>
          <cell r="AK52">
            <v>0</v>
          </cell>
          <cell r="AL52"/>
          <cell r="AM52"/>
          <cell r="AN52"/>
          <cell r="AO52"/>
          <cell r="AP52"/>
          <cell r="AQ52">
            <v>300000</v>
          </cell>
          <cell r="AR52">
            <v>300000</v>
          </cell>
          <cell r="AS52"/>
          <cell r="AT52">
            <v>180000</v>
          </cell>
          <cell r="AU52">
            <v>0</v>
          </cell>
          <cell r="AV52"/>
          <cell r="AW52">
            <v>180000</v>
          </cell>
          <cell r="AX52">
            <v>60000</v>
          </cell>
          <cell r="AY52">
            <v>60000</v>
          </cell>
          <cell r="AZ52"/>
          <cell r="BA52"/>
          <cell r="BB52"/>
          <cell r="BC52"/>
          <cell r="BD52"/>
          <cell r="BE52"/>
          <cell r="BF52">
            <v>0</v>
          </cell>
          <cell r="BG52">
            <v>0</v>
          </cell>
          <cell r="BH52"/>
          <cell r="BI52">
            <v>0</v>
          </cell>
          <cell r="BJ52"/>
          <cell r="BK52"/>
          <cell r="BL52"/>
          <cell r="BM52"/>
          <cell r="BN52"/>
          <cell r="BO52"/>
          <cell r="BP52"/>
          <cell r="BQ52"/>
          <cell r="BR52"/>
          <cell r="BS52"/>
          <cell r="BT52"/>
          <cell r="BU52"/>
          <cell r="BV52"/>
          <cell r="BW52"/>
          <cell r="BX52"/>
          <cell r="BY52"/>
          <cell r="BZ52"/>
          <cell r="CA52" t="str">
            <v>Bradshaw</v>
          </cell>
          <cell r="CB52"/>
          <cell r="CC52" t="str">
            <v>3c</v>
          </cell>
        </row>
        <row r="53">
          <cell r="C53">
            <v>16</v>
          </cell>
          <cell r="D53">
            <v>20</v>
          </cell>
          <cell r="E53"/>
          <cell r="F53"/>
          <cell r="G53">
            <v>2024</v>
          </cell>
          <cell r="H53" t="str">
            <v/>
          </cell>
          <cell r="I53" t="str">
            <v>Yes</v>
          </cell>
          <cell r="J53">
            <v>0</v>
          </cell>
          <cell r="K53" t="str">
            <v>Bradshaw</v>
          </cell>
          <cell r="L53" t="str">
            <v>Other - LSL Replacement (W 1st Ave N)</v>
          </cell>
          <cell r="M53" t="str">
            <v>1690002-8</v>
          </cell>
          <cell r="N53" t="str">
            <v>Yes</v>
          </cell>
          <cell r="O53">
            <v>1709</v>
          </cell>
          <cell r="P53" t="str">
            <v>LSL</v>
          </cell>
          <cell r="Q53"/>
          <cell r="R53"/>
          <cell r="S53">
            <v>45071</v>
          </cell>
          <cell r="T53">
            <v>396000</v>
          </cell>
          <cell r="U53">
            <v>158400</v>
          </cell>
          <cell r="V53">
            <v>237600</v>
          </cell>
          <cell r="W53">
            <v>79200</v>
          </cell>
          <cell r="X53" t="str">
            <v>Part B</v>
          </cell>
          <cell r="Y53"/>
          <cell r="Z53"/>
          <cell r="AA53"/>
          <cell r="AB53"/>
          <cell r="AC53"/>
          <cell r="AD53">
            <v>45444</v>
          </cell>
          <cell r="AE53">
            <v>45566</v>
          </cell>
          <cell r="AF53"/>
          <cell r="AG53"/>
          <cell r="AH53" t="str">
            <v>Private/Public cost breakdown?</v>
          </cell>
          <cell r="AI53">
            <v>396000</v>
          </cell>
          <cell r="AJ53">
            <v>396000</v>
          </cell>
          <cell r="AK53">
            <v>0</v>
          </cell>
          <cell r="AL53"/>
          <cell r="AM53"/>
          <cell r="AN53"/>
          <cell r="AO53"/>
          <cell r="AP53"/>
          <cell r="AQ53">
            <v>396000</v>
          </cell>
          <cell r="AR53">
            <v>396000</v>
          </cell>
          <cell r="AS53"/>
          <cell r="AT53">
            <v>237600</v>
          </cell>
          <cell r="AU53">
            <v>0</v>
          </cell>
          <cell r="AV53"/>
          <cell r="AW53">
            <v>237600</v>
          </cell>
          <cell r="AX53">
            <v>79200</v>
          </cell>
          <cell r="AY53">
            <v>79200</v>
          </cell>
          <cell r="AZ53"/>
          <cell r="BA53"/>
          <cell r="BB53"/>
          <cell r="BC53"/>
          <cell r="BD53"/>
          <cell r="BE53"/>
          <cell r="BF53">
            <v>0</v>
          </cell>
          <cell r="BG53">
            <v>0</v>
          </cell>
          <cell r="BH53"/>
          <cell r="BI53">
            <v>0</v>
          </cell>
          <cell r="BJ53"/>
          <cell r="BK53"/>
          <cell r="BL53"/>
          <cell r="BM53"/>
          <cell r="BN53"/>
          <cell r="BO53"/>
          <cell r="BP53"/>
          <cell r="BQ53"/>
          <cell r="BR53"/>
          <cell r="BS53"/>
          <cell r="BT53"/>
          <cell r="BU53"/>
          <cell r="BV53"/>
          <cell r="BW53"/>
          <cell r="BX53"/>
          <cell r="BY53"/>
          <cell r="BZ53"/>
          <cell r="CA53" t="str">
            <v>Bradshaw</v>
          </cell>
          <cell r="CB53"/>
          <cell r="CC53" t="str">
            <v>3c</v>
          </cell>
        </row>
        <row r="54">
          <cell r="C54">
            <v>116</v>
          </cell>
          <cell r="D54">
            <v>15</v>
          </cell>
          <cell r="E54">
            <v>16</v>
          </cell>
          <cell r="F54">
            <v>15</v>
          </cell>
          <cell r="G54">
            <v>2023</v>
          </cell>
          <cell r="H54" t="str">
            <v>Yes</v>
          </cell>
          <cell r="I54" t="str">
            <v/>
          </cell>
          <cell r="J54">
            <v>0</v>
          </cell>
          <cell r="K54" t="str">
            <v>Bradshaw</v>
          </cell>
          <cell r="L54" t="str">
            <v>Consolidation - E Mesabi Joint Water Sys</v>
          </cell>
          <cell r="M54" t="str">
            <v>1690002-6</v>
          </cell>
          <cell r="N54" t="str">
            <v xml:space="preserve">No </v>
          </cell>
          <cell r="O54">
            <v>2225</v>
          </cell>
          <cell r="P54" t="str">
            <v>Reg</v>
          </cell>
          <cell r="Q54" t="str">
            <v>Exempt</v>
          </cell>
          <cell r="R54">
            <v>0</v>
          </cell>
          <cell r="S54" t="str">
            <v>certified</v>
          </cell>
          <cell r="T54">
            <v>27166202</v>
          </cell>
          <cell r="U54"/>
          <cell r="V54"/>
          <cell r="W54">
            <v>8166202</v>
          </cell>
          <cell r="X54" t="str">
            <v>23 Carryover</v>
          </cell>
          <cell r="Y54"/>
          <cell r="Z54" t="str">
            <v>loan app</v>
          </cell>
          <cell r="AA54">
            <v>25225000</v>
          </cell>
          <cell r="AB54">
            <v>6225000</v>
          </cell>
          <cell r="AC54" t="str">
            <v>Part B</v>
          </cell>
          <cell r="AD54">
            <v>45383</v>
          </cell>
          <cell r="AE54">
            <v>45931</v>
          </cell>
          <cell r="AF54"/>
          <cell r="AG54"/>
          <cell r="AH54"/>
          <cell r="AI54">
            <v>27166202</v>
          </cell>
          <cell r="AJ54">
            <v>27166202</v>
          </cell>
          <cell r="AK54">
            <v>0</v>
          </cell>
          <cell r="AL54">
            <v>44608</v>
          </cell>
          <cell r="AM54">
            <v>45103</v>
          </cell>
          <cell r="AN54">
            <v>1</v>
          </cell>
          <cell r="AO54">
            <v>27166202</v>
          </cell>
          <cell r="AP54"/>
          <cell r="AQ54">
            <v>27166202</v>
          </cell>
          <cell r="AR54">
            <v>8166202</v>
          </cell>
          <cell r="AS54"/>
          <cell r="AT54">
            <v>0</v>
          </cell>
          <cell r="AU54">
            <v>0</v>
          </cell>
          <cell r="AV54"/>
          <cell r="AW54">
            <v>0</v>
          </cell>
          <cell r="AX54">
            <v>0</v>
          </cell>
          <cell r="AY54">
            <v>8166202</v>
          </cell>
          <cell r="AZ54"/>
          <cell r="BA54"/>
          <cell r="BB54"/>
          <cell r="BC54"/>
          <cell r="BD54">
            <v>5000000</v>
          </cell>
          <cell r="BE54">
            <v>45152</v>
          </cell>
          <cell r="BF54">
            <v>5000000</v>
          </cell>
          <cell r="BG54">
            <v>5000000</v>
          </cell>
          <cell r="BH54"/>
          <cell r="BI54">
            <v>0</v>
          </cell>
          <cell r="BJ54"/>
          <cell r="BK54"/>
          <cell r="BL54"/>
          <cell r="BM54"/>
          <cell r="BN54"/>
          <cell r="BO54"/>
          <cell r="BP54"/>
          <cell r="BT54">
            <v>0</v>
          </cell>
          <cell r="BU54"/>
          <cell r="BV54"/>
          <cell r="BW54">
            <v>14000000</v>
          </cell>
          <cell r="BX54" t="str">
            <v>18-20 SPAP, 22-23 fed earmk</v>
          </cell>
          <cell r="BY54"/>
          <cell r="BZ54"/>
          <cell r="CA54" t="str">
            <v>Bradshaw</v>
          </cell>
          <cell r="CB54" t="str">
            <v>Fletcher</v>
          </cell>
          <cell r="CC54" t="str">
            <v>3c</v>
          </cell>
        </row>
        <row r="55">
          <cell r="C55">
            <v>269</v>
          </cell>
          <cell r="D55">
            <v>10</v>
          </cell>
          <cell r="E55"/>
          <cell r="F55"/>
          <cell r="G55">
            <v>2024</v>
          </cell>
          <cell r="H55" t="str">
            <v/>
          </cell>
          <cell r="I55" t="str">
            <v>Yes</v>
          </cell>
          <cell r="J55">
            <v>0</v>
          </cell>
          <cell r="K55" t="str">
            <v>Bradshaw</v>
          </cell>
          <cell r="L55" t="str">
            <v>Watermain - W 1st Ave. N. Reconstruction</v>
          </cell>
          <cell r="M55" t="str">
            <v>1690002-7</v>
          </cell>
          <cell r="N55" t="str">
            <v xml:space="preserve">No </v>
          </cell>
          <cell r="O55">
            <v>1709</v>
          </cell>
          <cell r="P55" t="str">
            <v>Reg</v>
          </cell>
          <cell r="Q55"/>
          <cell r="R55"/>
          <cell r="S55">
            <v>45071</v>
          </cell>
          <cell r="T55">
            <v>2611000</v>
          </cell>
          <cell r="U55"/>
          <cell r="V55"/>
          <cell r="W55">
            <v>2611000</v>
          </cell>
          <cell r="X55" t="str">
            <v>Part B</v>
          </cell>
          <cell r="Y55"/>
          <cell r="Z55"/>
          <cell r="AA55"/>
          <cell r="AB55"/>
          <cell r="AC55"/>
          <cell r="AD55">
            <v>45444</v>
          </cell>
          <cell r="AE55">
            <v>45566</v>
          </cell>
          <cell r="AF55"/>
          <cell r="AG55"/>
          <cell r="AH55"/>
          <cell r="AI55">
            <v>2611000</v>
          </cell>
          <cell r="AJ55">
            <v>2611000</v>
          </cell>
          <cell r="AK55">
            <v>0</v>
          </cell>
          <cell r="AL55"/>
          <cell r="AM55"/>
          <cell r="AN55"/>
          <cell r="AO55"/>
          <cell r="AP55"/>
          <cell r="AQ55">
            <v>2611000</v>
          </cell>
          <cell r="AR55">
            <v>2611000</v>
          </cell>
          <cell r="AS55"/>
          <cell r="AT55">
            <v>0</v>
          </cell>
          <cell r="AU55">
            <v>0</v>
          </cell>
          <cell r="AV55"/>
          <cell r="AW55">
            <v>0</v>
          </cell>
          <cell r="AX55">
            <v>0</v>
          </cell>
          <cell r="AY55">
            <v>2611000</v>
          </cell>
          <cell r="AZ55"/>
          <cell r="BA55"/>
          <cell r="BB55"/>
          <cell r="BC55"/>
          <cell r="BD55"/>
          <cell r="BE55"/>
          <cell r="BF55">
            <v>0</v>
          </cell>
          <cell r="BG55">
            <v>0</v>
          </cell>
          <cell r="BH55"/>
          <cell r="BI55">
            <v>0</v>
          </cell>
          <cell r="BJ55"/>
          <cell r="BK55"/>
          <cell r="BL55"/>
          <cell r="BM55"/>
          <cell r="BN55"/>
          <cell r="BO55"/>
          <cell r="BP55"/>
          <cell r="BQ55"/>
          <cell r="BR55"/>
          <cell r="BS55"/>
          <cell r="BT55"/>
          <cell r="BU55"/>
          <cell r="BV55"/>
          <cell r="BW55"/>
          <cell r="BX55"/>
          <cell r="BY55"/>
          <cell r="BZ55"/>
          <cell r="CA55" t="str">
            <v>Bradshaw</v>
          </cell>
          <cell r="CB55"/>
          <cell r="CC55" t="str">
            <v>3c</v>
          </cell>
        </row>
        <row r="56">
          <cell r="C56">
            <v>270</v>
          </cell>
          <cell r="D56">
            <v>10</v>
          </cell>
          <cell r="E56"/>
          <cell r="F56"/>
          <cell r="G56">
            <v>2024</v>
          </cell>
          <cell r="H56" t="str">
            <v/>
          </cell>
          <cell r="I56" t="str">
            <v>Yes</v>
          </cell>
          <cell r="J56">
            <v>0</v>
          </cell>
          <cell r="K56" t="str">
            <v>Bradshaw</v>
          </cell>
          <cell r="L56" t="str">
            <v>Watermain - W3rd Ave/Main St Replacement</v>
          </cell>
          <cell r="M56" t="str">
            <v>1690002-9</v>
          </cell>
          <cell r="N56" t="str">
            <v xml:space="preserve">No </v>
          </cell>
          <cell r="O56">
            <v>1709</v>
          </cell>
          <cell r="P56" t="str">
            <v>Reg</v>
          </cell>
          <cell r="Q56"/>
          <cell r="R56"/>
          <cell r="S56">
            <v>45071</v>
          </cell>
          <cell r="T56">
            <v>2431000</v>
          </cell>
          <cell r="U56"/>
          <cell r="V56"/>
          <cell r="W56">
            <v>2431000</v>
          </cell>
          <cell r="X56" t="str">
            <v>Part B</v>
          </cell>
          <cell r="Y56"/>
          <cell r="Z56"/>
          <cell r="AA56"/>
          <cell r="AB56"/>
          <cell r="AC56"/>
          <cell r="AD56">
            <v>45444</v>
          </cell>
          <cell r="AE56">
            <v>45566</v>
          </cell>
          <cell r="AF56"/>
          <cell r="AG56"/>
          <cell r="AH56"/>
          <cell r="AI56">
            <v>2431000</v>
          </cell>
          <cell r="AJ56">
            <v>2431000</v>
          </cell>
          <cell r="AK56">
            <v>0</v>
          </cell>
          <cell r="AL56"/>
          <cell r="AM56"/>
          <cell r="AN56"/>
          <cell r="AO56"/>
          <cell r="AP56"/>
          <cell r="AQ56">
            <v>2431000</v>
          </cell>
          <cell r="AR56">
            <v>2431000</v>
          </cell>
          <cell r="AS56"/>
          <cell r="AT56">
            <v>0</v>
          </cell>
          <cell r="AU56">
            <v>0</v>
          </cell>
          <cell r="AV56"/>
          <cell r="AW56">
            <v>0</v>
          </cell>
          <cell r="AX56">
            <v>0</v>
          </cell>
          <cell r="AY56">
            <v>2431000</v>
          </cell>
          <cell r="AZ56"/>
          <cell r="BA56"/>
          <cell r="BB56"/>
          <cell r="BC56"/>
          <cell r="BD56"/>
          <cell r="BE56"/>
          <cell r="BF56">
            <v>0</v>
          </cell>
          <cell r="BG56">
            <v>0</v>
          </cell>
          <cell r="BH56"/>
          <cell r="BI56">
            <v>0</v>
          </cell>
          <cell r="BJ56"/>
          <cell r="BK56"/>
          <cell r="BL56"/>
          <cell r="BM56"/>
          <cell r="BN56"/>
          <cell r="BO56"/>
          <cell r="BP56"/>
          <cell r="BQ56"/>
          <cell r="BR56"/>
          <cell r="BS56"/>
          <cell r="BT56"/>
          <cell r="BU56"/>
          <cell r="BV56"/>
          <cell r="BW56"/>
          <cell r="BX56"/>
          <cell r="BY56"/>
          <cell r="BZ56"/>
          <cell r="CA56" t="str">
            <v>Bradshaw</v>
          </cell>
          <cell r="CB56"/>
          <cell r="CC56" t="str">
            <v>3c</v>
          </cell>
        </row>
        <row r="57">
          <cell r="C57">
            <v>11</v>
          </cell>
          <cell r="D57">
            <v>23</v>
          </cell>
          <cell r="E57">
            <v>29</v>
          </cell>
          <cell r="F57">
            <v>13</v>
          </cell>
          <cell r="G57" t="str">
            <v/>
          </cell>
          <cell r="H57" t="str">
            <v/>
          </cell>
          <cell r="I57" t="str">
            <v/>
          </cell>
          <cell r="J57" t="str">
            <v>Applied</v>
          </cell>
          <cell r="K57" t="str">
            <v>Berrens</v>
          </cell>
          <cell r="L57" t="str">
            <v xml:space="preserve">Other - Manganese Connect to Red Rock </v>
          </cell>
          <cell r="M57" t="str">
            <v>1510001-1</v>
          </cell>
          <cell r="N57" t="str">
            <v xml:space="preserve">No </v>
          </cell>
          <cell r="O57">
            <v>142</v>
          </cell>
          <cell r="P57" t="str">
            <v>EC</v>
          </cell>
          <cell r="Q57" t="str">
            <v>Exempt</v>
          </cell>
          <cell r="R57"/>
          <cell r="S57"/>
          <cell r="T57"/>
          <cell r="U57"/>
          <cell r="V57"/>
          <cell r="W57">
            <v>0</v>
          </cell>
          <cell r="X57"/>
          <cell r="Y57"/>
          <cell r="Z57"/>
          <cell r="AA57"/>
          <cell r="AB57">
            <v>0</v>
          </cell>
          <cell r="AC57"/>
          <cell r="AD57"/>
          <cell r="AE57"/>
          <cell r="AF57"/>
          <cell r="AG57"/>
          <cell r="AH57" t="str">
            <v>Referred to RD</v>
          </cell>
          <cell r="AI57">
            <v>503200</v>
          </cell>
          <cell r="AJ57">
            <v>503200</v>
          </cell>
          <cell r="AK57">
            <v>0</v>
          </cell>
          <cell r="AL57"/>
          <cell r="AM57"/>
          <cell r="AN57"/>
          <cell r="AO57"/>
          <cell r="AP57"/>
          <cell r="AQ57">
            <v>503200</v>
          </cell>
          <cell r="AR57">
            <v>0</v>
          </cell>
          <cell r="AS57"/>
          <cell r="AT57">
            <v>0</v>
          </cell>
          <cell r="AU57">
            <v>251600</v>
          </cell>
          <cell r="AV57"/>
          <cell r="AW57">
            <v>251600</v>
          </cell>
          <cell r="AX57">
            <v>0</v>
          </cell>
          <cell r="AY57">
            <v>0</v>
          </cell>
          <cell r="AZ57"/>
          <cell r="BA57"/>
          <cell r="BB57"/>
          <cell r="BC57"/>
          <cell r="BD57"/>
          <cell r="BE57"/>
          <cell r="BF57">
            <v>0</v>
          </cell>
          <cell r="BG57">
            <v>0</v>
          </cell>
          <cell r="BH57"/>
          <cell r="BI57">
            <v>245310</v>
          </cell>
          <cell r="BJ57" t="str">
            <v>Applied</v>
          </cell>
          <cell r="BK57"/>
          <cell r="BL57"/>
          <cell r="BM57"/>
          <cell r="BN57"/>
          <cell r="BO57">
            <v>62</v>
          </cell>
          <cell r="BP57"/>
          <cell r="BQ57">
            <v>377400</v>
          </cell>
          <cell r="BT57">
            <v>0</v>
          </cell>
          <cell r="BU57"/>
          <cell r="BV57"/>
          <cell r="BX57"/>
          <cell r="CA57" t="str">
            <v>Berrens</v>
          </cell>
          <cell r="CB57" t="str">
            <v>Gallentine</v>
          </cell>
          <cell r="CC57">
            <v>8</v>
          </cell>
        </row>
        <row r="58">
          <cell r="C58">
            <v>75</v>
          </cell>
          <cell r="D58">
            <v>20</v>
          </cell>
          <cell r="E58">
            <v>419</v>
          </cell>
          <cell r="F58">
            <v>10</v>
          </cell>
          <cell r="G58"/>
          <cell r="H58" t="str">
            <v/>
          </cell>
          <cell r="I58" t="str">
            <v/>
          </cell>
          <cell r="J58">
            <v>0</v>
          </cell>
          <cell r="K58" t="str">
            <v>Berrens</v>
          </cell>
          <cell r="L58" t="str">
            <v>Treatment - Manganese TP &amp; Well Pump</v>
          </cell>
          <cell r="M58" t="str">
            <v>1510001-2</v>
          </cell>
          <cell r="N58" t="str">
            <v xml:space="preserve">No </v>
          </cell>
          <cell r="O58">
            <v>142</v>
          </cell>
          <cell r="P58" t="str">
            <v>EC</v>
          </cell>
          <cell r="Q58" t="str">
            <v>Exempt</v>
          </cell>
          <cell r="R58"/>
          <cell r="S58"/>
          <cell r="T58"/>
          <cell r="U58"/>
          <cell r="V58"/>
          <cell r="W58">
            <v>0</v>
          </cell>
          <cell r="X58"/>
          <cell r="Y58"/>
          <cell r="Z58"/>
          <cell r="AA58"/>
          <cell r="AB58">
            <v>0</v>
          </cell>
          <cell r="AC58"/>
          <cell r="AD58"/>
          <cell r="AE58"/>
          <cell r="AF58"/>
          <cell r="AG58"/>
          <cell r="AH58"/>
          <cell r="AI58">
            <v>210435</v>
          </cell>
          <cell r="AJ58">
            <v>210435</v>
          </cell>
          <cell r="AK58">
            <v>0</v>
          </cell>
          <cell r="AL58"/>
          <cell r="AM58"/>
          <cell r="AN58"/>
          <cell r="AO58"/>
          <cell r="AP58"/>
          <cell r="AQ58">
            <v>210435</v>
          </cell>
          <cell r="AR58">
            <v>0</v>
          </cell>
          <cell r="AS58"/>
          <cell r="AT58">
            <v>0</v>
          </cell>
          <cell r="AU58">
            <v>105217.5</v>
          </cell>
          <cell r="AV58"/>
          <cell r="AW58">
            <v>105217.5</v>
          </cell>
          <cell r="AX58">
            <v>0</v>
          </cell>
          <cell r="AY58">
            <v>0</v>
          </cell>
          <cell r="AZ58"/>
          <cell r="BA58"/>
          <cell r="BB58"/>
          <cell r="BC58"/>
          <cell r="BD58"/>
          <cell r="BE58"/>
          <cell r="BF58">
            <v>0</v>
          </cell>
          <cell r="BG58">
            <v>0</v>
          </cell>
          <cell r="BH58"/>
          <cell r="BI58">
            <v>0</v>
          </cell>
          <cell r="BJ58"/>
          <cell r="BK58"/>
          <cell r="BL58"/>
          <cell r="BM58"/>
          <cell r="BN58"/>
          <cell r="BO58"/>
          <cell r="BP58"/>
          <cell r="BQ58"/>
          <cell r="BR58"/>
          <cell r="BS58"/>
          <cell r="BT58">
            <v>0</v>
          </cell>
          <cell r="BU58"/>
          <cell r="BV58"/>
          <cell r="BW58"/>
          <cell r="BX58"/>
          <cell r="BY58"/>
          <cell r="BZ58"/>
          <cell r="CA58" t="str">
            <v>Berrens</v>
          </cell>
          <cell r="CB58"/>
          <cell r="CC58">
            <v>8</v>
          </cell>
        </row>
        <row r="59">
          <cell r="C59">
            <v>720</v>
          </cell>
          <cell r="D59">
            <v>5</v>
          </cell>
          <cell r="E59">
            <v>559</v>
          </cell>
          <cell r="F59">
            <v>5</v>
          </cell>
          <cell r="G59" t="str">
            <v/>
          </cell>
          <cell r="H59" t="str">
            <v/>
          </cell>
          <cell r="I59" t="str">
            <v/>
          </cell>
          <cell r="J59" t="str">
            <v>RD Commit</v>
          </cell>
          <cell r="K59" t="str">
            <v>Schultz</v>
          </cell>
          <cell r="L59" t="str">
            <v>Treatment - Repl Plant Piping System</v>
          </cell>
          <cell r="M59" t="str">
            <v>1680001-2</v>
          </cell>
          <cell r="N59" t="str">
            <v xml:space="preserve">No </v>
          </cell>
          <cell r="O59">
            <v>474</v>
          </cell>
          <cell r="P59" t="str">
            <v>Reg</v>
          </cell>
          <cell r="Q59" t="str">
            <v>Exempt</v>
          </cell>
          <cell r="R59"/>
          <cell r="S59"/>
          <cell r="T59"/>
          <cell r="U59"/>
          <cell r="V59"/>
          <cell r="W59">
            <v>0</v>
          </cell>
          <cell r="X59"/>
          <cell r="Y59"/>
          <cell r="Z59"/>
          <cell r="AA59"/>
          <cell r="AB59">
            <v>0</v>
          </cell>
          <cell r="AC59"/>
          <cell r="AD59"/>
          <cell r="AE59"/>
          <cell r="AF59"/>
          <cell r="AG59"/>
          <cell r="AH59"/>
          <cell r="AI59">
            <v>102182</v>
          </cell>
          <cell r="AJ59">
            <v>102182</v>
          </cell>
          <cell r="AK59">
            <v>0</v>
          </cell>
          <cell r="AL59"/>
          <cell r="AM59"/>
          <cell r="AN59"/>
          <cell r="AO59"/>
          <cell r="AP59"/>
          <cell r="AQ59">
            <v>102182</v>
          </cell>
          <cell r="AR59">
            <v>0</v>
          </cell>
          <cell r="AS59"/>
          <cell r="AT59">
            <v>0</v>
          </cell>
          <cell r="AU59">
            <v>0</v>
          </cell>
          <cell r="AV59"/>
          <cell r="AW59">
            <v>0</v>
          </cell>
          <cell r="AX59">
            <v>0</v>
          </cell>
          <cell r="AY59">
            <v>0</v>
          </cell>
          <cell r="AZ59"/>
          <cell r="BA59"/>
          <cell r="BB59"/>
          <cell r="BC59"/>
          <cell r="BD59"/>
          <cell r="BE59"/>
          <cell r="BF59">
            <v>0</v>
          </cell>
          <cell r="BG59">
            <v>81745.600000000006</v>
          </cell>
          <cell r="BH59"/>
          <cell r="BI59">
            <v>0</v>
          </cell>
          <cell r="BJ59" t="str">
            <v>RD Commit</v>
          </cell>
          <cell r="BK59"/>
          <cell r="BL59">
            <v>44044</v>
          </cell>
          <cell r="BM59"/>
          <cell r="BN59"/>
          <cell r="BO59">
            <v>228</v>
          </cell>
          <cell r="BP59"/>
          <cell r="BQ59"/>
          <cell r="BR59"/>
          <cell r="BS59"/>
          <cell r="BT59">
            <v>102182</v>
          </cell>
          <cell r="BU59"/>
          <cell r="BV59"/>
          <cell r="BX59"/>
          <cell r="CA59" t="str">
            <v>Schultz</v>
          </cell>
          <cell r="CB59" t="str">
            <v>Schultz</v>
          </cell>
          <cell r="CC59">
            <v>1</v>
          </cell>
        </row>
        <row r="60">
          <cell r="C60">
            <v>721</v>
          </cell>
          <cell r="D60">
            <v>5</v>
          </cell>
          <cell r="E60">
            <v>560</v>
          </cell>
          <cell r="F60">
            <v>5</v>
          </cell>
          <cell r="G60" t="str">
            <v/>
          </cell>
          <cell r="H60" t="str">
            <v/>
          </cell>
          <cell r="I60" t="str">
            <v/>
          </cell>
          <cell r="J60" t="str">
            <v>RD Commit</v>
          </cell>
          <cell r="K60" t="str">
            <v>Schultz</v>
          </cell>
          <cell r="L60" t="str">
            <v>Storage - Replace Riser Pipe</v>
          </cell>
          <cell r="M60" t="str">
            <v>1680001-3</v>
          </cell>
          <cell r="N60" t="str">
            <v xml:space="preserve">No </v>
          </cell>
          <cell r="O60">
            <v>474</v>
          </cell>
          <cell r="P60" t="str">
            <v>Reg</v>
          </cell>
          <cell r="Q60" t="str">
            <v>Exempt</v>
          </cell>
          <cell r="R60"/>
          <cell r="S60"/>
          <cell r="T60"/>
          <cell r="U60"/>
          <cell r="V60"/>
          <cell r="W60">
            <v>0</v>
          </cell>
          <cell r="X60"/>
          <cell r="Y60"/>
          <cell r="Z60"/>
          <cell r="AA60"/>
          <cell r="AB60">
            <v>0</v>
          </cell>
          <cell r="AC60"/>
          <cell r="AD60"/>
          <cell r="AE60"/>
          <cell r="AF60"/>
          <cell r="AG60"/>
          <cell r="AH60"/>
          <cell r="AI60">
            <v>38318</v>
          </cell>
          <cell r="AJ60">
            <v>38318</v>
          </cell>
          <cell r="AK60">
            <v>0</v>
          </cell>
          <cell r="AL60"/>
          <cell r="AM60"/>
          <cell r="AN60"/>
          <cell r="AO60"/>
          <cell r="AP60"/>
          <cell r="AQ60">
            <v>38318</v>
          </cell>
          <cell r="AR60">
            <v>0</v>
          </cell>
          <cell r="AS60"/>
          <cell r="AT60">
            <v>0</v>
          </cell>
          <cell r="AU60">
            <v>0</v>
          </cell>
          <cell r="AV60"/>
          <cell r="AW60">
            <v>0</v>
          </cell>
          <cell r="AX60">
            <v>0</v>
          </cell>
          <cell r="AY60">
            <v>0</v>
          </cell>
          <cell r="AZ60"/>
          <cell r="BA60"/>
          <cell r="BB60"/>
          <cell r="BC60"/>
          <cell r="BD60"/>
          <cell r="BE60"/>
          <cell r="BF60">
            <v>0</v>
          </cell>
          <cell r="BG60">
            <v>30654.400000000001</v>
          </cell>
          <cell r="BH60"/>
          <cell r="BI60">
            <v>0</v>
          </cell>
          <cell r="BJ60" t="str">
            <v>RD Commit</v>
          </cell>
          <cell r="BK60"/>
          <cell r="BL60">
            <v>44044</v>
          </cell>
          <cell r="BM60"/>
          <cell r="BN60"/>
          <cell r="BO60">
            <v>228</v>
          </cell>
          <cell r="BP60"/>
          <cell r="BQ60"/>
          <cell r="BR60"/>
          <cell r="BS60"/>
          <cell r="BT60">
            <v>38318</v>
          </cell>
          <cell r="BU60"/>
          <cell r="BV60"/>
          <cell r="BX60"/>
          <cell r="CA60" t="str">
            <v>Schultz</v>
          </cell>
          <cell r="CB60" t="str">
            <v>Schultz</v>
          </cell>
          <cell r="CC60">
            <v>1</v>
          </cell>
        </row>
        <row r="61">
          <cell r="C61">
            <v>722</v>
          </cell>
          <cell r="D61">
            <v>5</v>
          </cell>
          <cell r="E61">
            <v>561</v>
          </cell>
          <cell r="F61">
            <v>5</v>
          </cell>
          <cell r="G61" t="str">
            <v/>
          </cell>
          <cell r="H61" t="str">
            <v/>
          </cell>
          <cell r="I61" t="str">
            <v/>
          </cell>
          <cell r="J61" t="str">
            <v>RD Commit</v>
          </cell>
          <cell r="K61" t="str">
            <v>Schultz</v>
          </cell>
          <cell r="L61" t="str">
            <v>Watermain - Repl Area 1</v>
          </cell>
          <cell r="M61" t="str">
            <v>1680001-4</v>
          </cell>
          <cell r="N61" t="str">
            <v xml:space="preserve">No </v>
          </cell>
          <cell r="O61">
            <v>369</v>
          </cell>
          <cell r="P61" t="str">
            <v>Reg</v>
          </cell>
          <cell r="Q61" t="str">
            <v>Exempt</v>
          </cell>
          <cell r="R61"/>
          <cell r="S61"/>
          <cell r="T61"/>
          <cell r="U61"/>
          <cell r="V61"/>
          <cell r="W61">
            <v>0</v>
          </cell>
          <cell r="X61"/>
          <cell r="Y61"/>
          <cell r="Z61"/>
          <cell r="AA61"/>
          <cell r="AB61">
            <v>0</v>
          </cell>
          <cell r="AC61"/>
          <cell r="AD61"/>
          <cell r="AE61"/>
          <cell r="AF61"/>
          <cell r="AG61"/>
          <cell r="AH61" t="str">
            <v>Referred to RD</v>
          </cell>
          <cell r="AI61">
            <v>836000</v>
          </cell>
          <cell r="AJ61">
            <v>836000</v>
          </cell>
          <cell r="AK61">
            <v>0</v>
          </cell>
          <cell r="AL61"/>
          <cell r="AM61"/>
          <cell r="AN61"/>
          <cell r="AO61"/>
          <cell r="AP61"/>
          <cell r="AQ61">
            <v>836000</v>
          </cell>
          <cell r="AR61">
            <v>0</v>
          </cell>
          <cell r="AS61"/>
          <cell r="AT61">
            <v>0</v>
          </cell>
          <cell r="AU61">
            <v>0</v>
          </cell>
          <cell r="AV61"/>
          <cell r="AW61">
            <v>0</v>
          </cell>
          <cell r="AX61">
            <v>0</v>
          </cell>
          <cell r="AY61">
            <v>0</v>
          </cell>
          <cell r="AZ61"/>
          <cell r="BA61"/>
          <cell r="BB61"/>
          <cell r="BC61"/>
          <cell r="BD61"/>
          <cell r="BE61"/>
          <cell r="BF61">
            <v>0</v>
          </cell>
          <cell r="BG61">
            <v>668800</v>
          </cell>
          <cell r="BH61"/>
          <cell r="BI61">
            <v>0</v>
          </cell>
          <cell r="BJ61" t="str">
            <v>RD Commit</v>
          </cell>
          <cell r="BK61"/>
          <cell r="BL61">
            <v>44044</v>
          </cell>
          <cell r="BM61"/>
          <cell r="BN61"/>
          <cell r="BO61">
            <v>228</v>
          </cell>
          <cell r="BP61"/>
          <cell r="BQ61"/>
          <cell r="BR61"/>
          <cell r="BS61"/>
          <cell r="BT61">
            <v>836000</v>
          </cell>
          <cell r="BU61"/>
          <cell r="BV61"/>
          <cell r="BX61"/>
          <cell r="CA61" t="str">
            <v>Schultz</v>
          </cell>
          <cell r="CB61" t="str">
            <v>Schultz</v>
          </cell>
          <cell r="CC61">
            <v>1</v>
          </cell>
        </row>
        <row r="62">
          <cell r="C62">
            <v>723</v>
          </cell>
          <cell r="D62">
            <v>5</v>
          </cell>
          <cell r="E62">
            <v>562</v>
          </cell>
          <cell r="F62">
            <v>5</v>
          </cell>
          <cell r="G62" t="str">
            <v/>
          </cell>
          <cell r="H62" t="str">
            <v/>
          </cell>
          <cell r="I62" t="str">
            <v/>
          </cell>
          <cell r="J62" t="str">
            <v>RD Commit</v>
          </cell>
          <cell r="K62" t="str">
            <v>Schultz</v>
          </cell>
          <cell r="L62" t="str">
            <v>Watermain - Repl Area 2</v>
          </cell>
          <cell r="M62" t="str">
            <v>1680001-5</v>
          </cell>
          <cell r="N62" t="str">
            <v xml:space="preserve">No </v>
          </cell>
          <cell r="O62">
            <v>369</v>
          </cell>
          <cell r="P62" t="str">
            <v>Reg</v>
          </cell>
          <cell r="Q62" t="str">
            <v>Exempt</v>
          </cell>
          <cell r="R62"/>
          <cell r="S62"/>
          <cell r="T62"/>
          <cell r="U62"/>
          <cell r="V62"/>
          <cell r="W62">
            <v>0</v>
          </cell>
          <cell r="X62"/>
          <cell r="Y62"/>
          <cell r="Z62"/>
          <cell r="AA62"/>
          <cell r="AB62">
            <v>0</v>
          </cell>
          <cell r="AC62"/>
          <cell r="AD62"/>
          <cell r="AE62"/>
          <cell r="AF62"/>
          <cell r="AG62"/>
          <cell r="AH62" t="str">
            <v>Referred to RD</v>
          </cell>
          <cell r="AI62">
            <v>667000</v>
          </cell>
          <cell r="AJ62">
            <v>667000</v>
          </cell>
          <cell r="AK62">
            <v>0</v>
          </cell>
          <cell r="AL62"/>
          <cell r="AM62"/>
          <cell r="AN62"/>
          <cell r="AO62"/>
          <cell r="AP62"/>
          <cell r="AQ62">
            <v>667000</v>
          </cell>
          <cell r="AR62">
            <v>0</v>
          </cell>
          <cell r="AS62"/>
          <cell r="AT62">
            <v>0</v>
          </cell>
          <cell r="AU62">
            <v>0</v>
          </cell>
          <cell r="AV62"/>
          <cell r="AW62">
            <v>0</v>
          </cell>
          <cell r="AX62">
            <v>0</v>
          </cell>
          <cell r="AY62">
            <v>0</v>
          </cell>
          <cell r="AZ62"/>
          <cell r="BA62"/>
          <cell r="BB62"/>
          <cell r="BC62"/>
          <cell r="BD62"/>
          <cell r="BE62"/>
          <cell r="BF62">
            <v>0</v>
          </cell>
          <cell r="BG62">
            <v>533600</v>
          </cell>
          <cell r="BH62"/>
          <cell r="BI62">
            <v>0</v>
          </cell>
          <cell r="BJ62" t="str">
            <v>RD Commit</v>
          </cell>
          <cell r="BK62"/>
          <cell r="BL62">
            <v>44044</v>
          </cell>
          <cell r="BM62"/>
          <cell r="BN62"/>
          <cell r="BO62">
            <v>228</v>
          </cell>
          <cell r="BP62"/>
          <cell r="BQ62"/>
          <cell r="BR62"/>
          <cell r="BS62"/>
          <cell r="BT62">
            <v>667000</v>
          </cell>
          <cell r="BU62"/>
          <cell r="BV62"/>
          <cell r="BX62"/>
          <cell r="CA62" t="str">
            <v>Schultz</v>
          </cell>
          <cell r="CB62" t="str">
            <v>Schultz</v>
          </cell>
          <cell r="CC62">
            <v>1</v>
          </cell>
        </row>
        <row r="63">
          <cell r="C63">
            <v>724</v>
          </cell>
          <cell r="D63">
            <v>5</v>
          </cell>
          <cell r="E63">
            <v>563</v>
          </cell>
          <cell r="F63">
            <v>5</v>
          </cell>
          <cell r="G63" t="str">
            <v/>
          </cell>
          <cell r="H63" t="str">
            <v/>
          </cell>
          <cell r="I63" t="str">
            <v/>
          </cell>
          <cell r="J63" t="str">
            <v>RD Commit</v>
          </cell>
          <cell r="K63" t="str">
            <v>Schultz</v>
          </cell>
          <cell r="L63" t="str">
            <v>Storage - Rehab Tower</v>
          </cell>
          <cell r="M63" t="str">
            <v>1680001-6</v>
          </cell>
          <cell r="N63" t="str">
            <v xml:space="preserve">No </v>
          </cell>
          <cell r="O63">
            <v>369</v>
          </cell>
          <cell r="P63" t="str">
            <v>Reg</v>
          </cell>
          <cell r="Q63" t="str">
            <v>Exempt</v>
          </cell>
          <cell r="R63"/>
          <cell r="S63"/>
          <cell r="T63"/>
          <cell r="U63"/>
          <cell r="V63"/>
          <cell r="W63">
            <v>0</v>
          </cell>
          <cell r="X63"/>
          <cell r="Y63"/>
          <cell r="Z63"/>
          <cell r="AA63"/>
          <cell r="AB63">
            <v>0</v>
          </cell>
          <cell r="AC63"/>
          <cell r="AD63"/>
          <cell r="AE63"/>
          <cell r="AF63"/>
          <cell r="AG63"/>
          <cell r="AH63" t="str">
            <v>Referred to RD</v>
          </cell>
          <cell r="AI63">
            <v>296000</v>
          </cell>
          <cell r="AJ63">
            <v>296000</v>
          </cell>
          <cell r="AK63">
            <v>0</v>
          </cell>
          <cell r="AL63"/>
          <cell r="AM63"/>
          <cell r="AN63"/>
          <cell r="AO63"/>
          <cell r="AP63"/>
          <cell r="AQ63">
            <v>296000</v>
          </cell>
          <cell r="AR63">
            <v>0</v>
          </cell>
          <cell r="AS63"/>
          <cell r="AT63">
            <v>0</v>
          </cell>
          <cell r="AU63">
            <v>0</v>
          </cell>
          <cell r="AV63"/>
          <cell r="AW63">
            <v>0</v>
          </cell>
          <cell r="AX63">
            <v>0</v>
          </cell>
          <cell r="AY63">
            <v>0</v>
          </cell>
          <cell r="AZ63"/>
          <cell r="BA63"/>
          <cell r="BB63"/>
          <cell r="BC63"/>
          <cell r="BD63"/>
          <cell r="BE63"/>
          <cell r="BF63">
            <v>0</v>
          </cell>
          <cell r="BG63">
            <v>236800</v>
          </cell>
          <cell r="BH63"/>
          <cell r="BI63">
            <v>0</v>
          </cell>
          <cell r="BJ63" t="str">
            <v>RD Commit</v>
          </cell>
          <cell r="BK63"/>
          <cell r="BL63">
            <v>44044</v>
          </cell>
          <cell r="BM63"/>
          <cell r="BN63"/>
          <cell r="BO63">
            <v>228</v>
          </cell>
          <cell r="BP63"/>
          <cell r="BQ63"/>
          <cell r="BR63"/>
          <cell r="BS63"/>
          <cell r="BT63">
            <v>296000</v>
          </cell>
          <cell r="BU63"/>
          <cell r="BV63"/>
          <cell r="BX63"/>
          <cell r="CA63" t="str">
            <v>Schultz</v>
          </cell>
          <cell r="CB63" t="str">
            <v>Schultz</v>
          </cell>
          <cell r="CC63">
            <v>1</v>
          </cell>
        </row>
        <row r="64">
          <cell r="C64">
            <v>314</v>
          </cell>
          <cell r="D64">
            <v>10</v>
          </cell>
          <cell r="E64">
            <v>196</v>
          </cell>
          <cell r="F64">
            <v>10</v>
          </cell>
          <cell r="G64"/>
          <cell r="H64" t="str">
            <v/>
          </cell>
          <cell r="I64" t="str">
            <v/>
          </cell>
          <cell r="J64" t="str">
            <v>RD Commit</v>
          </cell>
          <cell r="K64" t="str">
            <v>Schultz</v>
          </cell>
          <cell r="L64" t="str">
            <v>Treatment - Plant Rehab</v>
          </cell>
          <cell r="M64" t="str">
            <v>1150001-3</v>
          </cell>
          <cell r="N64" t="str">
            <v xml:space="preserve">No </v>
          </cell>
          <cell r="O64">
            <v>1398</v>
          </cell>
          <cell r="P64" t="str">
            <v>Reg</v>
          </cell>
          <cell r="Q64" t="str">
            <v>Exempt</v>
          </cell>
          <cell r="R64"/>
          <cell r="S64"/>
          <cell r="T64"/>
          <cell r="U64"/>
          <cell r="V64"/>
          <cell r="W64">
            <v>0</v>
          </cell>
          <cell r="X64"/>
          <cell r="Y64"/>
          <cell r="Z64"/>
          <cell r="AA64"/>
          <cell r="AB64">
            <v>0</v>
          </cell>
          <cell r="AC64"/>
          <cell r="AD64">
            <v>44682</v>
          </cell>
          <cell r="AE64">
            <v>44864</v>
          </cell>
          <cell r="AF64"/>
          <cell r="AG64"/>
          <cell r="AH64" t="str">
            <v>cw/dw project</v>
          </cell>
          <cell r="AI64">
            <v>143525</v>
          </cell>
          <cell r="AJ64">
            <v>143525</v>
          </cell>
          <cell r="AK64">
            <v>0</v>
          </cell>
          <cell r="AL64"/>
          <cell r="AM64"/>
          <cell r="AN64"/>
          <cell r="AO64"/>
          <cell r="AP64"/>
          <cell r="AQ64">
            <v>143525</v>
          </cell>
          <cell r="AR64">
            <v>0</v>
          </cell>
          <cell r="AS64"/>
          <cell r="AT64">
            <v>0</v>
          </cell>
          <cell r="AU64">
            <v>0</v>
          </cell>
          <cell r="AV64"/>
          <cell r="AW64">
            <v>0</v>
          </cell>
          <cell r="AX64">
            <v>0</v>
          </cell>
          <cell r="AY64">
            <v>0</v>
          </cell>
          <cell r="AZ64"/>
          <cell r="BA64"/>
          <cell r="BB64"/>
          <cell r="BC64"/>
          <cell r="BD64"/>
          <cell r="BE64"/>
          <cell r="BF64">
            <v>0</v>
          </cell>
          <cell r="BG64">
            <v>0</v>
          </cell>
          <cell r="BH64"/>
          <cell r="BI64">
            <v>0</v>
          </cell>
          <cell r="BJ64" t="str">
            <v>RD Commit</v>
          </cell>
          <cell r="BK64"/>
          <cell r="BL64">
            <v>44469</v>
          </cell>
          <cell r="BM64"/>
          <cell r="BN64"/>
          <cell r="BO64"/>
          <cell r="BP64"/>
          <cell r="BQ64"/>
          <cell r="BR64">
            <v>25078.270302641493</v>
          </cell>
          <cell r="BS64">
            <v>113195.39269234391</v>
          </cell>
          <cell r="BT64">
            <v>138273.66299498541</v>
          </cell>
          <cell r="BU64"/>
          <cell r="BV64"/>
          <cell r="BX64"/>
          <cell r="CA64" t="str">
            <v>Schultz</v>
          </cell>
          <cell r="CB64"/>
          <cell r="CC64">
            <v>2</v>
          </cell>
        </row>
        <row r="65">
          <cell r="C65">
            <v>315</v>
          </cell>
          <cell r="D65">
            <v>10</v>
          </cell>
          <cell r="E65">
            <v>197</v>
          </cell>
          <cell r="F65">
            <v>10</v>
          </cell>
          <cell r="G65"/>
          <cell r="H65" t="str">
            <v/>
          </cell>
          <cell r="I65" t="str">
            <v/>
          </cell>
          <cell r="J65" t="str">
            <v>RD Commit</v>
          </cell>
          <cell r="K65" t="str">
            <v>Schultz</v>
          </cell>
          <cell r="L65" t="str">
            <v>Storage - tower rehab</v>
          </cell>
          <cell r="M65" t="str">
            <v>1150001-4</v>
          </cell>
          <cell r="N65" t="str">
            <v xml:space="preserve">No </v>
          </cell>
          <cell r="O65">
            <v>1398</v>
          </cell>
          <cell r="P65" t="str">
            <v>Reg</v>
          </cell>
          <cell r="Q65" t="str">
            <v>Exempt</v>
          </cell>
          <cell r="R65"/>
          <cell r="S65"/>
          <cell r="T65"/>
          <cell r="U65"/>
          <cell r="V65"/>
          <cell r="W65">
            <v>0</v>
          </cell>
          <cell r="X65"/>
          <cell r="Y65"/>
          <cell r="Z65"/>
          <cell r="AA65"/>
          <cell r="AB65">
            <v>0</v>
          </cell>
          <cell r="AC65"/>
          <cell r="AD65">
            <v>45047</v>
          </cell>
          <cell r="AE65">
            <v>45229</v>
          </cell>
          <cell r="AF65"/>
          <cell r="AG65"/>
          <cell r="AH65" t="str">
            <v>cw/dw project</v>
          </cell>
          <cell r="AI65">
            <v>546354</v>
          </cell>
          <cell r="AJ65">
            <v>546354</v>
          </cell>
          <cell r="AK65">
            <v>0</v>
          </cell>
          <cell r="AL65"/>
          <cell r="AM65"/>
          <cell r="AN65"/>
          <cell r="AO65"/>
          <cell r="AP65"/>
          <cell r="AQ65">
            <v>546354</v>
          </cell>
          <cell r="AR65">
            <v>0</v>
          </cell>
          <cell r="AS65"/>
          <cell r="AT65">
            <v>0</v>
          </cell>
          <cell r="AU65">
            <v>0</v>
          </cell>
          <cell r="AV65"/>
          <cell r="AW65">
            <v>0</v>
          </cell>
          <cell r="AX65">
            <v>0</v>
          </cell>
          <cell r="AY65">
            <v>0</v>
          </cell>
          <cell r="AZ65"/>
          <cell r="BA65"/>
          <cell r="BB65"/>
          <cell r="BC65"/>
          <cell r="BD65"/>
          <cell r="BE65"/>
          <cell r="BF65">
            <v>0</v>
          </cell>
          <cell r="BG65">
            <v>0</v>
          </cell>
          <cell r="BH65"/>
          <cell r="BI65">
            <v>0</v>
          </cell>
          <cell r="BJ65" t="str">
            <v>RD Commit</v>
          </cell>
          <cell r="BK65"/>
          <cell r="BL65">
            <v>44469</v>
          </cell>
          <cell r="BM65"/>
          <cell r="BN65"/>
          <cell r="BO65"/>
          <cell r="BP65"/>
          <cell r="BQ65"/>
          <cell r="BR65">
            <v>95464.994202608519</v>
          </cell>
          <cell r="BS65">
            <v>430898.83699030039</v>
          </cell>
          <cell r="BT65">
            <v>526363.83119290893</v>
          </cell>
          <cell r="BU65"/>
          <cell r="BV65"/>
          <cell r="BX65"/>
          <cell r="CA65" t="str">
            <v>Schultz</v>
          </cell>
          <cell r="CB65"/>
          <cell r="CC65">
            <v>2</v>
          </cell>
        </row>
        <row r="66">
          <cell r="C66">
            <v>316</v>
          </cell>
          <cell r="D66">
            <v>10</v>
          </cell>
          <cell r="E66">
            <v>198</v>
          </cell>
          <cell r="F66">
            <v>10</v>
          </cell>
          <cell r="G66"/>
          <cell r="H66" t="str">
            <v/>
          </cell>
          <cell r="I66" t="str">
            <v/>
          </cell>
          <cell r="J66" t="str">
            <v>RD Commit</v>
          </cell>
          <cell r="K66" t="str">
            <v>Schultz</v>
          </cell>
          <cell r="L66" t="str">
            <v>Watermain - Distribution Replacement</v>
          </cell>
          <cell r="M66" t="str">
            <v>1150001-5</v>
          </cell>
          <cell r="N66" t="str">
            <v xml:space="preserve">No </v>
          </cell>
          <cell r="O66">
            <v>1398</v>
          </cell>
          <cell r="P66" t="str">
            <v>Reg</v>
          </cell>
          <cell r="Q66" t="str">
            <v>Exempt</v>
          </cell>
          <cell r="R66"/>
          <cell r="S66"/>
          <cell r="T66"/>
          <cell r="U66"/>
          <cell r="V66"/>
          <cell r="W66">
            <v>0</v>
          </cell>
          <cell r="X66"/>
          <cell r="Y66"/>
          <cell r="Z66"/>
          <cell r="AA66"/>
          <cell r="AB66">
            <v>0</v>
          </cell>
          <cell r="AC66"/>
          <cell r="AD66">
            <v>44469</v>
          </cell>
          <cell r="AE66">
            <v>45199</v>
          </cell>
          <cell r="AF66"/>
          <cell r="AG66"/>
          <cell r="AH66" t="str">
            <v>cw/dw project</v>
          </cell>
          <cell r="AI66">
            <v>7465513</v>
          </cell>
          <cell r="AJ66">
            <v>7465513</v>
          </cell>
          <cell r="AK66">
            <v>0</v>
          </cell>
          <cell r="AL66"/>
          <cell r="AM66"/>
          <cell r="AN66"/>
          <cell r="AO66"/>
          <cell r="AP66"/>
          <cell r="AQ66">
            <v>7465513</v>
          </cell>
          <cell r="AR66">
            <v>0</v>
          </cell>
          <cell r="AS66"/>
          <cell r="AT66">
            <v>0</v>
          </cell>
          <cell r="AU66">
            <v>0</v>
          </cell>
          <cell r="AV66"/>
          <cell r="AW66">
            <v>0</v>
          </cell>
          <cell r="AX66">
            <v>0</v>
          </cell>
          <cell r="AY66">
            <v>0</v>
          </cell>
          <cell r="AZ66"/>
          <cell r="BA66"/>
          <cell r="BB66"/>
          <cell r="BC66"/>
          <cell r="BD66"/>
          <cell r="BE66"/>
          <cell r="BF66">
            <v>0</v>
          </cell>
          <cell r="BG66">
            <v>0</v>
          </cell>
          <cell r="BH66"/>
          <cell r="BI66">
            <v>0</v>
          </cell>
          <cell r="BJ66" t="str">
            <v>RD Commit</v>
          </cell>
          <cell r="BK66"/>
          <cell r="BL66">
            <v>44469</v>
          </cell>
          <cell r="BM66"/>
          <cell r="BN66"/>
          <cell r="BO66"/>
          <cell r="BP66"/>
          <cell r="BQ66"/>
          <cell r="BR66">
            <v>1304456.7354947499</v>
          </cell>
          <cell r="BS66">
            <v>5887905.7703173552</v>
          </cell>
          <cell r="BT66">
            <v>7192362.5058121048</v>
          </cell>
          <cell r="BU66"/>
          <cell r="BV66"/>
          <cell r="BW66">
            <v>3600000</v>
          </cell>
          <cell r="BX66" t="str">
            <v>23 SPAP</v>
          </cell>
          <cell r="BY66"/>
          <cell r="BZ66"/>
          <cell r="CA66" t="str">
            <v>Schultz</v>
          </cell>
          <cell r="CB66"/>
          <cell r="CC66">
            <v>2</v>
          </cell>
        </row>
        <row r="67">
          <cell r="C67">
            <v>119</v>
          </cell>
          <cell r="D67">
            <v>15</v>
          </cell>
          <cell r="E67">
            <v>18</v>
          </cell>
          <cell r="F67">
            <v>15</v>
          </cell>
          <cell r="G67"/>
          <cell r="H67" t="str">
            <v/>
          </cell>
          <cell r="I67" t="str">
            <v/>
          </cell>
          <cell r="J67">
            <v>0</v>
          </cell>
          <cell r="K67" t="str">
            <v>Berrens</v>
          </cell>
          <cell r="L67" t="str">
            <v>Source - New Well &amp; Sealing</v>
          </cell>
          <cell r="M67" t="str">
            <v>1420001-3</v>
          </cell>
          <cell r="N67" t="str">
            <v xml:space="preserve">No </v>
          </cell>
          <cell r="O67">
            <v>601</v>
          </cell>
          <cell r="P67" t="str">
            <v>Reg</v>
          </cell>
          <cell r="Q67" t="str">
            <v>Exempt</v>
          </cell>
          <cell r="R67"/>
          <cell r="S67"/>
          <cell r="T67"/>
          <cell r="U67"/>
          <cell r="V67"/>
          <cell r="W67">
            <v>0</v>
          </cell>
          <cell r="X67"/>
          <cell r="Y67"/>
          <cell r="Z67"/>
          <cell r="AA67"/>
          <cell r="AB67">
            <v>0</v>
          </cell>
          <cell r="AC67"/>
          <cell r="AD67"/>
          <cell r="AE67"/>
          <cell r="AF67"/>
          <cell r="AG67"/>
          <cell r="AH67"/>
          <cell r="AI67">
            <v>568100</v>
          </cell>
          <cell r="AJ67">
            <v>568100</v>
          </cell>
          <cell r="AK67">
            <v>0</v>
          </cell>
          <cell r="AL67"/>
          <cell r="AM67"/>
          <cell r="AN67"/>
          <cell r="AO67"/>
          <cell r="AP67"/>
          <cell r="AQ67">
            <v>568100</v>
          </cell>
          <cell r="AR67">
            <v>0</v>
          </cell>
          <cell r="AS67"/>
          <cell r="AT67">
            <v>0</v>
          </cell>
          <cell r="AU67">
            <v>0</v>
          </cell>
          <cell r="AV67"/>
          <cell r="AW67">
            <v>0</v>
          </cell>
          <cell r="AX67">
            <v>0</v>
          </cell>
          <cell r="AY67">
            <v>0</v>
          </cell>
          <cell r="AZ67"/>
          <cell r="BA67"/>
          <cell r="BB67"/>
          <cell r="BC67"/>
          <cell r="BD67"/>
          <cell r="BE67"/>
          <cell r="BF67">
            <v>0</v>
          </cell>
          <cell r="BG67">
            <v>0</v>
          </cell>
          <cell r="BH67"/>
          <cell r="BI67">
            <v>0</v>
          </cell>
          <cell r="BJ67"/>
          <cell r="BK67"/>
          <cell r="BL67"/>
          <cell r="BM67"/>
          <cell r="BN67"/>
          <cell r="BO67"/>
          <cell r="BP67"/>
          <cell r="BQ67"/>
          <cell r="BR67"/>
          <cell r="BS67"/>
          <cell r="BT67">
            <v>0</v>
          </cell>
          <cell r="BU67"/>
          <cell r="BV67"/>
          <cell r="BW67"/>
          <cell r="BX67"/>
          <cell r="BY67"/>
          <cell r="BZ67"/>
          <cell r="CA67" t="str">
            <v>Berrens</v>
          </cell>
          <cell r="CB67"/>
          <cell r="CC67">
            <v>8</v>
          </cell>
        </row>
        <row r="68">
          <cell r="C68">
            <v>192</v>
          </cell>
          <cell r="D68">
            <v>12</v>
          </cell>
          <cell r="E68">
            <v>68</v>
          </cell>
          <cell r="F68">
            <v>12</v>
          </cell>
          <cell r="G68"/>
          <cell r="H68" t="str">
            <v/>
          </cell>
          <cell r="I68" t="str">
            <v/>
          </cell>
          <cell r="J68">
            <v>0</v>
          </cell>
          <cell r="K68" t="str">
            <v>Berrens</v>
          </cell>
          <cell r="L68" t="str">
            <v>Treatment - Rehab Plant</v>
          </cell>
          <cell r="M68" t="str">
            <v>1420001-5</v>
          </cell>
          <cell r="N68" t="str">
            <v xml:space="preserve">No </v>
          </cell>
          <cell r="O68">
            <v>601</v>
          </cell>
          <cell r="P68" t="str">
            <v>Reg</v>
          </cell>
          <cell r="Q68" t="str">
            <v>Exempt</v>
          </cell>
          <cell r="R68"/>
          <cell r="S68"/>
          <cell r="T68"/>
          <cell r="U68"/>
          <cell r="V68"/>
          <cell r="W68">
            <v>0</v>
          </cell>
          <cell r="X68"/>
          <cell r="Y68"/>
          <cell r="Z68"/>
          <cell r="AA68"/>
          <cell r="AB68">
            <v>0</v>
          </cell>
          <cell r="AC68"/>
          <cell r="AD68"/>
          <cell r="AE68"/>
          <cell r="AF68"/>
          <cell r="AG68"/>
          <cell r="AH68"/>
          <cell r="AI68">
            <v>5437100</v>
          </cell>
          <cell r="AJ68">
            <v>5437100</v>
          </cell>
          <cell r="AK68">
            <v>0</v>
          </cell>
          <cell r="AL68"/>
          <cell r="AM68"/>
          <cell r="AN68"/>
          <cell r="AO68"/>
          <cell r="AP68"/>
          <cell r="AQ68">
            <v>5437100</v>
          </cell>
          <cell r="AR68">
            <v>0</v>
          </cell>
          <cell r="AS68"/>
          <cell r="AT68">
            <v>0</v>
          </cell>
          <cell r="AU68">
            <v>0</v>
          </cell>
          <cell r="AV68"/>
          <cell r="AW68">
            <v>0</v>
          </cell>
          <cell r="AX68">
            <v>0</v>
          </cell>
          <cell r="AY68">
            <v>0</v>
          </cell>
          <cell r="AZ68"/>
          <cell r="BA68"/>
          <cell r="BB68"/>
          <cell r="BC68"/>
          <cell r="BD68"/>
          <cell r="BE68"/>
          <cell r="BF68">
            <v>0</v>
          </cell>
          <cell r="BG68">
            <v>0</v>
          </cell>
          <cell r="BH68"/>
          <cell r="BI68">
            <v>0</v>
          </cell>
          <cell r="BJ68"/>
          <cell r="BK68"/>
          <cell r="BL68"/>
          <cell r="BM68"/>
          <cell r="BN68"/>
          <cell r="BO68"/>
          <cell r="BP68"/>
          <cell r="BQ68"/>
          <cell r="BR68"/>
          <cell r="BS68"/>
          <cell r="BT68">
            <v>0</v>
          </cell>
          <cell r="BU68"/>
          <cell r="BV68"/>
          <cell r="BW68"/>
          <cell r="BX68"/>
          <cell r="BY68"/>
          <cell r="BZ68"/>
          <cell r="CA68" t="str">
            <v>Berrens</v>
          </cell>
          <cell r="CB68"/>
          <cell r="CC68">
            <v>8</v>
          </cell>
        </row>
        <row r="69">
          <cell r="C69">
            <v>239</v>
          </cell>
          <cell r="D69">
            <v>11</v>
          </cell>
          <cell r="E69">
            <v>109</v>
          </cell>
          <cell r="F69">
            <v>11</v>
          </cell>
          <cell r="G69"/>
          <cell r="H69" t="str">
            <v/>
          </cell>
          <cell r="I69" t="str">
            <v/>
          </cell>
          <cell r="J69">
            <v>0</v>
          </cell>
          <cell r="K69" t="str">
            <v>Berrens</v>
          </cell>
          <cell r="L69" t="str">
            <v>Storage - Tower Replacement</v>
          </cell>
          <cell r="M69" t="str">
            <v>1420001-2</v>
          </cell>
          <cell r="N69" t="str">
            <v xml:space="preserve">No </v>
          </cell>
          <cell r="O69">
            <v>601</v>
          </cell>
          <cell r="P69" t="str">
            <v>Reg</v>
          </cell>
          <cell r="Q69" t="str">
            <v>Exempt</v>
          </cell>
          <cell r="R69"/>
          <cell r="S69"/>
          <cell r="T69"/>
          <cell r="U69"/>
          <cell r="V69"/>
          <cell r="W69">
            <v>0</v>
          </cell>
          <cell r="X69"/>
          <cell r="Y69"/>
          <cell r="Z69"/>
          <cell r="AA69"/>
          <cell r="AB69">
            <v>0</v>
          </cell>
          <cell r="AC69"/>
          <cell r="AD69"/>
          <cell r="AE69"/>
          <cell r="AF69"/>
          <cell r="AG69"/>
          <cell r="AH69"/>
          <cell r="AI69">
            <v>2599900</v>
          </cell>
          <cell r="AJ69">
            <v>2599900</v>
          </cell>
          <cell r="AK69">
            <v>0</v>
          </cell>
          <cell r="AL69"/>
          <cell r="AM69"/>
          <cell r="AN69"/>
          <cell r="AO69"/>
          <cell r="AP69"/>
          <cell r="AQ69">
            <v>2599900</v>
          </cell>
          <cell r="AR69">
            <v>0</v>
          </cell>
          <cell r="AS69"/>
          <cell r="AT69">
            <v>0</v>
          </cell>
          <cell r="AU69">
            <v>0</v>
          </cell>
          <cell r="AV69"/>
          <cell r="AW69">
            <v>0</v>
          </cell>
          <cell r="AX69">
            <v>0</v>
          </cell>
          <cell r="AY69">
            <v>0</v>
          </cell>
          <cell r="AZ69"/>
          <cell r="BA69"/>
          <cell r="BB69"/>
          <cell r="BC69"/>
          <cell r="BD69"/>
          <cell r="BE69"/>
          <cell r="BF69">
            <v>0</v>
          </cell>
          <cell r="BG69">
            <v>0</v>
          </cell>
          <cell r="BH69"/>
          <cell r="BI69">
            <v>0</v>
          </cell>
          <cell r="BJ69"/>
          <cell r="BK69"/>
          <cell r="BL69"/>
          <cell r="BM69"/>
          <cell r="BN69"/>
          <cell r="BO69"/>
          <cell r="BP69"/>
          <cell r="BQ69"/>
          <cell r="BR69"/>
          <cell r="BS69"/>
          <cell r="BT69">
            <v>0</v>
          </cell>
          <cell r="BU69"/>
          <cell r="BV69"/>
          <cell r="BW69"/>
          <cell r="BX69"/>
          <cell r="BY69"/>
          <cell r="BZ69"/>
          <cell r="CA69" t="str">
            <v>Berrens</v>
          </cell>
          <cell r="CB69"/>
          <cell r="CC69">
            <v>8</v>
          </cell>
        </row>
        <row r="70">
          <cell r="C70">
            <v>439</v>
          </cell>
          <cell r="D70">
            <v>10</v>
          </cell>
          <cell r="E70">
            <v>309</v>
          </cell>
          <cell r="F70">
            <v>10</v>
          </cell>
          <cell r="G70"/>
          <cell r="H70" t="str">
            <v/>
          </cell>
          <cell r="I70" t="str">
            <v/>
          </cell>
          <cell r="J70">
            <v>0</v>
          </cell>
          <cell r="K70" t="str">
            <v>Berrens</v>
          </cell>
          <cell r="L70" t="str">
            <v>Watermain - Replacement</v>
          </cell>
          <cell r="M70" t="str">
            <v>1420001-4</v>
          </cell>
          <cell r="N70" t="str">
            <v xml:space="preserve">No </v>
          </cell>
          <cell r="O70">
            <v>601</v>
          </cell>
          <cell r="P70" t="str">
            <v>Reg</v>
          </cell>
          <cell r="Q70" t="str">
            <v>Exempt</v>
          </cell>
          <cell r="R70"/>
          <cell r="S70"/>
          <cell r="T70"/>
          <cell r="U70"/>
          <cell r="V70"/>
          <cell r="W70">
            <v>0</v>
          </cell>
          <cell r="X70"/>
          <cell r="Y70"/>
          <cell r="Z70"/>
          <cell r="AA70"/>
          <cell r="AB70">
            <v>0</v>
          </cell>
          <cell r="AC70"/>
          <cell r="AD70"/>
          <cell r="AE70"/>
          <cell r="AF70"/>
          <cell r="AG70"/>
          <cell r="AH70"/>
          <cell r="AI70">
            <v>1700900</v>
          </cell>
          <cell r="AJ70">
            <v>1700900</v>
          </cell>
          <cell r="AK70">
            <v>0</v>
          </cell>
          <cell r="AL70"/>
          <cell r="AM70"/>
          <cell r="AN70"/>
          <cell r="AO70"/>
          <cell r="AP70"/>
          <cell r="AQ70">
            <v>1700900</v>
          </cell>
          <cell r="AR70">
            <v>0</v>
          </cell>
          <cell r="AS70"/>
          <cell r="AT70">
            <v>0</v>
          </cell>
          <cell r="AU70">
            <v>0</v>
          </cell>
          <cell r="AV70"/>
          <cell r="AW70">
            <v>0</v>
          </cell>
          <cell r="AX70">
            <v>0</v>
          </cell>
          <cell r="AY70">
            <v>0</v>
          </cell>
          <cell r="AZ70"/>
          <cell r="BA70"/>
          <cell r="BB70"/>
          <cell r="BC70"/>
          <cell r="BD70"/>
          <cell r="BE70"/>
          <cell r="BF70">
            <v>0</v>
          </cell>
          <cell r="BG70">
            <v>0</v>
          </cell>
          <cell r="BH70"/>
          <cell r="BI70">
            <v>0</v>
          </cell>
          <cell r="BJ70"/>
          <cell r="BK70"/>
          <cell r="BL70"/>
          <cell r="BM70"/>
          <cell r="BN70"/>
          <cell r="BO70"/>
          <cell r="BP70"/>
          <cell r="BQ70"/>
          <cell r="BR70"/>
          <cell r="BS70"/>
          <cell r="BT70">
            <v>0</v>
          </cell>
          <cell r="BU70"/>
          <cell r="BV70"/>
          <cell r="BW70"/>
          <cell r="BX70"/>
          <cell r="BY70"/>
          <cell r="BZ70"/>
          <cell r="CA70" t="str">
            <v>Berrens</v>
          </cell>
          <cell r="CB70"/>
          <cell r="CC70">
            <v>8</v>
          </cell>
        </row>
        <row r="71">
          <cell r="C71">
            <v>759</v>
          </cell>
          <cell r="D71">
            <v>5</v>
          </cell>
          <cell r="E71">
            <v>601</v>
          </cell>
          <cell r="F71">
            <v>5</v>
          </cell>
          <cell r="G71"/>
          <cell r="H71" t="str">
            <v/>
          </cell>
          <cell r="I71" t="str">
            <v/>
          </cell>
          <cell r="J71">
            <v>0</v>
          </cell>
          <cell r="K71" t="str">
            <v>Bradshaw</v>
          </cell>
          <cell r="L71" t="str">
            <v>Watermain - Replacement - Phase 1</v>
          </cell>
          <cell r="M71" t="str">
            <v>1140001-4</v>
          </cell>
          <cell r="N71" t="str">
            <v xml:space="preserve">No </v>
          </cell>
          <cell r="O71">
            <v>2600</v>
          </cell>
          <cell r="P71" t="str">
            <v>Reg</v>
          </cell>
          <cell r="Q71" t="str">
            <v>Exempt</v>
          </cell>
          <cell r="R71"/>
          <cell r="S71">
            <v>45056</v>
          </cell>
          <cell r="T71">
            <v>3500000</v>
          </cell>
          <cell r="U71"/>
          <cell r="V71"/>
          <cell r="W71">
            <v>3500000</v>
          </cell>
          <cell r="X71" t="str">
            <v>Below fundable</v>
          </cell>
          <cell r="Y71"/>
          <cell r="Z71">
            <v>44715</v>
          </cell>
          <cell r="AA71">
            <v>3500000</v>
          </cell>
          <cell r="AB71">
            <v>3500000</v>
          </cell>
          <cell r="AC71" t="str">
            <v>Below fundable, refer to RD</v>
          </cell>
          <cell r="AD71">
            <v>45413</v>
          </cell>
          <cell r="AE71">
            <v>45536</v>
          </cell>
          <cell r="AF71"/>
          <cell r="AG71"/>
          <cell r="AH71" t="str">
            <v>CWRF companion</v>
          </cell>
          <cell r="AI71">
            <v>3500000</v>
          </cell>
          <cell r="AJ71">
            <v>3500000</v>
          </cell>
          <cell r="AK71">
            <v>0</v>
          </cell>
          <cell r="AL71"/>
          <cell r="AM71"/>
          <cell r="AN71"/>
          <cell r="AO71"/>
          <cell r="AP71"/>
          <cell r="AQ71">
            <v>3500000</v>
          </cell>
          <cell r="AR71">
            <v>0</v>
          </cell>
          <cell r="AS71"/>
          <cell r="AT71">
            <v>0</v>
          </cell>
          <cell r="AU71">
            <v>0</v>
          </cell>
          <cell r="AV71"/>
          <cell r="AW71">
            <v>0</v>
          </cell>
          <cell r="AX71">
            <v>0</v>
          </cell>
          <cell r="AY71">
            <v>0</v>
          </cell>
          <cell r="AZ71"/>
          <cell r="BA71"/>
          <cell r="BB71"/>
          <cell r="BC71"/>
          <cell r="BD71"/>
          <cell r="BE71"/>
          <cell r="BF71">
            <v>0</v>
          </cell>
          <cell r="BG71">
            <v>0</v>
          </cell>
          <cell r="BH71"/>
          <cell r="BI71">
            <v>0</v>
          </cell>
          <cell r="BJ71"/>
          <cell r="BK71"/>
          <cell r="BL71"/>
          <cell r="BM71"/>
          <cell r="BN71"/>
          <cell r="BO71"/>
          <cell r="BP71"/>
          <cell r="BT71">
            <v>0</v>
          </cell>
          <cell r="BU71"/>
          <cell r="BV71"/>
          <cell r="BX71"/>
          <cell r="CA71" t="str">
            <v>Bradshaw</v>
          </cell>
          <cell r="CB71" t="str">
            <v>Lafontaine</v>
          </cell>
          <cell r="CC71">
            <v>4</v>
          </cell>
        </row>
        <row r="72">
          <cell r="C72">
            <v>760</v>
          </cell>
          <cell r="D72">
            <v>5</v>
          </cell>
          <cell r="E72">
            <v>602</v>
          </cell>
          <cell r="F72">
            <v>5</v>
          </cell>
          <cell r="G72" t="str">
            <v/>
          </cell>
          <cell r="H72" t="str">
            <v/>
          </cell>
          <cell r="I72" t="str">
            <v/>
          </cell>
          <cell r="J72">
            <v>0</v>
          </cell>
          <cell r="K72" t="str">
            <v>Bradshaw</v>
          </cell>
          <cell r="L72" t="str">
            <v>Watermain - Repl 3 Blocks of Front St.</v>
          </cell>
          <cell r="M72" t="str">
            <v>1140001-5</v>
          </cell>
          <cell r="N72" t="str">
            <v xml:space="preserve">No </v>
          </cell>
          <cell r="O72">
            <v>2635</v>
          </cell>
          <cell r="P72" t="str">
            <v>Reg</v>
          </cell>
          <cell r="Q72" t="str">
            <v>Exempt</v>
          </cell>
          <cell r="R72"/>
          <cell r="S72"/>
          <cell r="T72"/>
          <cell r="U72"/>
          <cell r="V72"/>
          <cell r="W72">
            <v>0</v>
          </cell>
          <cell r="X72"/>
          <cell r="Y72"/>
          <cell r="Z72"/>
          <cell r="AA72"/>
          <cell r="AB72">
            <v>0</v>
          </cell>
          <cell r="AC72"/>
          <cell r="AD72"/>
          <cell r="AE72"/>
          <cell r="AF72"/>
          <cell r="AG72"/>
          <cell r="AH72"/>
          <cell r="AI72">
            <v>450000</v>
          </cell>
          <cell r="AJ72">
            <v>450000</v>
          </cell>
          <cell r="AK72">
            <v>0</v>
          </cell>
          <cell r="AL72"/>
          <cell r="AM72"/>
          <cell r="AN72"/>
          <cell r="AO72"/>
          <cell r="AP72"/>
          <cell r="AQ72">
            <v>450000</v>
          </cell>
          <cell r="AR72">
            <v>0</v>
          </cell>
          <cell r="AS72"/>
          <cell r="AT72">
            <v>0</v>
          </cell>
          <cell r="AU72">
            <v>0</v>
          </cell>
          <cell r="AV72"/>
          <cell r="AW72">
            <v>0</v>
          </cell>
          <cell r="AX72">
            <v>0</v>
          </cell>
          <cell r="AY72">
            <v>0</v>
          </cell>
          <cell r="AZ72"/>
          <cell r="BA72"/>
          <cell r="BB72"/>
          <cell r="BC72"/>
          <cell r="BD72"/>
          <cell r="BE72"/>
          <cell r="BF72">
            <v>0</v>
          </cell>
          <cell r="BG72">
            <v>0</v>
          </cell>
          <cell r="BH72"/>
          <cell r="BI72">
            <v>0</v>
          </cell>
          <cell r="BJ72"/>
          <cell r="BK72"/>
          <cell r="BL72"/>
          <cell r="BM72"/>
          <cell r="BN72"/>
          <cell r="BO72"/>
          <cell r="BP72"/>
          <cell r="BT72">
            <v>0</v>
          </cell>
          <cell r="BU72"/>
          <cell r="BV72"/>
          <cell r="BX72"/>
          <cell r="CA72" t="str">
            <v>Bradshaw</v>
          </cell>
          <cell r="CB72" t="str">
            <v>Lafontaine</v>
          </cell>
          <cell r="CC72">
            <v>4</v>
          </cell>
        </row>
        <row r="73">
          <cell r="C73">
            <v>53</v>
          </cell>
          <cell r="D73">
            <v>20</v>
          </cell>
          <cell r="E73"/>
          <cell r="F73"/>
          <cell r="G73">
            <v>2024</v>
          </cell>
          <cell r="H73" t="str">
            <v/>
          </cell>
          <cell r="I73" t="str">
            <v>Yes</v>
          </cell>
          <cell r="J73">
            <v>0</v>
          </cell>
          <cell r="K73" t="str">
            <v>Bradshaw</v>
          </cell>
          <cell r="L73" t="str">
            <v>Treatment - PFAS Removal</v>
          </cell>
          <cell r="M73" t="str">
            <v>1560001-6</v>
          </cell>
          <cell r="N73" t="str">
            <v>Yes</v>
          </cell>
          <cell r="O73">
            <v>857</v>
          </cell>
          <cell r="P73" t="str">
            <v>EC</v>
          </cell>
          <cell r="Q73"/>
          <cell r="R73"/>
          <cell r="S73">
            <v>45239</v>
          </cell>
          <cell r="T73">
            <v>7525250</v>
          </cell>
          <cell r="U73"/>
          <cell r="V73"/>
          <cell r="W73">
            <v>4525250</v>
          </cell>
          <cell r="X73" t="str">
            <v>Part B</v>
          </cell>
          <cell r="Y73"/>
          <cell r="Z73"/>
          <cell r="AA73"/>
          <cell r="AB73"/>
          <cell r="AC73"/>
          <cell r="AD73">
            <v>45566</v>
          </cell>
          <cell r="AE73">
            <v>46264</v>
          </cell>
          <cell r="AF73"/>
          <cell r="AG73"/>
          <cell r="AH73" t="str">
            <v>IUP request submitted as cmt</v>
          </cell>
          <cell r="AI73">
            <v>7525250</v>
          </cell>
          <cell r="AJ73"/>
          <cell r="AK73"/>
          <cell r="AL73"/>
          <cell r="AM73"/>
          <cell r="AN73"/>
          <cell r="AO73"/>
          <cell r="AP73"/>
          <cell r="AQ73">
            <v>7525250</v>
          </cell>
          <cell r="AR73">
            <v>7525250</v>
          </cell>
          <cell r="AS73"/>
          <cell r="AT73">
            <v>0</v>
          </cell>
          <cell r="AU73">
            <v>3000000</v>
          </cell>
          <cell r="AV73"/>
          <cell r="AW73">
            <v>3000000</v>
          </cell>
          <cell r="AX73">
            <v>0</v>
          </cell>
          <cell r="AY73">
            <v>4525250</v>
          </cell>
          <cell r="AZ73"/>
          <cell r="BA73"/>
          <cell r="BB73"/>
          <cell r="BC73"/>
          <cell r="BD73"/>
          <cell r="BE73"/>
          <cell r="BF73">
            <v>0</v>
          </cell>
          <cell r="BG73" t="e">
            <v>#N/A</v>
          </cell>
          <cell r="BH73"/>
          <cell r="BI73">
            <v>0</v>
          </cell>
          <cell r="BJ73"/>
          <cell r="BK73"/>
          <cell r="BL73"/>
          <cell r="BM73"/>
          <cell r="BN73"/>
          <cell r="BO73"/>
          <cell r="BP73"/>
          <cell r="BQ73"/>
          <cell r="BR73"/>
          <cell r="BS73"/>
          <cell r="BT73">
            <v>0</v>
          </cell>
          <cell r="BU73"/>
          <cell r="BV73"/>
          <cell r="BW73"/>
          <cell r="BX73"/>
          <cell r="BY73"/>
          <cell r="BZ73"/>
          <cell r="CA73" t="str">
            <v>Bradshaw</v>
          </cell>
          <cell r="CB73"/>
          <cell r="CC73">
            <v>4</v>
          </cell>
        </row>
        <row r="74">
          <cell r="C74">
            <v>368</v>
          </cell>
          <cell r="D74">
            <v>10</v>
          </cell>
          <cell r="E74">
            <v>140</v>
          </cell>
          <cell r="F74">
            <v>10</v>
          </cell>
          <cell r="G74" t="str">
            <v/>
          </cell>
          <cell r="H74" t="str">
            <v/>
          </cell>
          <cell r="I74" t="str">
            <v/>
          </cell>
          <cell r="J74">
            <v>0</v>
          </cell>
          <cell r="K74" t="str">
            <v>Schultz</v>
          </cell>
          <cell r="L74" t="str">
            <v>Storage - Repl w/50,000 Gal East Tower</v>
          </cell>
          <cell r="M74" t="str">
            <v>1390001-3</v>
          </cell>
          <cell r="N74" t="str">
            <v xml:space="preserve">No </v>
          </cell>
          <cell r="O74">
            <v>1022</v>
          </cell>
          <cell r="P74" t="str">
            <v>Reg</v>
          </cell>
          <cell r="Q74" t="str">
            <v>Exempt</v>
          </cell>
          <cell r="R74"/>
          <cell r="S74"/>
          <cell r="T74"/>
          <cell r="U74"/>
          <cell r="V74"/>
          <cell r="W74">
            <v>0</v>
          </cell>
          <cell r="X74"/>
          <cell r="Y74"/>
          <cell r="Z74"/>
          <cell r="AA74"/>
          <cell r="AB74">
            <v>0</v>
          </cell>
          <cell r="AC74"/>
          <cell r="AD74"/>
          <cell r="AE74"/>
          <cell r="AF74"/>
          <cell r="AG74"/>
          <cell r="AH74"/>
          <cell r="AI74">
            <v>1200000</v>
          </cell>
          <cell r="AJ74">
            <v>1200000</v>
          </cell>
          <cell r="AK74">
            <v>0</v>
          </cell>
          <cell r="AL74"/>
          <cell r="AM74"/>
          <cell r="AN74"/>
          <cell r="AO74"/>
          <cell r="AP74"/>
          <cell r="AQ74">
            <v>1200000</v>
          </cell>
          <cell r="AR74">
            <v>0</v>
          </cell>
          <cell r="AS74"/>
          <cell r="AT74">
            <v>0</v>
          </cell>
          <cell r="AU74">
            <v>0</v>
          </cell>
          <cell r="AV74"/>
          <cell r="AW74">
            <v>0</v>
          </cell>
          <cell r="AX74">
            <v>0</v>
          </cell>
          <cell r="AY74">
            <v>0</v>
          </cell>
          <cell r="AZ74"/>
          <cell r="BA74"/>
          <cell r="BB74"/>
          <cell r="BC74"/>
          <cell r="BD74"/>
          <cell r="BE74"/>
          <cell r="BF74">
            <v>0</v>
          </cell>
          <cell r="BG74">
            <v>0</v>
          </cell>
          <cell r="BH74"/>
          <cell r="BI74">
            <v>0</v>
          </cell>
          <cell r="BJ74"/>
          <cell r="BK74"/>
          <cell r="BL74"/>
          <cell r="BM74"/>
          <cell r="BN74"/>
          <cell r="BO74"/>
          <cell r="BP74"/>
          <cell r="BT74">
            <v>0</v>
          </cell>
          <cell r="BU74"/>
          <cell r="BV74"/>
          <cell r="BX74"/>
          <cell r="CA74" t="str">
            <v>Schultz</v>
          </cell>
          <cell r="CB74" t="str">
            <v>Schultz</v>
          </cell>
          <cell r="CC74">
            <v>2</v>
          </cell>
        </row>
        <row r="75">
          <cell r="C75">
            <v>369</v>
          </cell>
          <cell r="D75">
            <v>10</v>
          </cell>
          <cell r="E75"/>
          <cell r="F75"/>
          <cell r="G75"/>
          <cell r="H75" t="str">
            <v/>
          </cell>
          <cell r="I75" t="str">
            <v/>
          </cell>
          <cell r="J75">
            <v>0</v>
          </cell>
          <cell r="K75" t="str">
            <v>Schultz</v>
          </cell>
          <cell r="L75" t="str">
            <v>Watermain - Hwy 72 Watermain Replace</v>
          </cell>
          <cell r="M75" t="str">
            <v>1390001-5</v>
          </cell>
          <cell r="N75" t="str">
            <v xml:space="preserve">No </v>
          </cell>
          <cell r="O75">
            <v>1022</v>
          </cell>
          <cell r="P75" t="str">
            <v>Reg</v>
          </cell>
          <cell r="Q75"/>
          <cell r="R75"/>
          <cell r="S75"/>
          <cell r="T75"/>
          <cell r="U75"/>
          <cell r="V75"/>
          <cell r="W75">
            <v>0</v>
          </cell>
          <cell r="X75"/>
          <cell r="Y75"/>
          <cell r="Z75"/>
          <cell r="AA75"/>
          <cell r="AB75"/>
          <cell r="AC75"/>
          <cell r="AD75"/>
          <cell r="AE75"/>
          <cell r="AF75"/>
          <cell r="AG75"/>
          <cell r="AH75"/>
          <cell r="AI75">
            <v>2400000</v>
          </cell>
          <cell r="AJ75">
            <v>2400000</v>
          </cell>
          <cell r="AK75">
            <v>0</v>
          </cell>
          <cell r="AL75"/>
          <cell r="AM75"/>
          <cell r="AN75"/>
          <cell r="AO75"/>
          <cell r="AP75"/>
          <cell r="AQ75">
            <v>2400000</v>
          </cell>
          <cell r="AR75">
            <v>0</v>
          </cell>
          <cell r="AS75"/>
          <cell r="AT75">
            <v>0</v>
          </cell>
          <cell r="AU75">
            <v>0</v>
          </cell>
          <cell r="AV75"/>
          <cell r="AW75">
            <v>0</v>
          </cell>
          <cell r="AX75">
            <v>0</v>
          </cell>
          <cell r="AY75">
            <v>0</v>
          </cell>
          <cell r="AZ75"/>
          <cell r="BA75"/>
          <cell r="BB75"/>
          <cell r="BC75"/>
          <cell r="BD75"/>
          <cell r="BE75"/>
          <cell r="BF75">
            <v>0</v>
          </cell>
          <cell r="BG75">
            <v>0</v>
          </cell>
          <cell r="BH75"/>
          <cell r="BI75">
            <v>0</v>
          </cell>
          <cell r="BJ75"/>
          <cell r="BK75"/>
          <cell r="BL75"/>
          <cell r="BM75"/>
          <cell r="BN75"/>
          <cell r="BO75"/>
          <cell r="BP75"/>
          <cell r="BT75"/>
          <cell r="BU75"/>
          <cell r="BV75"/>
          <cell r="BX75"/>
          <cell r="CA75" t="str">
            <v>Schultz</v>
          </cell>
          <cell r="CB75"/>
          <cell r="CC75">
            <v>2</v>
          </cell>
        </row>
        <row r="76">
          <cell r="C76">
            <v>370</v>
          </cell>
          <cell r="D76">
            <v>10</v>
          </cell>
          <cell r="E76"/>
          <cell r="F76"/>
          <cell r="G76"/>
          <cell r="H76" t="str">
            <v/>
          </cell>
          <cell r="I76" t="str">
            <v/>
          </cell>
          <cell r="J76">
            <v>0</v>
          </cell>
          <cell r="K76" t="str">
            <v>Schultz</v>
          </cell>
          <cell r="L76" t="str">
            <v>Watermain - Westwood Watermain &amp; Service</v>
          </cell>
          <cell r="M76" t="str">
            <v>1390001-6</v>
          </cell>
          <cell r="N76" t="str">
            <v xml:space="preserve">No </v>
          </cell>
          <cell r="O76">
            <v>1022</v>
          </cell>
          <cell r="P76" t="str">
            <v>Reg</v>
          </cell>
          <cell r="Q76"/>
          <cell r="R76"/>
          <cell r="S76"/>
          <cell r="T76"/>
          <cell r="U76"/>
          <cell r="V76"/>
          <cell r="W76">
            <v>0</v>
          </cell>
          <cell r="X76"/>
          <cell r="Y76"/>
          <cell r="Z76"/>
          <cell r="AA76"/>
          <cell r="AB76"/>
          <cell r="AC76"/>
          <cell r="AD76"/>
          <cell r="AE76"/>
          <cell r="AF76"/>
          <cell r="AG76"/>
          <cell r="AH76"/>
          <cell r="AI76">
            <v>1103626</v>
          </cell>
          <cell r="AJ76">
            <v>1103626</v>
          </cell>
          <cell r="AK76">
            <v>0</v>
          </cell>
          <cell r="AL76"/>
          <cell r="AM76"/>
          <cell r="AN76"/>
          <cell r="AO76"/>
          <cell r="AP76"/>
          <cell r="AQ76">
            <v>1103626</v>
          </cell>
          <cell r="AR76">
            <v>0</v>
          </cell>
          <cell r="AS76"/>
          <cell r="AT76">
            <v>0</v>
          </cell>
          <cell r="AU76">
            <v>0</v>
          </cell>
          <cell r="AV76"/>
          <cell r="AW76">
            <v>0</v>
          </cell>
          <cell r="AX76">
            <v>0</v>
          </cell>
          <cell r="AY76">
            <v>0</v>
          </cell>
          <cell r="AZ76"/>
          <cell r="BA76"/>
          <cell r="BB76"/>
          <cell r="BC76"/>
          <cell r="BD76"/>
          <cell r="BE76"/>
          <cell r="BF76">
            <v>0</v>
          </cell>
          <cell r="BG76">
            <v>0</v>
          </cell>
          <cell r="BH76"/>
          <cell r="BI76">
            <v>0</v>
          </cell>
          <cell r="BJ76"/>
          <cell r="BK76"/>
          <cell r="BL76"/>
          <cell r="BM76"/>
          <cell r="BN76"/>
          <cell r="BO76"/>
          <cell r="BP76"/>
          <cell r="BT76"/>
          <cell r="BU76"/>
          <cell r="BV76"/>
          <cell r="BX76"/>
          <cell r="CA76" t="str">
            <v>Schultz</v>
          </cell>
          <cell r="CB76"/>
          <cell r="CC76">
            <v>2</v>
          </cell>
        </row>
        <row r="77">
          <cell r="C77">
            <v>150</v>
          </cell>
          <cell r="D77">
            <v>13</v>
          </cell>
          <cell r="E77">
            <v>28</v>
          </cell>
          <cell r="F77">
            <v>13</v>
          </cell>
          <cell r="G77"/>
          <cell r="H77" t="str">
            <v/>
          </cell>
          <cell r="I77" t="str">
            <v/>
          </cell>
          <cell r="J77">
            <v>0</v>
          </cell>
          <cell r="K77" t="str">
            <v>Barrett</v>
          </cell>
          <cell r="L77" t="str">
            <v>Source - New Well &amp; Sealing</v>
          </cell>
          <cell r="M77" t="str">
            <v>1060002-4</v>
          </cell>
          <cell r="N77" t="str">
            <v xml:space="preserve">No </v>
          </cell>
          <cell r="O77">
            <v>195</v>
          </cell>
          <cell r="P77" t="str">
            <v>Reg</v>
          </cell>
          <cell r="Q77" t="str">
            <v>Exempt</v>
          </cell>
          <cell r="R77"/>
          <cell r="S77"/>
          <cell r="T77"/>
          <cell r="U77"/>
          <cell r="V77"/>
          <cell r="W77">
            <v>0</v>
          </cell>
          <cell r="X77"/>
          <cell r="Y77"/>
          <cell r="Z77">
            <v>44714</v>
          </cell>
          <cell r="AA77">
            <v>230100</v>
          </cell>
          <cell r="AB77">
            <v>230100</v>
          </cell>
          <cell r="AC77" t="str">
            <v>Refer to RD</v>
          </cell>
          <cell r="AD77">
            <v>45047</v>
          </cell>
          <cell r="AE77">
            <v>45566</v>
          </cell>
          <cell r="AF77"/>
          <cell r="AG77"/>
          <cell r="AH77"/>
          <cell r="AI77">
            <v>230100</v>
          </cell>
          <cell r="AJ77">
            <v>230100</v>
          </cell>
          <cell r="AK77">
            <v>0</v>
          </cell>
          <cell r="AL77"/>
          <cell r="AM77"/>
          <cell r="AN77"/>
          <cell r="AO77"/>
          <cell r="AP77"/>
          <cell r="AQ77">
            <v>230100</v>
          </cell>
          <cell r="AR77">
            <v>0</v>
          </cell>
          <cell r="AS77"/>
          <cell r="AT77">
            <v>0</v>
          </cell>
          <cell r="AU77">
            <v>0</v>
          </cell>
          <cell r="AV77"/>
          <cell r="AW77">
            <v>0</v>
          </cell>
          <cell r="AX77">
            <v>0</v>
          </cell>
          <cell r="AY77">
            <v>0</v>
          </cell>
          <cell r="AZ77"/>
          <cell r="BA77"/>
          <cell r="BB77"/>
          <cell r="BC77"/>
          <cell r="BD77"/>
          <cell r="BE77"/>
          <cell r="BF77">
            <v>0</v>
          </cell>
          <cell r="BG77">
            <v>0</v>
          </cell>
          <cell r="BH77"/>
          <cell r="BI77">
            <v>0</v>
          </cell>
          <cell r="BJ77"/>
          <cell r="BK77"/>
          <cell r="BL77"/>
          <cell r="BM77"/>
          <cell r="BN77"/>
          <cell r="BO77"/>
          <cell r="BP77"/>
          <cell r="BT77">
            <v>0</v>
          </cell>
          <cell r="BU77"/>
          <cell r="BV77"/>
          <cell r="BX77"/>
          <cell r="CA77" t="str">
            <v>Barrett</v>
          </cell>
          <cell r="CB77"/>
          <cell r="CC77" t="str">
            <v>6W</v>
          </cell>
        </row>
        <row r="78">
          <cell r="C78">
            <v>210</v>
          </cell>
          <cell r="D78">
            <v>12</v>
          </cell>
          <cell r="E78">
            <v>82</v>
          </cell>
          <cell r="F78">
            <v>12</v>
          </cell>
          <cell r="G78"/>
          <cell r="H78" t="str">
            <v/>
          </cell>
          <cell r="I78" t="str">
            <v/>
          </cell>
          <cell r="J78">
            <v>0</v>
          </cell>
          <cell r="K78" t="str">
            <v>Barrett</v>
          </cell>
          <cell r="L78" t="str">
            <v>Watermain - Replace &amp; Loop</v>
          </cell>
          <cell r="M78" t="str">
            <v>1060002-2</v>
          </cell>
          <cell r="N78" t="str">
            <v xml:space="preserve">No </v>
          </cell>
          <cell r="O78">
            <v>195</v>
          </cell>
          <cell r="P78" t="str">
            <v>Reg</v>
          </cell>
          <cell r="Q78" t="str">
            <v>Exempt</v>
          </cell>
          <cell r="R78"/>
          <cell r="S78"/>
          <cell r="T78"/>
          <cell r="U78"/>
          <cell r="V78"/>
          <cell r="W78">
            <v>0</v>
          </cell>
          <cell r="X78"/>
          <cell r="Y78"/>
          <cell r="Z78">
            <v>44714</v>
          </cell>
          <cell r="AA78">
            <v>3472240</v>
          </cell>
          <cell r="AB78">
            <v>3472240</v>
          </cell>
          <cell r="AC78" t="str">
            <v>Refer to RD</v>
          </cell>
          <cell r="AD78">
            <v>45108</v>
          </cell>
          <cell r="AE78">
            <v>45505</v>
          </cell>
          <cell r="AF78"/>
          <cell r="AG78"/>
          <cell r="AH78"/>
          <cell r="AI78">
            <v>3472240</v>
          </cell>
          <cell r="AJ78">
            <v>3472240</v>
          </cell>
          <cell r="AK78">
            <v>0</v>
          </cell>
          <cell r="AL78"/>
          <cell r="AM78"/>
          <cell r="AN78"/>
          <cell r="AO78"/>
          <cell r="AP78"/>
          <cell r="AQ78">
            <v>3472240</v>
          </cell>
          <cell r="AR78">
            <v>0</v>
          </cell>
          <cell r="AS78"/>
          <cell r="AT78">
            <v>0</v>
          </cell>
          <cell r="AU78">
            <v>0</v>
          </cell>
          <cell r="AV78"/>
          <cell r="AW78">
            <v>0</v>
          </cell>
          <cell r="AX78">
            <v>0</v>
          </cell>
          <cell r="AY78">
            <v>0</v>
          </cell>
          <cell r="AZ78"/>
          <cell r="BA78"/>
          <cell r="BB78"/>
          <cell r="BC78"/>
          <cell r="BD78"/>
          <cell r="BE78"/>
          <cell r="BF78">
            <v>0</v>
          </cell>
          <cell r="BG78">
            <v>0</v>
          </cell>
          <cell r="BH78"/>
          <cell r="BI78">
            <v>0</v>
          </cell>
          <cell r="BJ78"/>
          <cell r="BK78"/>
          <cell r="BL78"/>
          <cell r="BM78"/>
          <cell r="BN78"/>
          <cell r="BO78"/>
          <cell r="BP78"/>
          <cell r="BT78">
            <v>0</v>
          </cell>
          <cell r="BU78"/>
          <cell r="BV78"/>
          <cell r="BX78"/>
          <cell r="CA78" t="str">
            <v>Barrett</v>
          </cell>
          <cell r="CB78"/>
          <cell r="CC78" t="str">
            <v>6W</v>
          </cell>
        </row>
        <row r="79">
          <cell r="C79">
            <v>534</v>
          </cell>
          <cell r="D79">
            <v>10</v>
          </cell>
          <cell r="E79">
            <v>391</v>
          </cell>
          <cell r="F79">
            <v>10</v>
          </cell>
          <cell r="G79"/>
          <cell r="H79" t="str">
            <v/>
          </cell>
          <cell r="I79" t="str">
            <v/>
          </cell>
          <cell r="J79">
            <v>0</v>
          </cell>
          <cell r="K79" t="str">
            <v>Barrett</v>
          </cell>
          <cell r="L79" t="str">
            <v>Storage - Tower Interior Recoat</v>
          </cell>
          <cell r="M79" t="str">
            <v>1060002-3</v>
          </cell>
          <cell r="N79" t="str">
            <v xml:space="preserve">No </v>
          </cell>
          <cell r="O79">
            <v>195</v>
          </cell>
          <cell r="P79" t="str">
            <v>Reg</v>
          </cell>
          <cell r="Q79" t="str">
            <v>Exempt</v>
          </cell>
          <cell r="R79"/>
          <cell r="S79"/>
          <cell r="T79"/>
          <cell r="U79"/>
          <cell r="V79"/>
          <cell r="W79">
            <v>0</v>
          </cell>
          <cell r="X79"/>
          <cell r="Y79"/>
          <cell r="Z79">
            <v>44714</v>
          </cell>
          <cell r="AA79">
            <v>84800</v>
          </cell>
          <cell r="AB79">
            <v>84800</v>
          </cell>
          <cell r="AC79" t="str">
            <v>Refer to RD</v>
          </cell>
          <cell r="AD79">
            <v>45108</v>
          </cell>
          <cell r="AE79">
            <v>45505</v>
          </cell>
          <cell r="AF79"/>
          <cell r="AG79"/>
          <cell r="AH79"/>
          <cell r="AI79">
            <v>84800</v>
          </cell>
          <cell r="AJ79">
            <v>84800</v>
          </cell>
          <cell r="AK79">
            <v>0</v>
          </cell>
          <cell r="AL79"/>
          <cell r="AM79"/>
          <cell r="AN79"/>
          <cell r="AO79"/>
          <cell r="AP79"/>
          <cell r="AQ79">
            <v>84800</v>
          </cell>
          <cell r="AR79">
            <v>0</v>
          </cell>
          <cell r="AS79"/>
          <cell r="AT79">
            <v>0</v>
          </cell>
          <cell r="AU79">
            <v>0</v>
          </cell>
          <cell r="AV79"/>
          <cell r="AW79">
            <v>0</v>
          </cell>
          <cell r="AX79">
            <v>0</v>
          </cell>
          <cell r="AY79">
            <v>0</v>
          </cell>
          <cell r="AZ79"/>
          <cell r="BA79"/>
          <cell r="BB79"/>
          <cell r="BC79"/>
          <cell r="BD79"/>
          <cell r="BE79"/>
          <cell r="BF79">
            <v>0</v>
          </cell>
          <cell r="BG79">
            <v>0</v>
          </cell>
          <cell r="BH79"/>
          <cell r="BI79">
            <v>0</v>
          </cell>
          <cell r="BJ79"/>
          <cell r="BK79"/>
          <cell r="BL79"/>
          <cell r="BM79"/>
          <cell r="BN79"/>
          <cell r="BO79"/>
          <cell r="BP79"/>
          <cell r="BQ79"/>
          <cell r="BR79"/>
          <cell r="BS79"/>
          <cell r="BT79">
            <v>0</v>
          </cell>
          <cell r="BU79"/>
          <cell r="BV79"/>
          <cell r="BW79"/>
          <cell r="BX79"/>
          <cell r="BY79"/>
          <cell r="BZ79"/>
          <cell r="CA79" t="str">
            <v>Barrett</v>
          </cell>
          <cell r="CB79"/>
          <cell r="CC79" t="str">
            <v>6W</v>
          </cell>
        </row>
        <row r="80">
          <cell r="C80">
            <v>535</v>
          </cell>
          <cell r="D80">
            <v>10</v>
          </cell>
          <cell r="E80">
            <v>392</v>
          </cell>
          <cell r="F80">
            <v>10</v>
          </cell>
          <cell r="G80"/>
          <cell r="H80" t="str">
            <v/>
          </cell>
          <cell r="I80" t="str">
            <v/>
          </cell>
          <cell r="J80">
            <v>0</v>
          </cell>
          <cell r="K80" t="str">
            <v>Barrett</v>
          </cell>
          <cell r="L80" t="str">
            <v>Source - Pumphouse Rehab</v>
          </cell>
          <cell r="M80" t="str">
            <v>1060002-5</v>
          </cell>
          <cell r="N80" t="str">
            <v xml:space="preserve">No </v>
          </cell>
          <cell r="O80">
            <v>195</v>
          </cell>
          <cell r="P80" t="str">
            <v>Reg</v>
          </cell>
          <cell r="Q80" t="str">
            <v>Exempt</v>
          </cell>
          <cell r="R80"/>
          <cell r="S80"/>
          <cell r="T80"/>
          <cell r="U80"/>
          <cell r="V80"/>
          <cell r="W80">
            <v>0</v>
          </cell>
          <cell r="X80"/>
          <cell r="Y80"/>
          <cell r="Z80">
            <v>44714</v>
          </cell>
          <cell r="AA80">
            <v>526520</v>
          </cell>
          <cell r="AB80">
            <v>526520</v>
          </cell>
          <cell r="AC80" t="str">
            <v>Refer to RD</v>
          </cell>
          <cell r="AD80">
            <v>45047</v>
          </cell>
          <cell r="AE80">
            <v>45566</v>
          </cell>
          <cell r="AF80"/>
          <cell r="AG80"/>
          <cell r="AH80"/>
          <cell r="AI80">
            <v>526520</v>
          </cell>
          <cell r="AJ80">
            <v>526520</v>
          </cell>
          <cell r="AK80">
            <v>0</v>
          </cell>
          <cell r="AL80"/>
          <cell r="AM80"/>
          <cell r="AN80"/>
          <cell r="AO80"/>
          <cell r="AP80"/>
          <cell r="AQ80">
            <v>526520</v>
          </cell>
          <cell r="AR80">
            <v>0</v>
          </cell>
          <cell r="AS80"/>
          <cell r="AT80">
            <v>0</v>
          </cell>
          <cell r="AU80">
            <v>0</v>
          </cell>
          <cell r="AV80"/>
          <cell r="AW80">
            <v>0</v>
          </cell>
          <cell r="AX80">
            <v>0</v>
          </cell>
          <cell r="AY80">
            <v>0</v>
          </cell>
          <cell r="AZ80"/>
          <cell r="BA80"/>
          <cell r="BB80"/>
          <cell r="BC80"/>
          <cell r="BD80"/>
          <cell r="BE80"/>
          <cell r="BF80">
            <v>0</v>
          </cell>
          <cell r="BG80">
            <v>0</v>
          </cell>
          <cell r="BH80"/>
          <cell r="BI80">
            <v>0</v>
          </cell>
          <cell r="BJ80"/>
          <cell r="BK80"/>
          <cell r="BL80"/>
          <cell r="BM80"/>
          <cell r="BN80"/>
          <cell r="BO80"/>
          <cell r="BP80"/>
          <cell r="BQ80"/>
          <cell r="BR80"/>
          <cell r="BS80"/>
          <cell r="BT80">
            <v>0</v>
          </cell>
          <cell r="BU80"/>
          <cell r="BV80"/>
          <cell r="BW80"/>
          <cell r="BX80"/>
          <cell r="BY80"/>
          <cell r="BZ80"/>
          <cell r="CA80" t="str">
            <v>Barrett</v>
          </cell>
          <cell r="CB80"/>
          <cell r="CC80" t="str">
            <v>6W</v>
          </cell>
        </row>
        <row r="81">
          <cell r="C81">
            <v>536</v>
          </cell>
          <cell r="D81">
            <v>10</v>
          </cell>
          <cell r="E81">
            <v>393</v>
          </cell>
          <cell r="F81">
            <v>10</v>
          </cell>
          <cell r="G81"/>
          <cell r="H81" t="str">
            <v/>
          </cell>
          <cell r="I81" t="str">
            <v/>
          </cell>
          <cell r="J81">
            <v>0</v>
          </cell>
          <cell r="K81" t="str">
            <v>Barrett</v>
          </cell>
          <cell r="L81" t="str">
            <v>Conservation - Install Meters</v>
          </cell>
          <cell r="M81" t="str">
            <v>1060002-6</v>
          </cell>
          <cell r="N81" t="str">
            <v xml:space="preserve">No </v>
          </cell>
          <cell r="O81">
            <v>195</v>
          </cell>
          <cell r="P81" t="str">
            <v>Reg</v>
          </cell>
          <cell r="Q81" t="str">
            <v>Exempt</v>
          </cell>
          <cell r="R81"/>
          <cell r="S81"/>
          <cell r="T81"/>
          <cell r="U81"/>
          <cell r="V81"/>
          <cell r="W81">
            <v>0</v>
          </cell>
          <cell r="X81"/>
          <cell r="Y81"/>
          <cell r="Z81">
            <v>44714</v>
          </cell>
          <cell r="AA81">
            <v>132000</v>
          </cell>
          <cell r="AB81">
            <v>132000</v>
          </cell>
          <cell r="AC81" t="str">
            <v>Refer to RD</v>
          </cell>
          <cell r="AD81">
            <v>45108</v>
          </cell>
          <cell r="AE81">
            <v>45505</v>
          </cell>
          <cell r="AF81"/>
          <cell r="AG81"/>
          <cell r="AH81"/>
          <cell r="AI81">
            <v>132000</v>
          </cell>
          <cell r="AJ81">
            <v>132000</v>
          </cell>
          <cell r="AK81">
            <v>0</v>
          </cell>
          <cell r="AL81"/>
          <cell r="AM81"/>
          <cell r="AN81"/>
          <cell r="AO81"/>
          <cell r="AP81"/>
          <cell r="AQ81">
            <v>132000</v>
          </cell>
          <cell r="AR81">
            <v>0</v>
          </cell>
          <cell r="AS81"/>
          <cell r="AT81">
            <v>0</v>
          </cell>
          <cell r="AU81">
            <v>0</v>
          </cell>
          <cell r="AV81"/>
          <cell r="AW81">
            <v>0</v>
          </cell>
          <cell r="AX81">
            <v>0</v>
          </cell>
          <cell r="AY81">
            <v>0</v>
          </cell>
          <cell r="AZ81"/>
          <cell r="BA81"/>
          <cell r="BB81"/>
          <cell r="BC81"/>
          <cell r="BD81"/>
          <cell r="BE81"/>
          <cell r="BF81">
            <v>0</v>
          </cell>
          <cell r="BG81">
            <v>0</v>
          </cell>
          <cell r="BH81"/>
          <cell r="BI81">
            <v>0</v>
          </cell>
          <cell r="BJ81"/>
          <cell r="BK81"/>
          <cell r="BL81"/>
          <cell r="BM81"/>
          <cell r="BN81"/>
          <cell r="BO81"/>
          <cell r="BP81"/>
          <cell r="BQ81"/>
          <cell r="BR81"/>
          <cell r="BS81"/>
          <cell r="BT81">
            <v>0</v>
          </cell>
          <cell r="BU81"/>
          <cell r="BV81"/>
          <cell r="BW81"/>
          <cell r="BX81"/>
          <cell r="BY81"/>
          <cell r="BZ81"/>
          <cell r="CA81" t="str">
            <v>Barrett</v>
          </cell>
          <cell r="CB81"/>
          <cell r="CC81" t="str">
            <v>6W</v>
          </cell>
        </row>
        <row r="82">
          <cell r="C82">
            <v>772</v>
          </cell>
          <cell r="D82">
            <v>5</v>
          </cell>
          <cell r="E82">
            <v>627</v>
          </cell>
          <cell r="F82">
            <v>5</v>
          </cell>
          <cell r="G82"/>
          <cell r="H82" t="str">
            <v/>
          </cell>
          <cell r="I82" t="str">
            <v/>
          </cell>
          <cell r="J82">
            <v>0</v>
          </cell>
          <cell r="K82" t="str">
            <v>Bradshaw</v>
          </cell>
          <cell r="L82" t="str">
            <v xml:space="preserve">Treatment -Raw Water intake replacement </v>
          </cell>
          <cell r="M82" t="str">
            <v>1380001-2</v>
          </cell>
          <cell r="N82" t="str">
            <v xml:space="preserve">No </v>
          </cell>
          <cell r="O82">
            <v>73</v>
          </cell>
          <cell r="P82" t="str">
            <v>Reg</v>
          </cell>
          <cell r="Q82" t="str">
            <v>Exempt</v>
          </cell>
          <cell r="R82"/>
          <cell r="S82"/>
          <cell r="T82"/>
          <cell r="U82"/>
          <cell r="V82"/>
          <cell r="W82">
            <v>0</v>
          </cell>
          <cell r="X82"/>
          <cell r="Y82"/>
          <cell r="Z82"/>
          <cell r="AA82"/>
          <cell r="AB82">
            <v>0</v>
          </cell>
          <cell r="AC82"/>
          <cell r="AD82">
            <v>44713</v>
          </cell>
          <cell r="AE82">
            <v>44805</v>
          </cell>
          <cell r="AF82"/>
          <cell r="AG82"/>
          <cell r="AH82"/>
          <cell r="AI82">
            <v>1300000</v>
          </cell>
          <cell r="AJ82">
            <v>1300000</v>
          </cell>
          <cell r="AK82">
            <v>0</v>
          </cell>
          <cell r="AL82"/>
          <cell r="AM82"/>
          <cell r="AN82"/>
          <cell r="AO82"/>
          <cell r="AP82"/>
          <cell r="AQ82">
            <v>1300000</v>
          </cell>
          <cell r="AR82">
            <v>0</v>
          </cell>
          <cell r="AS82"/>
          <cell r="AT82">
            <v>0</v>
          </cell>
          <cell r="AU82">
            <v>0</v>
          </cell>
          <cell r="AV82"/>
          <cell r="AW82">
            <v>0</v>
          </cell>
          <cell r="AX82">
            <v>0</v>
          </cell>
          <cell r="AY82">
            <v>0</v>
          </cell>
          <cell r="AZ82"/>
          <cell r="BA82"/>
          <cell r="BB82"/>
          <cell r="BC82"/>
          <cell r="BD82"/>
          <cell r="BE82"/>
          <cell r="BF82">
            <v>0</v>
          </cell>
          <cell r="BG82">
            <v>279847.48087919399</v>
          </cell>
          <cell r="BH82"/>
          <cell r="BI82">
            <v>0</v>
          </cell>
          <cell r="BJ82"/>
          <cell r="BK82"/>
          <cell r="BL82"/>
          <cell r="BM82"/>
          <cell r="BN82"/>
          <cell r="BO82"/>
          <cell r="BP82"/>
          <cell r="BQ82"/>
          <cell r="BR82"/>
          <cell r="BS82"/>
          <cell r="BT82">
            <v>0</v>
          </cell>
          <cell r="BU82"/>
          <cell r="BV82"/>
          <cell r="BW82">
            <v>432000</v>
          </cell>
          <cell r="BX82" t="str">
            <v>23 Fed earmark</v>
          </cell>
          <cell r="BY82"/>
          <cell r="BZ82"/>
          <cell r="CA82" t="str">
            <v>Bradshaw</v>
          </cell>
          <cell r="CB82"/>
          <cell r="CC82" t="str">
            <v>3c</v>
          </cell>
        </row>
        <row r="83">
          <cell r="C83">
            <v>195</v>
          </cell>
          <cell r="D83">
            <v>12</v>
          </cell>
          <cell r="E83">
            <v>70</v>
          </cell>
          <cell r="F83">
            <v>12</v>
          </cell>
          <cell r="G83"/>
          <cell r="H83" t="str">
            <v/>
          </cell>
          <cell r="I83" t="str">
            <v/>
          </cell>
          <cell r="J83" t="str">
            <v>Referred to RD</v>
          </cell>
          <cell r="K83" t="str">
            <v>Barrett</v>
          </cell>
          <cell r="L83" t="str">
            <v>Treatment - New Plant</v>
          </cell>
          <cell r="M83" t="str">
            <v>1370001-1</v>
          </cell>
          <cell r="N83" t="str">
            <v xml:space="preserve">No </v>
          </cell>
          <cell r="O83">
            <v>168</v>
          </cell>
          <cell r="P83" t="str">
            <v>Reg</v>
          </cell>
          <cell r="Q83" t="str">
            <v>Exempt</v>
          </cell>
          <cell r="R83"/>
          <cell r="S83">
            <v>45082</v>
          </cell>
          <cell r="T83">
            <v>3000000</v>
          </cell>
          <cell r="U83"/>
          <cell r="V83"/>
          <cell r="W83">
            <v>3000000</v>
          </cell>
          <cell r="X83" t="str">
            <v>Refer to RD</v>
          </cell>
          <cell r="Y83"/>
          <cell r="Z83">
            <v>44712</v>
          </cell>
          <cell r="AA83">
            <v>3000000</v>
          </cell>
          <cell r="AB83">
            <v>3000000</v>
          </cell>
          <cell r="AC83" t="str">
            <v>Refer to RD</v>
          </cell>
          <cell r="AD83">
            <v>45444</v>
          </cell>
          <cell r="AE83">
            <v>45809</v>
          </cell>
          <cell r="AF83"/>
          <cell r="AG83"/>
          <cell r="AH83" t="str">
            <v>Refer to RD</v>
          </cell>
          <cell r="AI83">
            <v>3000000</v>
          </cell>
          <cell r="AJ83">
            <v>3000000</v>
          </cell>
          <cell r="AK83">
            <v>0</v>
          </cell>
          <cell r="AL83"/>
          <cell r="AM83"/>
          <cell r="AN83"/>
          <cell r="AO83"/>
          <cell r="AP83"/>
          <cell r="AQ83">
            <v>3000000</v>
          </cell>
          <cell r="AR83">
            <v>0</v>
          </cell>
          <cell r="AS83"/>
          <cell r="AT83">
            <v>0</v>
          </cell>
          <cell r="AU83">
            <v>0</v>
          </cell>
          <cell r="AV83"/>
          <cell r="AW83">
            <v>0</v>
          </cell>
          <cell r="AX83">
            <v>0</v>
          </cell>
          <cell r="AY83">
            <v>0</v>
          </cell>
          <cell r="AZ83"/>
          <cell r="BA83"/>
          <cell r="BB83"/>
          <cell r="BC83"/>
          <cell r="BD83"/>
          <cell r="BE83"/>
          <cell r="BF83">
            <v>0</v>
          </cell>
          <cell r="BG83">
            <v>1505687.9157117696</v>
          </cell>
          <cell r="BH83"/>
          <cell r="BI83">
            <v>1462500</v>
          </cell>
          <cell r="BJ83" t="str">
            <v>Referred to RD</v>
          </cell>
          <cell r="BK83"/>
          <cell r="BL83"/>
          <cell r="BM83"/>
          <cell r="BN83"/>
          <cell r="BO83">
            <v>110</v>
          </cell>
          <cell r="BP83">
            <v>10</v>
          </cell>
          <cell r="BQ83">
            <v>2250000</v>
          </cell>
          <cell r="BR83"/>
          <cell r="BS83"/>
          <cell r="BT83">
            <v>0</v>
          </cell>
          <cell r="BU83"/>
          <cell r="BV83"/>
          <cell r="BW83"/>
          <cell r="BX83"/>
          <cell r="BY83"/>
          <cell r="BZ83"/>
          <cell r="CA83" t="str">
            <v>Barrett</v>
          </cell>
          <cell r="CB83"/>
          <cell r="CC83" t="str">
            <v>6W</v>
          </cell>
        </row>
        <row r="84">
          <cell r="C84">
            <v>457</v>
          </cell>
          <cell r="D84">
            <v>10</v>
          </cell>
          <cell r="E84">
            <v>332</v>
          </cell>
          <cell r="F84">
            <v>10</v>
          </cell>
          <cell r="G84"/>
          <cell r="H84" t="str">
            <v/>
          </cell>
          <cell r="I84" t="str">
            <v/>
          </cell>
          <cell r="J84" t="str">
            <v>Referred to RD</v>
          </cell>
          <cell r="K84" t="str">
            <v>Barrett</v>
          </cell>
          <cell r="L84" t="str">
            <v>Storage - Replace Tower</v>
          </cell>
          <cell r="M84" t="str">
            <v>1370001-2</v>
          </cell>
          <cell r="N84" t="str">
            <v xml:space="preserve">No </v>
          </cell>
          <cell r="O84">
            <v>168</v>
          </cell>
          <cell r="P84" t="str">
            <v>Reg</v>
          </cell>
          <cell r="Q84" t="str">
            <v>Exempt</v>
          </cell>
          <cell r="R84"/>
          <cell r="S84">
            <v>45082</v>
          </cell>
          <cell r="T84">
            <v>1500000</v>
          </cell>
          <cell r="U84"/>
          <cell r="V84"/>
          <cell r="W84">
            <v>1500000</v>
          </cell>
          <cell r="X84" t="str">
            <v>Refer to RD</v>
          </cell>
          <cell r="Y84"/>
          <cell r="Z84">
            <v>44712</v>
          </cell>
          <cell r="AA84">
            <v>1500000</v>
          </cell>
          <cell r="AB84">
            <v>1500000</v>
          </cell>
          <cell r="AC84" t="str">
            <v>Refer to RD</v>
          </cell>
          <cell r="AD84">
            <v>45444</v>
          </cell>
          <cell r="AE84">
            <v>45809</v>
          </cell>
          <cell r="AF84"/>
          <cell r="AG84"/>
          <cell r="AH84" t="str">
            <v>Refer to RD</v>
          </cell>
          <cell r="AI84">
            <v>1500000</v>
          </cell>
          <cell r="AJ84">
            <v>1500000</v>
          </cell>
          <cell r="AK84">
            <v>0</v>
          </cell>
          <cell r="AL84"/>
          <cell r="AM84"/>
          <cell r="AN84"/>
          <cell r="AO84"/>
          <cell r="AP84"/>
          <cell r="AQ84">
            <v>1500000</v>
          </cell>
          <cell r="AR84">
            <v>0</v>
          </cell>
          <cell r="AS84"/>
          <cell r="AT84">
            <v>0</v>
          </cell>
          <cell r="AU84">
            <v>0</v>
          </cell>
          <cell r="AV84"/>
          <cell r="AW84">
            <v>0</v>
          </cell>
          <cell r="AX84">
            <v>0</v>
          </cell>
          <cell r="AY84">
            <v>0</v>
          </cell>
          <cell r="AZ84"/>
          <cell r="BA84"/>
          <cell r="BB84"/>
          <cell r="BC84"/>
          <cell r="BD84"/>
          <cell r="BE84"/>
          <cell r="BF84">
            <v>0</v>
          </cell>
          <cell r="BG84">
            <v>305687.91571176948</v>
          </cell>
          <cell r="BH84"/>
          <cell r="BI84">
            <v>731250</v>
          </cell>
          <cell r="BJ84" t="str">
            <v>Referred to RD</v>
          </cell>
          <cell r="BK84"/>
          <cell r="BL84"/>
          <cell r="BM84"/>
          <cell r="BN84"/>
          <cell r="BO84">
            <v>110</v>
          </cell>
          <cell r="BP84">
            <v>10</v>
          </cell>
          <cell r="BQ84">
            <v>1125000</v>
          </cell>
          <cell r="BT84">
            <v>0</v>
          </cell>
          <cell r="BU84"/>
          <cell r="BV84"/>
          <cell r="BX84"/>
          <cell r="CA84" t="str">
            <v>Barrett</v>
          </cell>
          <cell r="CB84"/>
          <cell r="CC84" t="str">
            <v>6W</v>
          </cell>
        </row>
        <row r="85">
          <cell r="C85">
            <v>458</v>
          </cell>
          <cell r="D85">
            <v>10</v>
          </cell>
          <cell r="E85">
            <v>333</v>
          </cell>
          <cell r="F85">
            <v>10</v>
          </cell>
          <cell r="G85"/>
          <cell r="H85" t="str">
            <v/>
          </cell>
          <cell r="I85" t="str">
            <v/>
          </cell>
          <cell r="J85" t="str">
            <v>Referred to RD</v>
          </cell>
          <cell r="K85" t="str">
            <v>Barrett</v>
          </cell>
          <cell r="L85" t="str">
            <v>Watermain - Repl CIP</v>
          </cell>
          <cell r="M85" t="str">
            <v>1370001-3</v>
          </cell>
          <cell r="N85" t="str">
            <v xml:space="preserve">No </v>
          </cell>
          <cell r="O85">
            <v>168</v>
          </cell>
          <cell r="P85" t="str">
            <v>Reg</v>
          </cell>
          <cell r="Q85" t="str">
            <v>Exempt</v>
          </cell>
          <cell r="R85"/>
          <cell r="S85">
            <v>45082</v>
          </cell>
          <cell r="T85">
            <v>500000</v>
          </cell>
          <cell r="U85"/>
          <cell r="V85"/>
          <cell r="W85">
            <v>500000</v>
          </cell>
          <cell r="X85" t="str">
            <v>Refer to RD</v>
          </cell>
          <cell r="Y85"/>
          <cell r="Z85">
            <v>44712</v>
          </cell>
          <cell r="AA85">
            <v>500000</v>
          </cell>
          <cell r="AB85">
            <v>500000</v>
          </cell>
          <cell r="AC85" t="str">
            <v>Refer to RD</v>
          </cell>
          <cell r="AD85">
            <v>45444</v>
          </cell>
          <cell r="AE85">
            <v>45809</v>
          </cell>
          <cell r="AF85"/>
          <cell r="AG85"/>
          <cell r="AH85" t="str">
            <v>Refer to RD</v>
          </cell>
          <cell r="AI85">
            <v>500000</v>
          </cell>
          <cell r="AJ85">
            <v>500000</v>
          </cell>
          <cell r="AK85">
            <v>0</v>
          </cell>
          <cell r="AL85"/>
          <cell r="AM85"/>
          <cell r="AN85"/>
          <cell r="AO85"/>
          <cell r="AP85"/>
          <cell r="AQ85">
            <v>500000</v>
          </cell>
          <cell r="AR85">
            <v>0</v>
          </cell>
          <cell r="AS85"/>
          <cell r="AT85">
            <v>0</v>
          </cell>
          <cell r="AU85">
            <v>0</v>
          </cell>
          <cell r="AV85"/>
          <cell r="AW85">
            <v>0</v>
          </cell>
          <cell r="AX85">
            <v>0</v>
          </cell>
          <cell r="AY85">
            <v>0</v>
          </cell>
          <cell r="AZ85"/>
          <cell r="BA85"/>
          <cell r="BB85"/>
          <cell r="BC85"/>
          <cell r="BD85"/>
          <cell r="BE85"/>
          <cell r="BF85">
            <v>0</v>
          </cell>
          <cell r="BG85">
            <v>0</v>
          </cell>
          <cell r="BH85"/>
          <cell r="BI85">
            <v>243750</v>
          </cell>
          <cell r="BJ85" t="str">
            <v>Referred to RD</v>
          </cell>
          <cell r="BK85"/>
          <cell r="BL85"/>
          <cell r="BM85"/>
          <cell r="BN85"/>
          <cell r="BO85">
            <v>110</v>
          </cell>
          <cell r="BP85">
            <v>10</v>
          </cell>
          <cell r="BQ85">
            <v>375000</v>
          </cell>
          <cell r="BT85">
            <v>0</v>
          </cell>
          <cell r="BU85"/>
          <cell r="BV85"/>
          <cell r="BX85"/>
          <cell r="CA85" t="str">
            <v>Barrett</v>
          </cell>
          <cell r="CB85"/>
          <cell r="CC85" t="str">
            <v>6W</v>
          </cell>
        </row>
        <row r="86">
          <cell r="C86">
            <v>459</v>
          </cell>
          <cell r="D86">
            <v>10</v>
          </cell>
          <cell r="E86">
            <v>334</v>
          </cell>
          <cell r="F86">
            <v>10</v>
          </cell>
          <cell r="G86"/>
          <cell r="H86" t="str">
            <v/>
          </cell>
          <cell r="I86" t="str">
            <v/>
          </cell>
          <cell r="J86" t="str">
            <v>Referred to RD</v>
          </cell>
          <cell r="K86" t="str">
            <v>Barrett</v>
          </cell>
          <cell r="L86" t="str">
            <v>Conservation - Install Meters</v>
          </cell>
          <cell r="M86" t="str">
            <v>1370001-4</v>
          </cell>
          <cell r="N86" t="str">
            <v xml:space="preserve">No </v>
          </cell>
          <cell r="O86">
            <v>168</v>
          </cell>
          <cell r="P86" t="str">
            <v>Reg</v>
          </cell>
          <cell r="Q86" t="str">
            <v>Exempt</v>
          </cell>
          <cell r="R86"/>
          <cell r="S86">
            <v>45082</v>
          </cell>
          <cell r="T86">
            <v>400000</v>
          </cell>
          <cell r="U86"/>
          <cell r="V86"/>
          <cell r="W86">
            <v>400000</v>
          </cell>
          <cell r="X86" t="str">
            <v>Refer to RD</v>
          </cell>
          <cell r="Y86"/>
          <cell r="Z86">
            <v>44712</v>
          </cell>
          <cell r="AA86">
            <v>400000</v>
          </cell>
          <cell r="AB86">
            <v>400000</v>
          </cell>
          <cell r="AC86" t="str">
            <v>Refer to RD</v>
          </cell>
          <cell r="AD86">
            <v>45444</v>
          </cell>
          <cell r="AE86">
            <v>45809</v>
          </cell>
          <cell r="AF86"/>
          <cell r="AG86"/>
          <cell r="AH86" t="str">
            <v>Refer to RD</v>
          </cell>
          <cell r="AI86">
            <v>400000</v>
          </cell>
          <cell r="AJ86">
            <v>400000</v>
          </cell>
          <cell r="AK86">
            <v>0</v>
          </cell>
          <cell r="AL86"/>
          <cell r="AM86"/>
          <cell r="AN86"/>
          <cell r="AO86"/>
          <cell r="AP86"/>
          <cell r="AQ86">
            <v>400000</v>
          </cell>
          <cell r="AR86">
            <v>0</v>
          </cell>
          <cell r="AS86"/>
          <cell r="AT86">
            <v>0</v>
          </cell>
          <cell r="AU86">
            <v>0</v>
          </cell>
          <cell r="AV86"/>
          <cell r="AW86">
            <v>0</v>
          </cell>
          <cell r="AX86">
            <v>0</v>
          </cell>
          <cell r="AY86">
            <v>0</v>
          </cell>
          <cell r="AZ86"/>
          <cell r="BA86"/>
          <cell r="BB86"/>
          <cell r="BC86"/>
          <cell r="BD86"/>
          <cell r="BE86"/>
          <cell r="BF86">
            <v>0</v>
          </cell>
          <cell r="BG86">
            <v>0</v>
          </cell>
          <cell r="BH86"/>
          <cell r="BI86">
            <v>195000</v>
          </cell>
          <cell r="BJ86" t="str">
            <v>Referred to RD</v>
          </cell>
          <cell r="BK86"/>
          <cell r="BL86"/>
          <cell r="BM86"/>
          <cell r="BN86"/>
          <cell r="BO86">
            <v>110</v>
          </cell>
          <cell r="BP86">
            <v>10</v>
          </cell>
          <cell r="BQ86">
            <v>300000</v>
          </cell>
          <cell r="BT86">
            <v>0</v>
          </cell>
          <cell r="BU86"/>
          <cell r="BV86"/>
          <cell r="BX86"/>
          <cell r="CA86" t="str">
            <v>Barrett</v>
          </cell>
          <cell r="CB86"/>
          <cell r="CC86" t="str">
            <v>6W</v>
          </cell>
        </row>
        <row r="87">
          <cell r="C87">
            <v>18</v>
          </cell>
          <cell r="D87">
            <v>20</v>
          </cell>
          <cell r="E87">
            <v>155</v>
          </cell>
          <cell r="F87">
            <v>10</v>
          </cell>
          <cell r="G87"/>
          <cell r="H87" t="str">
            <v/>
          </cell>
          <cell r="I87" t="str">
            <v/>
          </cell>
          <cell r="J87" t="str">
            <v>RD Commit</v>
          </cell>
          <cell r="K87" t="str">
            <v>Berrens</v>
          </cell>
          <cell r="L87" t="str">
            <v>Treatment - Manganese Plant</v>
          </cell>
          <cell r="M87" t="str">
            <v>1640001-2</v>
          </cell>
          <cell r="N87" t="str">
            <v xml:space="preserve">No </v>
          </cell>
          <cell r="O87">
            <v>360</v>
          </cell>
          <cell r="P87" t="str">
            <v>EC</v>
          </cell>
          <cell r="Q87" t="str">
            <v>Exempt</v>
          </cell>
          <cell r="R87"/>
          <cell r="S87"/>
          <cell r="T87"/>
          <cell r="U87"/>
          <cell r="V87"/>
          <cell r="W87">
            <v>0</v>
          </cell>
          <cell r="X87"/>
          <cell r="Y87"/>
          <cell r="Z87"/>
          <cell r="AA87"/>
          <cell r="AB87">
            <v>0</v>
          </cell>
          <cell r="AC87"/>
          <cell r="AD87"/>
          <cell r="AE87"/>
          <cell r="AF87"/>
          <cell r="AG87"/>
          <cell r="AH87"/>
          <cell r="AI87">
            <v>3166000</v>
          </cell>
          <cell r="AJ87">
            <v>3017000</v>
          </cell>
          <cell r="AK87">
            <v>149000</v>
          </cell>
          <cell r="AL87"/>
          <cell r="AM87"/>
          <cell r="AN87"/>
          <cell r="AO87"/>
          <cell r="AP87"/>
          <cell r="AQ87">
            <v>3166000</v>
          </cell>
          <cell r="AR87">
            <v>0</v>
          </cell>
          <cell r="AS87"/>
          <cell r="AT87">
            <v>0</v>
          </cell>
          <cell r="AU87">
            <v>1583000</v>
          </cell>
          <cell r="AV87"/>
          <cell r="AW87">
            <v>1583000</v>
          </cell>
          <cell r="AX87">
            <v>0</v>
          </cell>
          <cell r="AY87">
            <v>0</v>
          </cell>
          <cell r="AZ87"/>
          <cell r="BA87"/>
          <cell r="BB87"/>
          <cell r="BC87"/>
          <cell r="BD87"/>
          <cell r="BE87"/>
          <cell r="BF87">
            <v>0</v>
          </cell>
          <cell r="BG87">
            <v>0</v>
          </cell>
          <cell r="BH87"/>
          <cell r="BI87"/>
          <cell r="BJ87" t="str">
            <v>RD Commit</v>
          </cell>
          <cell r="BK87"/>
          <cell r="BL87">
            <v>44796</v>
          </cell>
          <cell r="BM87">
            <v>3017000</v>
          </cell>
          <cell r="BN87"/>
          <cell r="BO87">
            <v>186</v>
          </cell>
          <cell r="BP87"/>
          <cell r="BQ87">
            <v>-172838.79254977498</v>
          </cell>
          <cell r="BR87">
            <v>3924457.2896596016</v>
          </cell>
          <cell r="BS87">
            <v>3338838.792549775</v>
          </cell>
          <cell r="BT87">
            <v>7263296.0822093766</v>
          </cell>
          <cell r="BU87"/>
          <cell r="BV87"/>
          <cell r="BW87">
            <v>1750000</v>
          </cell>
          <cell r="BX87" t="str">
            <v>23 SPAP</v>
          </cell>
          <cell r="BY87"/>
          <cell r="BZ87"/>
          <cell r="CA87" t="str">
            <v>Berrens</v>
          </cell>
          <cell r="CB87"/>
          <cell r="CC87">
            <v>8</v>
          </cell>
        </row>
        <row r="88">
          <cell r="C88">
            <v>61</v>
          </cell>
          <cell r="D88">
            <v>20</v>
          </cell>
          <cell r="E88"/>
          <cell r="F88"/>
          <cell r="G88"/>
          <cell r="H88" t="str">
            <v/>
          </cell>
          <cell r="I88" t="str">
            <v/>
          </cell>
          <cell r="J88">
            <v>0</v>
          </cell>
          <cell r="K88" t="str">
            <v>Berrens</v>
          </cell>
          <cell r="L88" t="str">
            <v>Other - LSL Replacement</v>
          </cell>
          <cell r="M88" t="str">
            <v>1640001-7</v>
          </cell>
          <cell r="N88" t="str">
            <v>Yes</v>
          </cell>
          <cell r="O88">
            <v>337</v>
          </cell>
          <cell r="P88" t="str">
            <v>LSL</v>
          </cell>
          <cell r="Q88"/>
          <cell r="R88"/>
          <cell r="S88">
            <v>45068</v>
          </cell>
          <cell r="T88">
            <v>229500</v>
          </cell>
          <cell r="U88">
            <v>114750</v>
          </cell>
          <cell r="V88">
            <v>114750</v>
          </cell>
          <cell r="W88">
            <v>57375</v>
          </cell>
          <cell r="X88"/>
          <cell r="Y88" t="str">
            <v>withdrawn</v>
          </cell>
          <cell r="Z88"/>
          <cell r="AA88"/>
          <cell r="AB88"/>
          <cell r="AC88"/>
          <cell r="AD88">
            <v>45444</v>
          </cell>
          <cell r="AE88">
            <v>45931</v>
          </cell>
          <cell r="AF88"/>
          <cell r="AG88"/>
          <cell r="AH88" t="str">
            <v>Private/Public cost breakdown?</v>
          </cell>
          <cell r="AI88">
            <v>229500</v>
          </cell>
          <cell r="AJ88">
            <v>229500</v>
          </cell>
          <cell r="AK88">
            <v>0</v>
          </cell>
          <cell r="AL88"/>
          <cell r="AM88"/>
          <cell r="AN88"/>
          <cell r="AO88"/>
          <cell r="AP88"/>
          <cell r="AQ88">
            <v>229500</v>
          </cell>
          <cell r="AR88">
            <v>0</v>
          </cell>
          <cell r="AS88"/>
          <cell r="AT88">
            <v>114750</v>
          </cell>
          <cell r="AU88">
            <v>0</v>
          </cell>
          <cell r="AV88"/>
          <cell r="AW88">
            <v>114750</v>
          </cell>
          <cell r="AX88">
            <v>57375</v>
          </cell>
          <cell r="AY88">
            <v>0</v>
          </cell>
          <cell r="AZ88"/>
          <cell r="BA88"/>
          <cell r="BB88"/>
          <cell r="BC88"/>
          <cell r="BD88"/>
          <cell r="BE88"/>
          <cell r="BF88">
            <v>0</v>
          </cell>
          <cell r="BG88">
            <v>0</v>
          </cell>
          <cell r="BH88"/>
          <cell r="BI88">
            <v>0</v>
          </cell>
          <cell r="BJ88"/>
          <cell r="BK88"/>
          <cell r="BL88"/>
          <cell r="BM88"/>
          <cell r="BN88"/>
          <cell r="BO88"/>
          <cell r="BP88"/>
          <cell r="BQ88"/>
          <cell r="BR88"/>
          <cell r="BS88"/>
          <cell r="BT88"/>
          <cell r="BU88"/>
          <cell r="BV88"/>
          <cell r="BW88"/>
          <cell r="BX88"/>
          <cell r="BY88"/>
          <cell r="BZ88"/>
          <cell r="CA88" t="str">
            <v>Berrens</v>
          </cell>
          <cell r="CB88"/>
          <cell r="CC88">
            <v>8</v>
          </cell>
        </row>
        <row r="89">
          <cell r="C89">
            <v>114</v>
          </cell>
          <cell r="D89">
            <v>15</v>
          </cell>
          <cell r="E89">
            <v>13</v>
          </cell>
          <cell r="F89">
            <v>15</v>
          </cell>
          <cell r="G89"/>
          <cell r="H89" t="str">
            <v/>
          </cell>
          <cell r="I89" t="str">
            <v/>
          </cell>
          <cell r="J89" t="str">
            <v>RD Commit</v>
          </cell>
          <cell r="K89" t="str">
            <v>Berrens</v>
          </cell>
          <cell r="L89" t="str">
            <v>Source - New Wells &amp; Raw Watermain</v>
          </cell>
          <cell r="M89" t="str">
            <v>1640001-1</v>
          </cell>
          <cell r="N89" t="str">
            <v xml:space="preserve">No </v>
          </cell>
          <cell r="O89">
            <v>360</v>
          </cell>
          <cell r="P89" t="str">
            <v>Reg</v>
          </cell>
          <cell r="Q89" t="str">
            <v>Exempt</v>
          </cell>
          <cell r="R89"/>
          <cell r="S89"/>
          <cell r="T89"/>
          <cell r="U89"/>
          <cell r="V89"/>
          <cell r="W89">
            <v>0</v>
          </cell>
          <cell r="X89"/>
          <cell r="Y89"/>
          <cell r="Z89"/>
          <cell r="AA89"/>
          <cell r="AB89">
            <v>0</v>
          </cell>
          <cell r="AC89"/>
          <cell r="AD89"/>
          <cell r="AE89"/>
          <cell r="AF89"/>
          <cell r="AG89"/>
          <cell r="AH89"/>
          <cell r="AI89">
            <v>549000</v>
          </cell>
          <cell r="AJ89">
            <v>549000</v>
          </cell>
          <cell r="AK89">
            <v>0</v>
          </cell>
          <cell r="AL89"/>
          <cell r="AM89"/>
          <cell r="AN89"/>
          <cell r="AO89"/>
          <cell r="AP89"/>
          <cell r="AQ89">
            <v>549000</v>
          </cell>
          <cell r="AR89">
            <v>0</v>
          </cell>
          <cell r="AS89"/>
          <cell r="AT89">
            <v>0</v>
          </cell>
          <cell r="AU89">
            <v>0</v>
          </cell>
          <cell r="AV89"/>
          <cell r="AW89">
            <v>0</v>
          </cell>
          <cell r="AX89">
            <v>0</v>
          </cell>
          <cell r="AY89">
            <v>0</v>
          </cell>
          <cell r="AZ89"/>
          <cell r="BA89"/>
          <cell r="BB89"/>
          <cell r="BC89"/>
          <cell r="BD89"/>
          <cell r="BE89"/>
          <cell r="BF89">
            <v>0</v>
          </cell>
          <cell r="BG89">
            <v>0</v>
          </cell>
          <cell r="BH89"/>
          <cell r="BI89"/>
          <cell r="BJ89" t="str">
            <v>RD Commit</v>
          </cell>
          <cell r="BK89"/>
          <cell r="BL89">
            <v>44796</v>
          </cell>
          <cell r="BM89">
            <v>549000</v>
          </cell>
          <cell r="BN89"/>
          <cell r="BO89">
            <v>186</v>
          </cell>
          <cell r="BP89"/>
          <cell r="BQ89">
            <v>-29971.098265895969</v>
          </cell>
          <cell r="BR89">
            <v>680520.23121387279</v>
          </cell>
          <cell r="BS89">
            <v>578971.09826589597</v>
          </cell>
          <cell r="BT89">
            <v>1259491.3294797689</v>
          </cell>
          <cell r="BU89"/>
          <cell r="BV89"/>
          <cell r="BW89">
            <v>274692</v>
          </cell>
          <cell r="BX89" t="str">
            <v>23 SPAP</v>
          </cell>
          <cell r="BY89"/>
          <cell r="BZ89"/>
          <cell r="CA89" t="str">
            <v>Berrens</v>
          </cell>
          <cell r="CB89"/>
          <cell r="CC89">
            <v>8</v>
          </cell>
        </row>
        <row r="90">
          <cell r="C90">
            <v>284</v>
          </cell>
          <cell r="D90">
            <v>10</v>
          </cell>
          <cell r="E90">
            <v>156</v>
          </cell>
          <cell r="F90">
            <v>10</v>
          </cell>
          <cell r="G90"/>
          <cell r="H90" t="str">
            <v/>
          </cell>
          <cell r="I90" t="str">
            <v/>
          </cell>
          <cell r="J90" t="str">
            <v>PER submitted</v>
          </cell>
          <cell r="K90" t="str">
            <v>Berrens</v>
          </cell>
          <cell r="L90" t="str">
            <v>Storage - Tower Rehab</v>
          </cell>
          <cell r="M90" t="str">
            <v>1640001-3</v>
          </cell>
          <cell r="N90" t="str">
            <v xml:space="preserve">No </v>
          </cell>
          <cell r="O90">
            <v>360</v>
          </cell>
          <cell r="P90" t="str">
            <v>Reg</v>
          </cell>
          <cell r="Q90" t="str">
            <v>Exempt</v>
          </cell>
          <cell r="R90"/>
          <cell r="S90"/>
          <cell r="T90"/>
          <cell r="U90"/>
          <cell r="V90"/>
          <cell r="W90">
            <v>0</v>
          </cell>
          <cell r="X90"/>
          <cell r="Y90"/>
          <cell r="Z90"/>
          <cell r="AA90"/>
          <cell r="AB90">
            <v>0</v>
          </cell>
          <cell r="AC90"/>
          <cell r="AD90"/>
          <cell r="AE90"/>
          <cell r="AF90"/>
          <cell r="AG90"/>
          <cell r="AH90"/>
          <cell r="AI90">
            <v>420000</v>
          </cell>
          <cell r="AJ90">
            <v>420000</v>
          </cell>
          <cell r="AK90">
            <v>0</v>
          </cell>
          <cell r="AL90"/>
          <cell r="AM90"/>
          <cell r="AN90"/>
          <cell r="AO90"/>
          <cell r="AP90"/>
          <cell r="AQ90">
            <v>420000</v>
          </cell>
          <cell r="AR90">
            <v>0</v>
          </cell>
          <cell r="AS90"/>
          <cell r="AT90">
            <v>0</v>
          </cell>
          <cell r="AU90">
            <v>0</v>
          </cell>
          <cell r="AV90"/>
          <cell r="AW90">
            <v>0</v>
          </cell>
          <cell r="AX90">
            <v>0</v>
          </cell>
          <cell r="AY90">
            <v>0</v>
          </cell>
          <cell r="AZ90"/>
          <cell r="BA90"/>
          <cell r="BB90"/>
          <cell r="BC90"/>
          <cell r="BD90"/>
          <cell r="BE90"/>
          <cell r="BF90">
            <v>0</v>
          </cell>
          <cell r="BG90">
            <v>0</v>
          </cell>
          <cell r="BH90"/>
          <cell r="BI90">
            <v>204750</v>
          </cell>
          <cell r="BJ90" t="str">
            <v>PER submitted</v>
          </cell>
          <cell r="BK90"/>
          <cell r="BL90"/>
          <cell r="BM90"/>
          <cell r="BN90"/>
          <cell r="BO90">
            <v>186</v>
          </cell>
          <cell r="BP90"/>
          <cell r="BQ90">
            <v>315000</v>
          </cell>
          <cell r="BT90">
            <v>0</v>
          </cell>
          <cell r="BU90"/>
          <cell r="BV90"/>
          <cell r="BX90"/>
          <cell r="CA90" t="str">
            <v>Berrens</v>
          </cell>
          <cell r="CB90"/>
          <cell r="CC90">
            <v>8</v>
          </cell>
        </row>
        <row r="91">
          <cell r="C91">
            <v>285</v>
          </cell>
          <cell r="D91">
            <v>10</v>
          </cell>
          <cell r="E91">
            <v>158</v>
          </cell>
          <cell r="F91">
            <v>10</v>
          </cell>
          <cell r="G91"/>
          <cell r="H91" t="str">
            <v/>
          </cell>
          <cell r="I91" t="str">
            <v/>
          </cell>
          <cell r="J91" t="str">
            <v>PER submitted</v>
          </cell>
          <cell r="K91" t="str">
            <v>Berrens</v>
          </cell>
          <cell r="L91" t="str">
            <v>Conservation - Replace Meters</v>
          </cell>
          <cell r="M91" t="str">
            <v>1640001-5</v>
          </cell>
          <cell r="N91" t="str">
            <v xml:space="preserve">No </v>
          </cell>
          <cell r="O91">
            <v>360</v>
          </cell>
          <cell r="P91" t="str">
            <v>Reg</v>
          </cell>
          <cell r="Q91" t="str">
            <v>Exempt</v>
          </cell>
          <cell r="R91"/>
          <cell r="S91"/>
          <cell r="T91"/>
          <cell r="U91"/>
          <cell r="V91"/>
          <cell r="W91">
            <v>0</v>
          </cell>
          <cell r="X91"/>
          <cell r="Y91"/>
          <cell r="Z91"/>
          <cell r="AA91"/>
          <cell r="AB91">
            <v>0</v>
          </cell>
          <cell r="AC91"/>
          <cell r="AD91"/>
          <cell r="AE91"/>
          <cell r="AF91"/>
          <cell r="AG91"/>
          <cell r="AH91"/>
          <cell r="AI91">
            <v>100000</v>
          </cell>
          <cell r="AJ91">
            <v>100000</v>
          </cell>
          <cell r="AK91">
            <v>0</v>
          </cell>
          <cell r="AL91"/>
          <cell r="AM91"/>
          <cell r="AN91"/>
          <cell r="AO91"/>
          <cell r="AP91"/>
          <cell r="AQ91">
            <v>100000</v>
          </cell>
          <cell r="AR91">
            <v>0</v>
          </cell>
          <cell r="AS91"/>
          <cell r="AT91">
            <v>0</v>
          </cell>
          <cell r="AU91">
            <v>0</v>
          </cell>
          <cell r="AV91"/>
          <cell r="AW91">
            <v>0</v>
          </cell>
          <cell r="AX91">
            <v>0</v>
          </cell>
          <cell r="AY91">
            <v>0</v>
          </cell>
          <cell r="AZ91"/>
          <cell r="BA91"/>
          <cell r="BB91"/>
          <cell r="BC91"/>
          <cell r="BD91"/>
          <cell r="BE91"/>
          <cell r="BF91">
            <v>0</v>
          </cell>
          <cell r="BG91"/>
          <cell r="BH91"/>
          <cell r="BI91"/>
          <cell r="BJ91" t="str">
            <v>PER submitted</v>
          </cell>
          <cell r="BK91"/>
          <cell r="BL91"/>
          <cell r="BM91"/>
          <cell r="BN91"/>
          <cell r="BO91">
            <v>186</v>
          </cell>
          <cell r="BP91"/>
          <cell r="BT91">
            <v>0</v>
          </cell>
          <cell r="BU91"/>
          <cell r="BV91"/>
          <cell r="BX91"/>
          <cell r="CA91" t="str">
            <v>Berrens</v>
          </cell>
          <cell r="CB91"/>
          <cell r="CC91">
            <v>8</v>
          </cell>
        </row>
        <row r="92">
          <cell r="C92">
            <v>523</v>
          </cell>
          <cell r="D92">
            <v>10</v>
          </cell>
          <cell r="E92">
            <v>157</v>
          </cell>
          <cell r="F92">
            <v>10</v>
          </cell>
          <cell r="G92"/>
          <cell r="H92" t="str">
            <v/>
          </cell>
          <cell r="I92" t="str">
            <v/>
          </cell>
          <cell r="J92" t="str">
            <v>PER submitted</v>
          </cell>
          <cell r="K92" t="str">
            <v>Berrens</v>
          </cell>
          <cell r="L92" t="str">
            <v>Watermain - Street Utility Replacement</v>
          </cell>
          <cell r="M92" t="str">
            <v>1640001-6</v>
          </cell>
          <cell r="N92" t="str">
            <v xml:space="preserve">No </v>
          </cell>
          <cell r="O92">
            <v>360</v>
          </cell>
          <cell r="P92" t="str">
            <v>Reg</v>
          </cell>
          <cell r="Q92" t="str">
            <v>Exempt</v>
          </cell>
          <cell r="R92"/>
          <cell r="S92"/>
          <cell r="T92"/>
          <cell r="U92"/>
          <cell r="V92"/>
          <cell r="W92">
            <v>0</v>
          </cell>
          <cell r="X92"/>
          <cell r="Y92"/>
          <cell r="Z92"/>
          <cell r="AA92"/>
          <cell r="AB92" t="e">
            <v>#REF!</v>
          </cell>
          <cell r="AC92"/>
          <cell r="AD92"/>
          <cell r="AE92"/>
          <cell r="AF92"/>
          <cell r="AG92"/>
          <cell r="AH92"/>
          <cell r="AI92">
            <v>13505200</v>
          </cell>
          <cell r="AJ92">
            <v>13505200</v>
          </cell>
          <cell r="AK92">
            <v>0</v>
          </cell>
          <cell r="AL92"/>
          <cell r="AM92"/>
          <cell r="AN92"/>
          <cell r="AO92"/>
          <cell r="AP92"/>
          <cell r="AQ92">
            <v>13505200</v>
          </cell>
          <cell r="AR92">
            <v>0</v>
          </cell>
          <cell r="AS92"/>
          <cell r="AT92">
            <v>0</v>
          </cell>
          <cell r="AU92">
            <v>0</v>
          </cell>
          <cell r="AV92"/>
          <cell r="AW92">
            <v>0</v>
          </cell>
          <cell r="AX92">
            <v>0</v>
          </cell>
          <cell r="AY92">
            <v>0</v>
          </cell>
          <cell r="AZ92"/>
          <cell r="BA92"/>
          <cell r="BB92"/>
          <cell r="BC92"/>
          <cell r="BD92"/>
          <cell r="BE92"/>
          <cell r="BF92">
            <v>0</v>
          </cell>
          <cell r="BG92">
            <v>0</v>
          </cell>
          <cell r="BH92"/>
          <cell r="BI92">
            <v>3720000</v>
          </cell>
          <cell r="BJ92" t="str">
            <v>PER submitted</v>
          </cell>
          <cell r="BK92"/>
          <cell r="BL92"/>
          <cell r="BM92"/>
          <cell r="BN92"/>
          <cell r="BO92">
            <v>186</v>
          </cell>
          <cell r="BP92"/>
          <cell r="BQ92">
            <v>10128900</v>
          </cell>
          <cell r="BT92">
            <v>0</v>
          </cell>
          <cell r="BU92"/>
          <cell r="BV92"/>
          <cell r="BX92"/>
          <cell r="BY92"/>
          <cell r="BZ92"/>
          <cell r="CA92" t="str">
            <v>Berrens</v>
          </cell>
          <cell r="CB92"/>
          <cell r="CC92">
            <v>8</v>
          </cell>
        </row>
        <row r="93">
          <cell r="C93">
            <v>725</v>
          </cell>
          <cell r="D93">
            <v>5</v>
          </cell>
          <cell r="E93">
            <v>564</v>
          </cell>
          <cell r="F93">
            <v>5</v>
          </cell>
          <cell r="G93" t="str">
            <v/>
          </cell>
          <cell r="H93" t="str">
            <v/>
          </cell>
          <cell r="I93" t="str">
            <v/>
          </cell>
          <cell r="J93">
            <v>0</v>
          </cell>
          <cell r="K93" t="str">
            <v>Barrett</v>
          </cell>
          <cell r="L93" t="str">
            <v>Storage - Tower Rehab</v>
          </cell>
          <cell r="M93" t="str">
            <v>1760008-3</v>
          </cell>
          <cell r="N93" t="str">
            <v xml:space="preserve">No </v>
          </cell>
          <cell r="O93">
            <v>3240</v>
          </cell>
          <cell r="P93" t="str">
            <v>Reg</v>
          </cell>
          <cell r="Q93" t="str">
            <v>Exempt</v>
          </cell>
          <cell r="R93"/>
          <cell r="S93"/>
          <cell r="T93"/>
          <cell r="U93"/>
          <cell r="V93"/>
          <cell r="W93">
            <v>0</v>
          </cell>
          <cell r="X93"/>
          <cell r="Y93"/>
          <cell r="Z93"/>
          <cell r="AA93"/>
          <cell r="AB93">
            <v>0</v>
          </cell>
          <cell r="AC93"/>
          <cell r="AD93"/>
          <cell r="AE93"/>
          <cell r="AF93"/>
          <cell r="AG93"/>
          <cell r="AH93"/>
          <cell r="AI93">
            <v>790000</v>
          </cell>
          <cell r="AJ93">
            <v>790000</v>
          </cell>
          <cell r="AK93">
            <v>0</v>
          </cell>
          <cell r="AL93"/>
          <cell r="AM93"/>
          <cell r="AN93"/>
          <cell r="AO93"/>
          <cell r="AP93"/>
          <cell r="AQ93">
            <v>790000</v>
          </cell>
          <cell r="AR93">
            <v>0</v>
          </cell>
          <cell r="AS93"/>
          <cell r="AT93">
            <v>0</v>
          </cell>
          <cell r="AU93">
            <v>0</v>
          </cell>
          <cell r="AV93"/>
          <cell r="AW93">
            <v>0</v>
          </cell>
          <cell r="AX93">
            <v>0</v>
          </cell>
          <cell r="AY93">
            <v>0</v>
          </cell>
          <cell r="AZ93"/>
          <cell r="BA93"/>
          <cell r="BB93"/>
          <cell r="BC93"/>
          <cell r="BD93"/>
          <cell r="BE93"/>
          <cell r="BF93">
            <v>0</v>
          </cell>
          <cell r="BG93">
            <v>0</v>
          </cell>
          <cell r="BH93"/>
          <cell r="BI93">
            <v>0</v>
          </cell>
          <cell r="BJ93"/>
          <cell r="BK93"/>
          <cell r="BL93"/>
          <cell r="BM93"/>
          <cell r="BN93"/>
          <cell r="BO93"/>
          <cell r="BP93"/>
          <cell r="BT93">
            <v>0</v>
          </cell>
          <cell r="BU93"/>
          <cell r="BV93"/>
          <cell r="BX93"/>
          <cell r="CA93" t="str">
            <v>Barrett</v>
          </cell>
          <cell r="CB93" t="str">
            <v>Lafontaine</v>
          </cell>
          <cell r="CC93" t="str">
            <v>6W</v>
          </cell>
        </row>
        <row r="94">
          <cell r="C94">
            <v>590</v>
          </cell>
          <cell r="D94">
            <v>10</v>
          </cell>
          <cell r="E94">
            <v>449</v>
          </cell>
          <cell r="F94">
            <v>10</v>
          </cell>
          <cell r="G94" t="str">
            <v/>
          </cell>
          <cell r="H94" t="str">
            <v/>
          </cell>
          <cell r="I94" t="str">
            <v/>
          </cell>
          <cell r="J94">
            <v>0</v>
          </cell>
          <cell r="K94" t="str">
            <v>Barrett</v>
          </cell>
          <cell r="L94" t="str">
            <v>Source - Additional Well #8</v>
          </cell>
          <cell r="M94" t="str">
            <v>1710002-5</v>
          </cell>
          <cell r="N94" t="str">
            <v xml:space="preserve">No </v>
          </cell>
          <cell r="O94">
            <v>9000</v>
          </cell>
          <cell r="P94" t="str">
            <v>Reg</v>
          </cell>
          <cell r="Q94" t="str">
            <v>Exempt</v>
          </cell>
          <cell r="R94"/>
          <cell r="S94"/>
          <cell r="T94"/>
          <cell r="U94"/>
          <cell r="V94"/>
          <cell r="W94">
            <v>0</v>
          </cell>
          <cell r="X94"/>
          <cell r="Y94"/>
          <cell r="Z94"/>
          <cell r="AA94"/>
          <cell r="AB94">
            <v>0</v>
          </cell>
          <cell r="AC94"/>
          <cell r="AD94"/>
          <cell r="AE94"/>
          <cell r="AF94"/>
          <cell r="AG94"/>
          <cell r="AH94"/>
          <cell r="AI94">
            <v>1350000</v>
          </cell>
          <cell r="AJ94">
            <v>1350000</v>
          </cell>
          <cell r="AK94">
            <v>0</v>
          </cell>
          <cell r="AL94"/>
          <cell r="AM94"/>
          <cell r="AN94"/>
          <cell r="AO94"/>
          <cell r="AP94"/>
          <cell r="AQ94">
            <v>1350000</v>
          </cell>
          <cell r="AR94">
            <v>0</v>
          </cell>
          <cell r="AS94"/>
          <cell r="AT94">
            <v>0</v>
          </cell>
          <cell r="AU94">
            <v>0</v>
          </cell>
          <cell r="AV94"/>
          <cell r="AW94">
            <v>0</v>
          </cell>
          <cell r="AX94">
            <v>0</v>
          </cell>
          <cell r="AY94">
            <v>0</v>
          </cell>
          <cell r="AZ94"/>
          <cell r="BA94"/>
          <cell r="BB94"/>
          <cell r="BC94"/>
          <cell r="BD94"/>
          <cell r="BE94"/>
          <cell r="BF94">
            <v>0</v>
          </cell>
          <cell r="BG94">
            <v>0</v>
          </cell>
          <cell r="BH94"/>
          <cell r="BI94">
            <v>0</v>
          </cell>
          <cell r="BJ94"/>
          <cell r="BK94"/>
          <cell r="BL94"/>
          <cell r="BM94"/>
          <cell r="BN94"/>
          <cell r="BO94"/>
          <cell r="BP94"/>
          <cell r="BQ94"/>
          <cell r="BR94"/>
          <cell r="BS94"/>
          <cell r="BT94">
            <v>0</v>
          </cell>
          <cell r="BU94"/>
          <cell r="BV94"/>
          <cell r="BW94"/>
          <cell r="BX94"/>
          <cell r="BY94"/>
          <cell r="BZ94"/>
          <cell r="CA94" t="str">
            <v>Barrett</v>
          </cell>
          <cell r="CB94" t="str">
            <v>Barrett</v>
          </cell>
          <cell r="CC94" t="str">
            <v>7W</v>
          </cell>
        </row>
        <row r="95">
          <cell r="C95">
            <v>159</v>
          </cell>
          <cell r="D95">
            <v>12</v>
          </cell>
          <cell r="E95">
            <v>38</v>
          </cell>
          <cell r="F95">
            <v>12</v>
          </cell>
          <cell r="G95" t="str">
            <v/>
          </cell>
          <cell r="H95" t="str">
            <v/>
          </cell>
          <cell r="I95" t="str">
            <v/>
          </cell>
          <cell r="J95">
            <v>0</v>
          </cell>
          <cell r="K95" t="str">
            <v>Schultz</v>
          </cell>
          <cell r="L95" t="str">
            <v>Source - New Well &amp; Plant Rehab</v>
          </cell>
          <cell r="M95" t="str">
            <v>1310001-6</v>
          </cell>
          <cell r="N95" t="str">
            <v xml:space="preserve">No </v>
          </cell>
          <cell r="O95">
            <v>443</v>
          </cell>
          <cell r="P95" t="str">
            <v>Reg</v>
          </cell>
          <cell r="Q95" t="str">
            <v>Exempt</v>
          </cell>
          <cell r="R95"/>
          <cell r="S95"/>
          <cell r="T95"/>
          <cell r="U95"/>
          <cell r="V95"/>
          <cell r="W95">
            <v>0</v>
          </cell>
          <cell r="X95"/>
          <cell r="Y95"/>
          <cell r="Z95"/>
          <cell r="AA95"/>
          <cell r="AB95">
            <v>0</v>
          </cell>
          <cell r="AC95"/>
          <cell r="AD95"/>
          <cell r="AE95"/>
          <cell r="AF95"/>
          <cell r="AG95"/>
          <cell r="AH95"/>
          <cell r="AI95">
            <v>129489</v>
          </cell>
          <cell r="AJ95">
            <v>129489</v>
          </cell>
          <cell r="AK95">
            <v>0</v>
          </cell>
          <cell r="AL95"/>
          <cell r="AM95"/>
          <cell r="AN95"/>
          <cell r="AO95"/>
          <cell r="AP95"/>
          <cell r="AQ95">
            <v>129489</v>
          </cell>
          <cell r="AR95">
            <v>0</v>
          </cell>
          <cell r="AS95"/>
          <cell r="AT95">
            <v>0</v>
          </cell>
          <cell r="AU95">
            <v>0</v>
          </cell>
          <cell r="AV95"/>
          <cell r="AW95">
            <v>0</v>
          </cell>
          <cell r="AX95">
            <v>0</v>
          </cell>
          <cell r="AY95">
            <v>0</v>
          </cell>
          <cell r="AZ95"/>
          <cell r="BA95"/>
          <cell r="BB95"/>
          <cell r="BC95"/>
          <cell r="BD95"/>
          <cell r="BE95"/>
          <cell r="BF95">
            <v>0</v>
          </cell>
          <cell r="BG95">
            <v>0</v>
          </cell>
          <cell r="BH95"/>
          <cell r="BI95">
            <v>0</v>
          </cell>
          <cell r="BJ95"/>
          <cell r="BK95"/>
          <cell r="BL95"/>
          <cell r="BM95"/>
          <cell r="BN95"/>
          <cell r="BO95"/>
          <cell r="BP95"/>
          <cell r="BT95">
            <v>0</v>
          </cell>
          <cell r="BU95"/>
          <cell r="BV95"/>
          <cell r="BX95"/>
          <cell r="CA95" t="str">
            <v>Schultz</v>
          </cell>
          <cell r="CB95" t="str">
            <v>Fletcher</v>
          </cell>
          <cell r="CC95" t="str">
            <v>3a</v>
          </cell>
        </row>
        <row r="96">
          <cell r="C96">
            <v>278</v>
          </cell>
          <cell r="D96">
            <v>10</v>
          </cell>
          <cell r="E96">
            <v>146</v>
          </cell>
          <cell r="F96">
            <v>10</v>
          </cell>
          <cell r="G96"/>
          <cell r="H96" t="str">
            <v/>
          </cell>
          <cell r="I96" t="str">
            <v/>
          </cell>
          <cell r="J96">
            <v>0</v>
          </cell>
          <cell r="K96" t="str">
            <v>Schultz</v>
          </cell>
          <cell r="L96" t="str">
            <v>Watermain - Replacement</v>
          </cell>
          <cell r="M96" t="str">
            <v>1310001-10</v>
          </cell>
          <cell r="N96" t="str">
            <v xml:space="preserve">No </v>
          </cell>
          <cell r="O96">
            <v>420</v>
          </cell>
          <cell r="P96" t="str">
            <v>Reg</v>
          </cell>
          <cell r="Q96" t="str">
            <v>Exempt</v>
          </cell>
          <cell r="R96"/>
          <cell r="S96"/>
          <cell r="T96"/>
          <cell r="U96"/>
          <cell r="V96"/>
          <cell r="W96">
            <v>0</v>
          </cell>
          <cell r="X96"/>
          <cell r="Y96"/>
          <cell r="Z96"/>
          <cell r="AA96"/>
          <cell r="AB96">
            <v>0</v>
          </cell>
          <cell r="AC96"/>
          <cell r="AD96"/>
          <cell r="AE96"/>
          <cell r="AF96"/>
          <cell r="AG96"/>
          <cell r="AH96"/>
          <cell r="AI96">
            <v>1111900</v>
          </cell>
          <cell r="AJ96">
            <v>1111900</v>
          </cell>
          <cell r="AK96">
            <v>0</v>
          </cell>
          <cell r="AL96"/>
          <cell r="AM96"/>
          <cell r="AN96"/>
          <cell r="AO96"/>
          <cell r="AP96"/>
          <cell r="AQ96">
            <v>1111900</v>
          </cell>
          <cell r="AR96">
            <v>0</v>
          </cell>
          <cell r="AS96"/>
          <cell r="AT96">
            <v>0</v>
          </cell>
          <cell r="AU96">
            <v>0</v>
          </cell>
          <cell r="AV96"/>
          <cell r="AW96">
            <v>0</v>
          </cell>
          <cell r="AX96">
            <v>0</v>
          </cell>
          <cell r="AY96">
            <v>0</v>
          </cell>
          <cell r="AZ96"/>
          <cell r="BA96"/>
          <cell r="BB96"/>
          <cell r="BC96"/>
          <cell r="BD96"/>
          <cell r="BE96"/>
          <cell r="BF96">
            <v>0</v>
          </cell>
          <cell r="BG96">
            <v>0</v>
          </cell>
          <cell r="BH96"/>
          <cell r="BI96">
            <v>0</v>
          </cell>
          <cell r="BJ96"/>
          <cell r="BK96"/>
          <cell r="BL96"/>
          <cell r="BM96"/>
          <cell r="BN96"/>
          <cell r="BO96"/>
          <cell r="BP96"/>
          <cell r="BT96">
            <v>0</v>
          </cell>
          <cell r="BU96"/>
          <cell r="BV96"/>
          <cell r="BX96"/>
          <cell r="CA96" t="str">
            <v>Schultz</v>
          </cell>
          <cell r="CB96"/>
          <cell r="CC96" t="str">
            <v>3a</v>
          </cell>
        </row>
        <row r="97">
          <cell r="C97">
            <v>279</v>
          </cell>
          <cell r="D97">
            <v>10</v>
          </cell>
          <cell r="E97">
            <v>147</v>
          </cell>
          <cell r="F97">
            <v>10</v>
          </cell>
          <cell r="G97"/>
          <cell r="H97" t="str">
            <v/>
          </cell>
          <cell r="I97" t="str">
            <v/>
          </cell>
          <cell r="J97">
            <v>0</v>
          </cell>
          <cell r="K97" t="str">
            <v>Schultz</v>
          </cell>
          <cell r="L97" t="str">
            <v>Storage - Tower Rehab</v>
          </cell>
          <cell r="M97" t="str">
            <v>1310001-8</v>
          </cell>
          <cell r="N97" t="str">
            <v xml:space="preserve">No </v>
          </cell>
          <cell r="O97">
            <v>446</v>
          </cell>
          <cell r="P97" t="str">
            <v>Reg</v>
          </cell>
          <cell r="Q97" t="str">
            <v>Exempt</v>
          </cell>
          <cell r="R97"/>
          <cell r="S97"/>
          <cell r="T97"/>
          <cell r="U97"/>
          <cell r="V97"/>
          <cell r="W97">
            <v>0</v>
          </cell>
          <cell r="X97"/>
          <cell r="Y97"/>
          <cell r="Z97"/>
          <cell r="AA97"/>
          <cell r="AB97">
            <v>0</v>
          </cell>
          <cell r="AC97"/>
          <cell r="AD97"/>
          <cell r="AE97"/>
          <cell r="AF97"/>
          <cell r="AG97"/>
          <cell r="AH97"/>
          <cell r="AI97">
            <v>489600</v>
          </cell>
          <cell r="AJ97">
            <v>489600</v>
          </cell>
          <cell r="AK97">
            <v>0</v>
          </cell>
          <cell r="AL97"/>
          <cell r="AM97"/>
          <cell r="AN97"/>
          <cell r="AO97"/>
          <cell r="AP97"/>
          <cell r="AQ97">
            <v>489600</v>
          </cell>
          <cell r="AR97">
            <v>0</v>
          </cell>
          <cell r="AS97"/>
          <cell r="AT97">
            <v>0</v>
          </cell>
          <cell r="AU97">
            <v>0</v>
          </cell>
          <cell r="AV97"/>
          <cell r="AW97">
            <v>0</v>
          </cell>
          <cell r="AX97">
            <v>0</v>
          </cell>
          <cell r="AY97">
            <v>0</v>
          </cell>
          <cell r="AZ97"/>
          <cell r="BA97"/>
          <cell r="BB97"/>
          <cell r="BC97"/>
          <cell r="BD97"/>
          <cell r="BE97"/>
          <cell r="BF97">
            <v>0</v>
          </cell>
          <cell r="BG97">
            <v>0</v>
          </cell>
          <cell r="BH97"/>
          <cell r="BI97">
            <v>0</v>
          </cell>
          <cell r="BJ97"/>
          <cell r="BK97"/>
          <cell r="BL97"/>
          <cell r="BM97"/>
          <cell r="BN97"/>
          <cell r="BO97"/>
          <cell r="BP97"/>
          <cell r="BT97">
            <v>0</v>
          </cell>
          <cell r="BU97"/>
          <cell r="BV97"/>
          <cell r="BX97"/>
          <cell r="CA97" t="str">
            <v>Schultz</v>
          </cell>
          <cell r="CB97"/>
          <cell r="CC97" t="str">
            <v>3a</v>
          </cell>
        </row>
        <row r="98">
          <cell r="C98">
            <v>280</v>
          </cell>
          <cell r="D98">
            <v>10</v>
          </cell>
          <cell r="E98">
            <v>148</v>
          </cell>
          <cell r="F98">
            <v>10</v>
          </cell>
          <cell r="G98"/>
          <cell r="H98" t="str">
            <v/>
          </cell>
          <cell r="I98" t="str">
            <v/>
          </cell>
          <cell r="J98">
            <v>0</v>
          </cell>
          <cell r="K98" t="str">
            <v>Schultz</v>
          </cell>
          <cell r="L98" t="str">
            <v>Conservation - Replace Meters</v>
          </cell>
          <cell r="M98" t="str">
            <v>1310001-9</v>
          </cell>
          <cell r="N98" t="str">
            <v xml:space="preserve">No </v>
          </cell>
          <cell r="O98">
            <v>446</v>
          </cell>
          <cell r="P98" t="str">
            <v>Reg</v>
          </cell>
          <cell r="Q98" t="str">
            <v>Exempt</v>
          </cell>
          <cell r="R98"/>
          <cell r="S98"/>
          <cell r="T98"/>
          <cell r="U98"/>
          <cell r="V98"/>
          <cell r="W98">
            <v>0</v>
          </cell>
          <cell r="X98"/>
          <cell r="Y98"/>
          <cell r="Z98"/>
          <cell r="AA98"/>
          <cell r="AB98">
            <v>0</v>
          </cell>
          <cell r="AC98"/>
          <cell r="AD98"/>
          <cell r="AE98"/>
          <cell r="AF98"/>
          <cell r="AG98"/>
          <cell r="AH98"/>
          <cell r="AI98">
            <v>88280</v>
          </cell>
          <cell r="AJ98">
            <v>88280</v>
          </cell>
          <cell r="AK98">
            <v>0</v>
          </cell>
          <cell r="AL98"/>
          <cell r="AM98"/>
          <cell r="AN98"/>
          <cell r="AO98"/>
          <cell r="AP98"/>
          <cell r="AQ98">
            <v>88280</v>
          </cell>
          <cell r="AR98">
            <v>0</v>
          </cell>
          <cell r="AS98"/>
          <cell r="AT98">
            <v>0</v>
          </cell>
          <cell r="AU98">
            <v>0</v>
          </cell>
          <cell r="AV98"/>
          <cell r="AW98">
            <v>0</v>
          </cell>
          <cell r="AX98">
            <v>0</v>
          </cell>
          <cell r="AY98">
            <v>0</v>
          </cell>
          <cell r="AZ98"/>
          <cell r="BA98"/>
          <cell r="BB98"/>
          <cell r="BC98"/>
          <cell r="BD98"/>
          <cell r="BE98"/>
          <cell r="BF98">
            <v>0</v>
          </cell>
          <cell r="BG98">
            <v>0</v>
          </cell>
          <cell r="BH98"/>
          <cell r="BI98">
            <v>0</v>
          </cell>
          <cell r="BJ98"/>
          <cell r="BK98"/>
          <cell r="BL98"/>
          <cell r="BM98"/>
          <cell r="BN98"/>
          <cell r="BO98"/>
          <cell r="BP98"/>
          <cell r="BQ98"/>
          <cell r="BR98"/>
          <cell r="BS98"/>
          <cell r="BT98">
            <v>0</v>
          </cell>
          <cell r="BU98"/>
          <cell r="BV98"/>
          <cell r="BW98"/>
          <cell r="BX98"/>
          <cell r="BY98"/>
          <cell r="BZ98"/>
          <cell r="CA98" t="str">
            <v>Schultz</v>
          </cell>
          <cell r="CB98"/>
          <cell r="CC98" t="str">
            <v>3a</v>
          </cell>
        </row>
        <row r="99">
          <cell r="C99">
            <v>79</v>
          </cell>
          <cell r="D99">
            <v>20</v>
          </cell>
          <cell r="E99"/>
          <cell r="F99"/>
          <cell r="G99">
            <v>2024</v>
          </cell>
          <cell r="H99" t="str">
            <v/>
          </cell>
          <cell r="I99" t="str">
            <v>Yes</v>
          </cell>
          <cell r="J99">
            <v>0</v>
          </cell>
          <cell r="K99" t="str">
            <v>Barrett</v>
          </cell>
          <cell r="L99" t="str">
            <v>Other - LSL Replacement</v>
          </cell>
          <cell r="M99" t="str">
            <v>1650001-8</v>
          </cell>
          <cell r="N99" t="str">
            <v>Yes</v>
          </cell>
          <cell r="O99">
            <v>960</v>
          </cell>
          <cell r="P99" t="str">
            <v>LSL</v>
          </cell>
          <cell r="Q99"/>
          <cell r="R99"/>
          <cell r="S99">
            <v>45042</v>
          </cell>
          <cell r="T99">
            <v>89400</v>
          </cell>
          <cell r="U99">
            <v>44700</v>
          </cell>
          <cell r="V99">
            <v>44700</v>
          </cell>
          <cell r="W99">
            <v>22350</v>
          </cell>
          <cell r="X99" t="str">
            <v>Part B</v>
          </cell>
          <cell r="Y99"/>
          <cell r="Z99"/>
          <cell r="AA99"/>
          <cell r="AB99"/>
          <cell r="AC99"/>
          <cell r="AD99">
            <v>45474</v>
          </cell>
          <cell r="AE99">
            <v>45930</v>
          </cell>
          <cell r="AF99"/>
          <cell r="AG99"/>
          <cell r="AH99" t="str">
            <v>added IUP request during cmt period</v>
          </cell>
          <cell r="AI99">
            <v>89400</v>
          </cell>
          <cell r="AJ99">
            <v>89400</v>
          </cell>
          <cell r="AK99">
            <v>0</v>
          </cell>
          <cell r="AL99"/>
          <cell r="AM99"/>
          <cell r="AN99"/>
          <cell r="AO99"/>
          <cell r="AP99"/>
          <cell r="AQ99">
            <v>89400</v>
          </cell>
          <cell r="AR99">
            <v>89400</v>
          </cell>
          <cell r="AS99"/>
          <cell r="AT99">
            <v>44700</v>
          </cell>
          <cell r="AU99">
            <v>0</v>
          </cell>
          <cell r="AV99"/>
          <cell r="AW99">
            <v>44700</v>
          </cell>
          <cell r="AX99">
            <v>22350</v>
          </cell>
          <cell r="AY99">
            <v>22350</v>
          </cell>
          <cell r="AZ99"/>
          <cell r="BA99"/>
          <cell r="BB99"/>
          <cell r="BC99"/>
          <cell r="BD99"/>
          <cell r="BE99"/>
          <cell r="BF99">
            <v>0</v>
          </cell>
          <cell r="BG99">
            <v>0</v>
          </cell>
          <cell r="BH99"/>
          <cell r="BI99">
            <v>0</v>
          </cell>
          <cell r="BJ99"/>
          <cell r="BK99"/>
          <cell r="BL99"/>
          <cell r="BM99"/>
          <cell r="BN99"/>
          <cell r="BO99"/>
          <cell r="BP99"/>
          <cell r="BT99"/>
          <cell r="BU99"/>
          <cell r="BV99"/>
          <cell r="BX99"/>
          <cell r="CA99" t="str">
            <v>Barrett</v>
          </cell>
          <cell r="CB99"/>
          <cell r="CC99" t="str">
            <v>6E</v>
          </cell>
        </row>
        <row r="100">
          <cell r="C100">
            <v>219</v>
          </cell>
          <cell r="D100">
            <v>12</v>
          </cell>
          <cell r="E100"/>
          <cell r="F100"/>
          <cell r="G100">
            <v>2024</v>
          </cell>
          <cell r="H100" t="str">
            <v/>
          </cell>
          <cell r="I100" t="str">
            <v>Yes</v>
          </cell>
          <cell r="J100">
            <v>0</v>
          </cell>
          <cell r="K100" t="str">
            <v>Barrett</v>
          </cell>
          <cell r="L100" t="str">
            <v>Watermain - Looping Improvements</v>
          </cell>
          <cell r="M100" t="str">
            <v>1650001-6</v>
          </cell>
          <cell r="N100" t="str">
            <v xml:space="preserve">No </v>
          </cell>
          <cell r="O100">
            <v>960</v>
          </cell>
          <cell r="P100" t="str">
            <v>Reg</v>
          </cell>
          <cell r="Q100"/>
          <cell r="R100"/>
          <cell r="S100">
            <v>45042</v>
          </cell>
          <cell r="T100">
            <v>327000</v>
          </cell>
          <cell r="U100"/>
          <cell r="V100"/>
          <cell r="W100">
            <v>327000</v>
          </cell>
          <cell r="X100" t="str">
            <v>Part B</v>
          </cell>
          <cell r="Y100"/>
          <cell r="Z100"/>
          <cell r="AA100"/>
          <cell r="AB100"/>
          <cell r="AC100"/>
          <cell r="AD100">
            <v>45474</v>
          </cell>
          <cell r="AE100">
            <v>45930</v>
          </cell>
          <cell r="AF100"/>
          <cell r="AG100"/>
          <cell r="AH100" t="str">
            <v>added IUP request during cmt period</v>
          </cell>
          <cell r="AI100">
            <v>327600</v>
          </cell>
          <cell r="AJ100">
            <v>327600</v>
          </cell>
          <cell r="AK100">
            <v>0</v>
          </cell>
          <cell r="AL100"/>
          <cell r="AM100"/>
          <cell r="AN100"/>
          <cell r="AO100"/>
          <cell r="AP100"/>
          <cell r="AQ100">
            <v>327600</v>
          </cell>
          <cell r="AR100">
            <v>327600</v>
          </cell>
          <cell r="AS100"/>
          <cell r="AT100">
            <v>0</v>
          </cell>
          <cell r="AU100">
            <v>0</v>
          </cell>
          <cell r="AV100"/>
          <cell r="AW100">
            <v>0</v>
          </cell>
          <cell r="AX100">
            <v>0</v>
          </cell>
          <cell r="AY100">
            <v>327600</v>
          </cell>
          <cell r="AZ100"/>
          <cell r="BA100"/>
          <cell r="BB100"/>
          <cell r="BC100"/>
          <cell r="BD100"/>
          <cell r="BE100"/>
          <cell r="BF100">
            <v>0</v>
          </cell>
          <cell r="BG100">
            <v>0</v>
          </cell>
          <cell r="BH100"/>
          <cell r="BI100">
            <v>0</v>
          </cell>
          <cell r="BJ100"/>
          <cell r="BK100"/>
          <cell r="BL100"/>
          <cell r="BM100"/>
          <cell r="BN100"/>
          <cell r="BO100"/>
          <cell r="BP100"/>
          <cell r="BT100"/>
          <cell r="BU100"/>
          <cell r="BV100"/>
          <cell r="BX100"/>
          <cell r="CA100" t="str">
            <v>Barrett</v>
          </cell>
          <cell r="CB100"/>
          <cell r="CC100" t="str">
            <v>6E</v>
          </cell>
        </row>
        <row r="101">
          <cell r="C101">
            <v>570</v>
          </cell>
          <cell r="D101">
            <v>10</v>
          </cell>
          <cell r="E101"/>
          <cell r="F101"/>
          <cell r="G101">
            <v>2024</v>
          </cell>
          <cell r="H101" t="str">
            <v/>
          </cell>
          <cell r="I101" t="str">
            <v>Yes</v>
          </cell>
          <cell r="J101">
            <v>0</v>
          </cell>
          <cell r="K101" t="str">
            <v>Barrett</v>
          </cell>
          <cell r="L101" t="str">
            <v>Treatment - Filter Media Replacement</v>
          </cell>
          <cell r="M101" t="str">
            <v>1650001-5</v>
          </cell>
          <cell r="N101" t="str">
            <v xml:space="preserve">No </v>
          </cell>
          <cell r="O101">
            <v>960</v>
          </cell>
          <cell r="P101" t="str">
            <v>Reg</v>
          </cell>
          <cell r="Q101"/>
          <cell r="R101"/>
          <cell r="S101">
            <v>45042</v>
          </cell>
          <cell r="T101">
            <v>145000</v>
          </cell>
          <cell r="U101"/>
          <cell r="V101"/>
          <cell r="W101">
            <v>145000</v>
          </cell>
          <cell r="X101" t="str">
            <v>Part B</v>
          </cell>
          <cell r="Y101"/>
          <cell r="Z101"/>
          <cell r="AA101"/>
          <cell r="AB101"/>
          <cell r="AC101"/>
          <cell r="AD101">
            <v>45474</v>
          </cell>
          <cell r="AE101">
            <v>45930</v>
          </cell>
          <cell r="AF101"/>
          <cell r="AG101"/>
          <cell r="AH101" t="str">
            <v>added IUP request during cmt period</v>
          </cell>
          <cell r="AI101">
            <v>145000</v>
          </cell>
          <cell r="AJ101">
            <v>145000</v>
          </cell>
          <cell r="AK101">
            <v>0</v>
          </cell>
          <cell r="AL101"/>
          <cell r="AM101"/>
          <cell r="AN101"/>
          <cell r="AO101"/>
          <cell r="AP101"/>
          <cell r="AQ101">
            <v>145000</v>
          </cell>
          <cell r="AR101">
            <v>145000</v>
          </cell>
          <cell r="AS101"/>
          <cell r="AT101">
            <v>0</v>
          </cell>
          <cell r="AU101">
            <v>0</v>
          </cell>
          <cell r="AV101"/>
          <cell r="AW101">
            <v>0</v>
          </cell>
          <cell r="AX101">
            <v>0</v>
          </cell>
          <cell r="AY101">
            <v>145000</v>
          </cell>
          <cell r="AZ101"/>
          <cell r="BA101"/>
          <cell r="BB101"/>
          <cell r="BC101"/>
          <cell r="BD101"/>
          <cell r="BE101"/>
          <cell r="BF101">
            <v>0</v>
          </cell>
          <cell r="BG101">
            <v>0</v>
          </cell>
          <cell r="BH101"/>
          <cell r="BI101">
            <v>0</v>
          </cell>
          <cell r="BJ101"/>
          <cell r="BK101"/>
          <cell r="BL101"/>
          <cell r="BM101"/>
          <cell r="BN101"/>
          <cell r="BO101"/>
          <cell r="BP101"/>
          <cell r="BT101"/>
          <cell r="BU101"/>
          <cell r="BV101"/>
          <cell r="BX101"/>
          <cell r="CA101" t="str">
            <v>Barrett</v>
          </cell>
          <cell r="CB101"/>
          <cell r="CC101" t="str">
            <v>6E</v>
          </cell>
        </row>
        <row r="102">
          <cell r="C102">
            <v>571</v>
          </cell>
          <cell r="D102">
            <v>10</v>
          </cell>
          <cell r="E102"/>
          <cell r="F102"/>
          <cell r="G102">
            <v>2024</v>
          </cell>
          <cell r="H102" t="str">
            <v/>
          </cell>
          <cell r="I102" t="str">
            <v>Yes</v>
          </cell>
          <cell r="J102">
            <v>0</v>
          </cell>
          <cell r="K102" t="str">
            <v>Barrett</v>
          </cell>
          <cell r="L102" t="str">
            <v>Watermain - Water Distribution Recon</v>
          </cell>
          <cell r="M102" t="str">
            <v>1650001-7</v>
          </cell>
          <cell r="N102" t="str">
            <v xml:space="preserve">No </v>
          </cell>
          <cell r="O102">
            <v>960</v>
          </cell>
          <cell r="P102" t="str">
            <v>Reg</v>
          </cell>
          <cell r="Q102"/>
          <cell r="R102"/>
          <cell r="S102">
            <v>45042</v>
          </cell>
          <cell r="T102">
            <v>395200</v>
          </cell>
          <cell r="U102"/>
          <cell r="V102"/>
          <cell r="W102">
            <v>395200</v>
          </cell>
          <cell r="X102" t="str">
            <v>Part B</v>
          </cell>
          <cell r="Y102"/>
          <cell r="Z102"/>
          <cell r="AA102"/>
          <cell r="AB102"/>
          <cell r="AC102"/>
          <cell r="AD102">
            <v>45474</v>
          </cell>
          <cell r="AE102">
            <v>45930</v>
          </cell>
          <cell r="AF102"/>
          <cell r="AG102"/>
          <cell r="AH102" t="str">
            <v>added IUP request during cmt period</v>
          </cell>
          <cell r="AI102">
            <v>395200</v>
          </cell>
          <cell r="AJ102">
            <v>395200</v>
          </cell>
          <cell r="AK102">
            <v>0</v>
          </cell>
          <cell r="AL102"/>
          <cell r="AM102"/>
          <cell r="AN102"/>
          <cell r="AO102"/>
          <cell r="AP102"/>
          <cell r="AQ102">
            <v>395200</v>
          </cell>
          <cell r="AR102">
            <v>395200</v>
          </cell>
          <cell r="AS102"/>
          <cell r="AT102">
            <v>0</v>
          </cell>
          <cell r="AU102">
            <v>0</v>
          </cell>
          <cell r="AV102"/>
          <cell r="AW102">
            <v>0</v>
          </cell>
          <cell r="AX102">
            <v>0</v>
          </cell>
          <cell r="AY102">
            <v>395200</v>
          </cell>
          <cell r="AZ102"/>
          <cell r="BA102"/>
          <cell r="BB102"/>
          <cell r="BC102"/>
          <cell r="BD102"/>
          <cell r="BE102"/>
          <cell r="BF102">
            <v>0</v>
          </cell>
          <cell r="BG102">
            <v>0</v>
          </cell>
          <cell r="BH102"/>
          <cell r="BI102">
            <v>0</v>
          </cell>
          <cell r="BJ102"/>
          <cell r="BK102"/>
          <cell r="BL102"/>
          <cell r="BM102"/>
          <cell r="BN102"/>
          <cell r="BO102"/>
          <cell r="BP102"/>
          <cell r="BT102"/>
          <cell r="BU102"/>
          <cell r="BV102"/>
          <cell r="BX102"/>
          <cell r="CA102" t="str">
            <v>Barrett</v>
          </cell>
          <cell r="CB102"/>
          <cell r="CC102" t="str">
            <v>6E</v>
          </cell>
        </row>
        <row r="103">
          <cell r="C103">
            <v>627</v>
          </cell>
          <cell r="D103">
            <v>10</v>
          </cell>
          <cell r="E103"/>
          <cell r="F103"/>
          <cell r="G103">
            <v>2024</v>
          </cell>
          <cell r="H103" t="str">
            <v/>
          </cell>
          <cell r="I103" t="str">
            <v>Yes</v>
          </cell>
          <cell r="J103">
            <v>0</v>
          </cell>
          <cell r="K103" t="str">
            <v>Sabie</v>
          </cell>
          <cell r="L103" t="str">
            <v>Source - Well No.3 Replacement</v>
          </cell>
          <cell r="M103" t="str">
            <v>1270001-1</v>
          </cell>
          <cell r="N103" t="str">
            <v xml:space="preserve">No </v>
          </cell>
          <cell r="O103">
            <v>89436</v>
          </cell>
          <cell r="P103" t="str">
            <v>Reg</v>
          </cell>
          <cell r="Q103"/>
          <cell r="R103"/>
          <cell r="S103">
            <v>45078</v>
          </cell>
          <cell r="T103">
            <v>2165000</v>
          </cell>
          <cell r="U103"/>
          <cell r="V103"/>
          <cell r="W103">
            <v>2165000</v>
          </cell>
          <cell r="X103" t="str">
            <v>Part B</v>
          </cell>
          <cell r="Y103"/>
          <cell r="Z103"/>
          <cell r="AA103"/>
          <cell r="AB103"/>
          <cell r="AC103"/>
          <cell r="AD103">
            <v>45413</v>
          </cell>
          <cell r="AE103">
            <v>45839</v>
          </cell>
          <cell r="AF103"/>
          <cell r="AG103"/>
          <cell r="AH103" t="str">
            <v>city says well 7?</v>
          </cell>
          <cell r="AI103">
            <v>2165000</v>
          </cell>
          <cell r="AJ103">
            <v>2165000</v>
          </cell>
          <cell r="AK103">
            <v>0</v>
          </cell>
          <cell r="AL103"/>
          <cell r="AM103"/>
          <cell r="AN103"/>
          <cell r="AO103"/>
          <cell r="AP103"/>
          <cell r="AQ103">
            <v>2165000</v>
          </cell>
          <cell r="AR103">
            <v>2165000</v>
          </cell>
          <cell r="AS103"/>
          <cell r="AT103">
            <v>0</v>
          </cell>
          <cell r="AU103">
            <v>0</v>
          </cell>
          <cell r="AV103"/>
          <cell r="AW103">
            <v>0</v>
          </cell>
          <cell r="AX103">
            <v>0</v>
          </cell>
          <cell r="AY103">
            <v>2165000</v>
          </cell>
          <cell r="AZ103"/>
          <cell r="BA103"/>
          <cell r="BB103"/>
          <cell r="BC103"/>
          <cell r="BD103"/>
          <cell r="BE103"/>
          <cell r="BF103">
            <v>0</v>
          </cell>
          <cell r="BG103">
            <v>0</v>
          </cell>
          <cell r="BH103"/>
          <cell r="BI103">
            <v>0</v>
          </cell>
          <cell r="BJ103"/>
          <cell r="BK103"/>
          <cell r="BL103"/>
          <cell r="BM103"/>
          <cell r="BN103"/>
          <cell r="BO103"/>
          <cell r="BP103"/>
          <cell r="BQ103"/>
          <cell r="BR103"/>
          <cell r="BS103"/>
          <cell r="BT103"/>
          <cell r="BU103"/>
          <cell r="BV103"/>
          <cell r="BW103"/>
          <cell r="BX103"/>
          <cell r="BY103"/>
          <cell r="BZ103"/>
          <cell r="CA103" t="str">
            <v>Sabie</v>
          </cell>
          <cell r="CB103"/>
          <cell r="CC103">
            <v>11</v>
          </cell>
        </row>
        <row r="104">
          <cell r="C104">
            <v>628</v>
          </cell>
          <cell r="D104">
            <v>10</v>
          </cell>
          <cell r="E104"/>
          <cell r="F104"/>
          <cell r="G104">
            <v>2024</v>
          </cell>
          <cell r="H104" t="str">
            <v/>
          </cell>
          <cell r="I104" t="str">
            <v>Yes</v>
          </cell>
          <cell r="J104">
            <v>0</v>
          </cell>
          <cell r="K104" t="str">
            <v>Sabie</v>
          </cell>
          <cell r="L104" t="str">
            <v>Conservation - Water Meter Replacement</v>
          </cell>
          <cell r="M104" t="str">
            <v>1270001-2</v>
          </cell>
          <cell r="N104" t="str">
            <v xml:space="preserve">No </v>
          </cell>
          <cell r="O104">
            <v>89436</v>
          </cell>
          <cell r="P104" t="str">
            <v>Reg</v>
          </cell>
          <cell r="Q104"/>
          <cell r="R104"/>
          <cell r="S104">
            <v>45078</v>
          </cell>
          <cell r="T104">
            <v>8080000</v>
          </cell>
          <cell r="U104"/>
          <cell r="V104"/>
          <cell r="W104">
            <v>8080000</v>
          </cell>
          <cell r="X104" t="str">
            <v>Part B</v>
          </cell>
          <cell r="Y104"/>
          <cell r="Z104"/>
          <cell r="AA104"/>
          <cell r="AB104"/>
          <cell r="AC104"/>
          <cell r="AD104">
            <v>45444</v>
          </cell>
          <cell r="AE104">
            <v>46935</v>
          </cell>
          <cell r="AF104"/>
          <cell r="AG104"/>
          <cell r="AH104"/>
          <cell r="AI104">
            <v>8080000</v>
          </cell>
          <cell r="AJ104">
            <v>8080000</v>
          </cell>
          <cell r="AK104">
            <v>0</v>
          </cell>
          <cell r="AL104"/>
          <cell r="AM104"/>
          <cell r="AN104"/>
          <cell r="AO104"/>
          <cell r="AP104"/>
          <cell r="AQ104">
            <v>8080000</v>
          </cell>
          <cell r="AR104">
            <v>8080000</v>
          </cell>
          <cell r="AS104"/>
          <cell r="AT104">
            <v>0</v>
          </cell>
          <cell r="AU104">
            <v>0</v>
          </cell>
          <cell r="AV104"/>
          <cell r="AW104">
            <v>0</v>
          </cell>
          <cell r="AX104">
            <v>0</v>
          </cell>
          <cell r="AY104">
            <v>8080000</v>
          </cell>
          <cell r="AZ104"/>
          <cell r="BA104"/>
          <cell r="BB104"/>
          <cell r="BC104"/>
          <cell r="BD104"/>
          <cell r="BE104"/>
          <cell r="BF104">
            <v>0</v>
          </cell>
          <cell r="BG104">
            <v>0</v>
          </cell>
          <cell r="BH104"/>
          <cell r="BI104">
            <v>0</v>
          </cell>
          <cell r="BJ104"/>
          <cell r="BK104"/>
          <cell r="BL104"/>
          <cell r="BM104"/>
          <cell r="BN104"/>
          <cell r="BO104"/>
          <cell r="BP104"/>
          <cell r="BQ104"/>
          <cell r="BR104"/>
          <cell r="BS104"/>
          <cell r="BT104"/>
          <cell r="BU104"/>
          <cell r="BV104"/>
          <cell r="BW104"/>
          <cell r="BX104"/>
          <cell r="BY104"/>
          <cell r="BZ104"/>
          <cell r="CA104" t="str">
            <v>Sabie</v>
          </cell>
          <cell r="CB104"/>
          <cell r="CC104">
            <v>11</v>
          </cell>
        </row>
        <row r="105">
          <cell r="C105">
            <v>629</v>
          </cell>
          <cell r="D105">
            <v>10</v>
          </cell>
          <cell r="E105"/>
          <cell r="F105"/>
          <cell r="G105">
            <v>2024</v>
          </cell>
          <cell r="H105" t="str">
            <v/>
          </cell>
          <cell r="I105" t="str">
            <v/>
          </cell>
          <cell r="J105">
            <v>0</v>
          </cell>
          <cell r="K105" t="str">
            <v>Sabie</v>
          </cell>
          <cell r="L105" t="str">
            <v>Treatment - Sam H Hobbs Plant Improvmnts</v>
          </cell>
          <cell r="M105" t="str">
            <v>1270001-3</v>
          </cell>
          <cell r="N105" t="str">
            <v xml:space="preserve">No </v>
          </cell>
          <cell r="O105">
            <v>89436</v>
          </cell>
          <cell r="P105" t="str">
            <v>Reg</v>
          </cell>
          <cell r="Q105"/>
          <cell r="R105"/>
          <cell r="S105">
            <v>45078</v>
          </cell>
          <cell r="T105">
            <v>8300000</v>
          </cell>
          <cell r="U105"/>
          <cell r="V105"/>
          <cell r="W105">
            <v>8300000</v>
          </cell>
          <cell r="X105" t="str">
            <v>2025 project</v>
          </cell>
          <cell r="Y105"/>
          <cell r="Z105"/>
          <cell r="AA105"/>
          <cell r="AB105"/>
          <cell r="AC105"/>
          <cell r="AD105">
            <v>45778</v>
          </cell>
          <cell r="AE105">
            <v>46204</v>
          </cell>
          <cell r="AF105"/>
          <cell r="AG105"/>
          <cell r="AH105"/>
          <cell r="AI105">
            <v>8300000</v>
          </cell>
          <cell r="AJ105">
            <v>8300000</v>
          </cell>
          <cell r="AK105">
            <v>0</v>
          </cell>
          <cell r="AL105"/>
          <cell r="AM105"/>
          <cell r="AN105"/>
          <cell r="AO105"/>
          <cell r="AP105"/>
          <cell r="AQ105">
            <v>8300000</v>
          </cell>
          <cell r="AR105">
            <v>0</v>
          </cell>
          <cell r="AS105"/>
          <cell r="AT105">
            <v>0</v>
          </cell>
          <cell r="AU105">
            <v>0</v>
          </cell>
          <cell r="AV105"/>
          <cell r="AW105">
            <v>0</v>
          </cell>
          <cell r="AX105">
            <v>0</v>
          </cell>
          <cell r="AY105">
            <v>0</v>
          </cell>
          <cell r="AZ105"/>
          <cell r="BA105"/>
          <cell r="BB105"/>
          <cell r="BC105"/>
          <cell r="BD105"/>
          <cell r="BE105"/>
          <cell r="BF105">
            <v>0</v>
          </cell>
          <cell r="BG105">
            <v>0</v>
          </cell>
          <cell r="BH105"/>
          <cell r="BI105">
            <v>0</v>
          </cell>
          <cell r="BJ105"/>
          <cell r="BK105"/>
          <cell r="BL105"/>
          <cell r="BM105"/>
          <cell r="BN105"/>
          <cell r="BO105"/>
          <cell r="BP105"/>
          <cell r="BQ105"/>
          <cell r="BR105"/>
          <cell r="BS105"/>
          <cell r="BT105"/>
          <cell r="BU105"/>
          <cell r="BV105"/>
          <cell r="BW105"/>
          <cell r="BX105"/>
          <cell r="BY105"/>
          <cell r="BZ105"/>
          <cell r="CA105" t="str">
            <v>Sabie</v>
          </cell>
          <cell r="CB105"/>
          <cell r="CC105">
            <v>11</v>
          </cell>
        </row>
        <row r="106">
          <cell r="C106">
            <v>197</v>
          </cell>
          <cell r="D106">
            <v>12</v>
          </cell>
          <cell r="E106"/>
          <cell r="F106"/>
          <cell r="G106">
            <v>2024</v>
          </cell>
          <cell r="H106" t="str">
            <v/>
          </cell>
          <cell r="I106" t="str">
            <v>Yes</v>
          </cell>
          <cell r="J106">
            <v>0</v>
          </cell>
          <cell r="K106" t="str">
            <v>Kanuit</v>
          </cell>
          <cell r="L106" t="str">
            <v>Watermain - Looping</v>
          </cell>
          <cell r="M106" t="str">
            <v>1220001-6</v>
          </cell>
          <cell r="N106" t="str">
            <v xml:space="preserve">No </v>
          </cell>
          <cell r="O106">
            <v>3252</v>
          </cell>
          <cell r="P106" t="str">
            <v>Reg</v>
          </cell>
          <cell r="Q106"/>
          <cell r="R106"/>
          <cell r="S106">
            <v>45078</v>
          </cell>
          <cell r="T106">
            <v>1939400</v>
          </cell>
          <cell r="U106"/>
          <cell r="V106"/>
          <cell r="W106">
            <v>1939400</v>
          </cell>
          <cell r="X106" t="str">
            <v>Part B</v>
          </cell>
          <cell r="Y106"/>
          <cell r="Z106"/>
          <cell r="AA106"/>
          <cell r="AB106"/>
          <cell r="AC106"/>
          <cell r="AD106">
            <v>45413</v>
          </cell>
          <cell r="AE106">
            <v>45809</v>
          </cell>
          <cell r="AF106"/>
          <cell r="AG106"/>
          <cell r="AH106" t="str">
            <v>Riverside heights? Cmt-updated costs</v>
          </cell>
          <cell r="AI106">
            <v>1939400</v>
          </cell>
          <cell r="AJ106">
            <v>4668058</v>
          </cell>
          <cell r="AK106">
            <v>-2728658</v>
          </cell>
          <cell r="AL106"/>
          <cell r="AM106"/>
          <cell r="AN106"/>
          <cell r="AO106"/>
          <cell r="AP106"/>
          <cell r="AQ106">
            <v>1939400</v>
          </cell>
          <cell r="AR106">
            <v>1939400</v>
          </cell>
          <cell r="AS106"/>
          <cell r="AT106">
            <v>0</v>
          </cell>
          <cell r="AU106">
            <v>0</v>
          </cell>
          <cell r="AV106"/>
          <cell r="AW106">
            <v>0</v>
          </cell>
          <cell r="AX106">
            <v>0</v>
          </cell>
          <cell r="AY106">
            <v>1939400</v>
          </cell>
          <cell r="AZ106"/>
          <cell r="BA106"/>
          <cell r="BB106"/>
          <cell r="BC106"/>
          <cell r="BD106"/>
          <cell r="BE106"/>
          <cell r="BF106">
            <v>0</v>
          </cell>
          <cell r="BG106">
            <v>0</v>
          </cell>
          <cell r="BH106"/>
          <cell r="BI106">
            <v>0</v>
          </cell>
          <cell r="BJ106"/>
          <cell r="BK106"/>
          <cell r="BL106"/>
          <cell r="BM106"/>
          <cell r="BN106"/>
          <cell r="BO106"/>
          <cell r="BP106"/>
          <cell r="BQ106"/>
          <cell r="BR106"/>
          <cell r="BS106"/>
          <cell r="BT106"/>
          <cell r="BU106"/>
          <cell r="BV106"/>
          <cell r="BW106"/>
          <cell r="BX106"/>
          <cell r="BY106"/>
          <cell r="BZ106"/>
          <cell r="CA106" t="str">
            <v>Kanuit</v>
          </cell>
          <cell r="CB106"/>
          <cell r="CC106">
            <v>9</v>
          </cell>
        </row>
        <row r="107">
          <cell r="C107">
            <v>394</v>
          </cell>
          <cell r="D107">
            <v>10</v>
          </cell>
          <cell r="E107">
            <v>271</v>
          </cell>
          <cell r="F107">
            <v>10</v>
          </cell>
          <cell r="G107">
            <v>2022</v>
          </cell>
          <cell r="H107" t="str">
            <v>Yes</v>
          </cell>
          <cell r="I107" t="str">
            <v/>
          </cell>
          <cell r="J107">
            <v>0</v>
          </cell>
          <cell r="K107" t="str">
            <v>Kanuit</v>
          </cell>
          <cell r="L107" t="str">
            <v xml:space="preserve">Treatment - RO for Softening </v>
          </cell>
          <cell r="M107" t="str">
            <v>1220001-4</v>
          </cell>
          <cell r="N107" t="str">
            <v xml:space="preserve">No </v>
          </cell>
          <cell r="O107">
            <v>3138</v>
          </cell>
          <cell r="P107" t="str">
            <v>Reg</v>
          </cell>
          <cell r="Q107" t="str">
            <v>Exempt</v>
          </cell>
          <cell r="R107"/>
          <cell r="S107" t="str">
            <v>certified</v>
          </cell>
          <cell r="T107">
            <v>13860000</v>
          </cell>
          <cell r="U107"/>
          <cell r="V107"/>
          <cell r="W107">
            <v>1860000</v>
          </cell>
          <cell r="X107" t="str">
            <v>22 Carryover</v>
          </cell>
          <cell r="Y107"/>
          <cell r="Z107" t="str">
            <v>certified</v>
          </cell>
          <cell r="AA107">
            <v>10230000</v>
          </cell>
          <cell r="AB107">
            <v>5230000</v>
          </cell>
          <cell r="AC107" t="str">
            <v>Carryover</v>
          </cell>
          <cell r="AD107">
            <v>44986</v>
          </cell>
          <cell r="AE107">
            <v>45627</v>
          </cell>
          <cell r="AF107"/>
          <cell r="AG107"/>
          <cell r="AH107" t="str">
            <v>Says PSIG also; chloride</v>
          </cell>
          <cell r="AI107">
            <v>13860000</v>
          </cell>
          <cell r="AJ107">
            <v>13860000</v>
          </cell>
          <cell r="AK107">
            <v>0</v>
          </cell>
          <cell r="AL107">
            <v>44657</v>
          </cell>
          <cell r="AM107">
            <v>44741</v>
          </cell>
          <cell r="AN107">
            <v>1</v>
          </cell>
          <cell r="AO107">
            <v>10230000</v>
          </cell>
          <cell r="AP107"/>
          <cell r="AQ107">
            <v>13860000</v>
          </cell>
          <cell r="AR107">
            <v>1860000</v>
          </cell>
          <cell r="AS107"/>
          <cell r="AT107">
            <v>0</v>
          </cell>
          <cell r="AU107">
            <v>0</v>
          </cell>
          <cell r="AV107"/>
          <cell r="AW107">
            <v>0</v>
          </cell>
          <cell r="AX107">
            <v>0</v>
          </cell>
          <cell r="AY107">
            <v>1860000</v>
          </cell>
          <cell r="AZ107"/>
          <cell r="BA107"/>
          <cell r="BB107"/>
          <cell r="BC107"/>
          <cell r="BD107">
            <v>5000000</v>
          </cell>
          <cell r="BE107">
            <v>45079</v>
          </cell>
          <cell r="BF107">
            <v>2287811.0578110218</v>
          </cell>
          <cell r="BG107">
            <v>5000000</v>
          </cell>
          <cell r="BH107"/>
          <cell r="BI107">
            <v>0</v>
          </cell>
          <cell r="BJ107"/>
          <cell r="BK107"/>
          <cell r="BL107"/>
          <cell r="BM107"/>
          <cell r="BN107"/>
          <cell r="BO107"/>
          <cell r="BP107"/>
          <cell r="BT107">
            <v>0</v>
          </cell>
          <cell r="BU107"/>
          <cell r="BV107"/>
          <cell r="BW107"/>
          <cell r="BX107"/>
          <cell r="BY107">
            <v>7000000</v>
          </cell>
          <cell r="BZ107" t="str">
            <v>PSIG</v>
          </cell>
          <cell r="CA107" t="str">
            <v>Kanuit</v>
          </cell>
          <cell r="CB107"/>
          <cell r="CC107">
            <v>9</v>
          </cell>
        </row>
        <row r="108">
          <cell r="C108">
            <v>359</v>
          </cell>
          <cell r="D108">
            <v>10</v>
          </cell>
          <cell r="E108">
            <v>243</v>
          </cell>
          <cell r="F108">
            <v>10</v>
          </cell>
          <cell r="G108"/>
          <cell r="H108" t="str">
            <v/>
          </cell>
          <cell r="I108" t="str">
            <v/>
          </cell>
          <cell r="J108" t="str">
            <v>Referred to RD</v>
          </cell>
          <cell r="K108" t="str">
            <v>Schultz</v>
          </cell>
          <cell r="L108" t="str">
            <v>Conservation - Repl Meters</v>
          </cell>
          <cell r="M108" t="str">
            <v>1310003-2</v>
          </cell>
          <cell r="N108" t="str">
            <v xml:space="preserve">No </v>
          </cell>
          <cell r="O108">
            <v>802</v>
          </cell>
          <cell r="P108" t="str">
            <v>Reg</v>
          </cell>
          <cell r="Q108" t="str">
            <v>Exempt</v>
          </cell>
          <cell r="R108"/>
          <cell r="S108"/>
          <cell r="T108"/>
          <cell r="U108"/>
          <cell r="V108"/>
          <cell r="W108">
            <v>0</v>
          </cell>
          <cell r="X108"/>
          <cell r="Y108"/>
          <cell r="Z108"/>
          <cell r="AA108"/>
          <cell r="AB108">
            <v>0</v>
          </cell>
          <cell r="AC108"/>
          <cell r="AD108"/>
          <cell r="AE108"/>
          <cell r="AF108"/>
          <cell r="AG108"/>
          <cell r="AH108" t="str">
            <v>pop =804 RD?</v>
          </cell>
          <cell r="AI108">
            <v>240000</v>
          </cell>
          <cell r="AJ108">
            <v>240000</v>
          </cell>
          <cell r="AK108">
            <v>0</v>
          </cell>
          <cell r="AL108"/>
          <cell r="AM108"/>
          <cell r="AN108"/>
          <cell r="AO108"/>
          <cell r="AP108"/>
          <cell r="AQ108">
            <v>240000</v>
          </cell>
          <cell r="AR108">
            <v>0</v>
          </cell>
          <cell r="AS108"/>
          <cell r="AT108">
            <v>0</v>
          </cell>
          <cell r="AU108">
            <v>0</v>
          </cell>
          <cell r="AV108"/>
          <cell r="AW108">
            <v>0</v>
          </cell>
          <cell r="AX108">
            <v>0</v>
          </cell>
          <cell r="AY108">
            <v>0</v>
          </cell>
          <cell r="AZ108"/>
          <cell r="BA108"/>
          <cell r="BB108"/>
          <cell r="BC108"/>
          <cell r="BD108"/>
          <cell r="BE108"/>
          <cell r="BF108">
            <v>0</v>
          </cell>
          <cell r="BG108"/>
          <cell r="BH108"/>
          <cell r="BI108"/>
          <cell r="BJ108" t="str">
            <v>Referred to RD</v>
          </cell>
          <cell r="BK108"/>
          <cell r="BL108"/>
          <cell r="BM108"/>
          <cell r="BN108"/>
          <cell r="BO108"/>
          <cell r="BP108"/>
          <cell r="BT108">
            <v>0</v>
          </cell>
          <cell r="BU108"/>
          <cell r="BV108"/>
          <cell r="BX108"/>
          <cell r="CA108" t="str">
            <v>Schultz</v>
          </cell>
          <cell r="CB108"/>
          <cell r="CC108" t="str">
            <v>3a</v>
          </cell>
        </row>
        <row r="109">
          <cell r="C109">
            <v>186</v>
          </cell>
          <cell r="D109">
            <v>12</v>
          </cell>
          <cell r="E109">
            <v>62</v>
          </cell>
          <cell r="F109">
            <v>12</v>
          </cell>
          <cell r="G109"/>
          <cell r="H109" t="str">
            <v/>
          </cell>
          <cell r="I109" t="str">
            <v/>
          </cell>
          <cell r="J109">
            <v>0</v>
          </cell>
          <cell r="K109" t="str">
            <v>Schultz</v>
          </cell>
          <cell r="L109" t="str">
            <v>Source - Backup Well &amp; Wellhouse</v>
          </cell>
          <cell r="M109" t="str">
            <v>1490009-2</v>
          </cell>
          <cell r="N109" t="str">
            <v xml:space="preserve">No </v>
          </cell>
          <cell r="O109">
            <v>300</v>
          </cell>
          <cell r="P109" t="str">
            <v>Reg</v>
          </cell>
          <cell r="Q109" t="str">
            <v>Exempt</v>
          </cell>
          <cell r="R109"/>
          <cell r="S109"/>
          <cell r="T109"/>
          <cell r="U109"/>
          <cell r="V109"/>
          <cell r="W109">
            <v>0</v>
          </cell>
          <cell r="X109"/>
          <cell r="Y109"/>
          <cell r="Z109"/>
          <cell r="AA109"/>
          <cell r="AB109">
            <v>0</v>
          </cell>
          <cell r="AC109"/>
          <cell r="AD109"/>
          <cell r="AE109"/>
          <cell r="AF109"/>
          <cell r="AG109"/>
          <cell r="AH109"/>
          <cell r="AI109">
            <v>125000</v>
          </cell>
          <cell r="AJ109">
            <v>125000</v>
          </cell>
          <cell r="AK109">
            <v>0</v>
          </cell>
          <cell r="AL109"/>
          <cell r="AM109"/>
          <cell r="AN109"/>
          <cell r="AO109"/>
          <cell r="AP109"/>
          <cell r="AQ109">
            <v>125000</v>
          </cell>
          <cell r="AR109">
            <v>0</v>
          </cell>
          <cell r="AS109"/>
          <cell r="AT109">
            <v>0</v>
          </cell>
          <cell r="AU109">
            <v>0</v>
          </cell>
          <cell r="AV109"/>
          <cell r="AW109">
            <v>0</v>
          </cell>
          <cell r="AX109">
            <v>0</v>
          </cell>
          <cell r="AY109">
            <v>0</v>
          </cell>
          <cell r="AZ109"/>
          <cell r="BA109"/>
          <cell r="BB109"/>
          <cell r="BC109"/>
          <cell r="BD109"/>
          <cell r="BE109"/>
          <cell r="BF109">
            <v>0</v>
          </cell>
          <cell r="BG109">
            <v>0</v>
          </cell>
          <cell r="BH109"/>
          <cell r="BI109">
            <v>0</v>
          </cell>
          <cell r="BJ109"/>
          <cell r="BK109"/>
          <cell r="BL109"/>
          <cell r="BM109"/>
          <cell r="BN109"/>
          <cell r="BO109"/>
          <cell r="BP109"/>
          <cell r="BT109">
            <v>0</v>
          </cell>
          <cell r="BU109"/>
          <cell r="BV109"/>
          <cell r="BX109"/>
          <cell r="CA109" t="str">
            <v>Schultz</v>
          </cell>
          <cell r="CB109"/>
          <cell r="CC109">
            <v>5</v>
          </cell>
        </row>
        <row r="110">
          <cell r="C110">
            <v>187</v>
          </cell>
          <cell r="D110">
            <v>12</v>
          </cell>
          <cell r="E110">
            <v>63</v>
          </cell>
          <cell r="F110">
            <v>12</v>
          </cell>
          <cell r="G110">
            <v>2024</v>
          </cell>
          <cell r="H110" t="str">
            <v/>
          </cell>
          <cell r="I110" t="str">
            <v/>
          </cell>
          <cell r="J110" t="str">
            <v>Referred to RD</v>
          </cell>
          <cell r="K110" t="str">
            <v>Schultz</v>
          </cell>
          <cell r="L110" t="str">
            <v>Source - New Well &amp; Wellhouse</v>
          </cell>
          <cell r="M110" t="str">
            <v>1490009-3</v>
          </cell>
          <cell r="N110" t="str">
            <v xml:space="preserve">No </v>
          </cell>
          <cell r="O110">
            <v>300</v>
          </cell>
          <cell r="P110" t="str">
            <v>Reg</v>
          </cell>
          <cell r="Q110" t="str">
            <v>Exempt</v>
          </cell>
          <cell r="R110"/>
          <cell r="S110">
            <v>45064</v>
          </cell>
          <cell r="T110">
            <v>600000</v>
          </cell>
          <cell r="U110"/>
          <cell r="V110"/>
          <cell r="W110">
            <v>600000</v>
          </cell>
          <cell r="X110" t="str">
            <v>Refer to RD</v>
          </cell>
          <cell r="Y110"/>
          <cell r="Z110"/>
          <cell r="AA110"/>
          <cell r="AB110">
            <v>0</v>
          </cell>
          <cell r="AC110"/>
          <cell r="AD110">
            <v>45413</v>
          </cell>
          <cell r="AE110">
            <v>45566</v>
          </cell>
          <cell r="AF110"/>
          <cell r="AG110"/>
          <cell r="AH110" t="str">
            <v>RD?</v>
          </cell>
          <cell r="AI110">
            <v>600000</v>
          </cell>
          <cell r="AJ110">
            <v>600000</v>
          </cell>
          <cell r="AK110">
            <v>0</v>
          </cell>
          <cell r="AL110"/>
          <cell r="AM110"/>
          <cell r="AN110"/>
          <cell r="AO110"/>
          <cell r="AP110"/>
          <cell r="AQ110">
            <v>600000</v>
          </cell>
          <cell r="AR110">
            <v>0</v>
          </cell>
          <cell r="AS110"/>
          <cell r="AT110">
            <v>0</v>
          </cell>
          <cell r="AU110">
            <v>0</v>
          </cell>
          <cell r="AV110"/>
          <cell r="AW110">
            <v>0</v>
          </cell>
          <cell r="AX110">
            <v>0</v>
          </cell>
          <cell r="AY110">
            <v>0</v>
          </cell>
          <cell r="AZ110"/>
          <cell r="BA110"/>
          <cell r="BB110"/>
          <cell r="BC110"/>
          <cell r="BD110"/>
          <cell r="BE110"/>
          <cell r="BF110">
            <v>0</v>
          </cell>
          <cell r="BG110">
            <v>0</v>
          </cell>
          <cell r="BH110"/>
          <cell r="BI110">
            <v>0</v>
          </cell>
          <cell r="BJ110" t="str">
            <v>Referred to RD</v>
          </cell>
          <cell r="BK110"/>
          <cell r="BL110"/>
          <cell r="BM110"/>
          <cell r="BN110"/>
          <cell r="BO110"/>
          <cell r="BP110"/>
          <cell r="BT110">
            <v>0</v>
          </cell>
          <cell r="BU110"/>
          <cell r="BV110"/>
          <cell r="BX110"/>
          <cell r="CA110" t="str">
            <v>Schultz</v>
          </cell>
          <cell r="CB110"/>
          <cell r="CC110">
            <v>5</v>
          </cell>
        </row>
        <row r="111">
          <cell r="C111">
            <v>602</v>
          </cell>
          <cell r="D111">
            <v>10</v>
          </cell>
          <cell r="E111"/>
          <cell r="F111"/>
          <cell r="G111">
            <v>2024</v>
          </cell>
          <cell r="H111" t="str">
            <v/>
          </cell>
          <cell r="I111" t="str">
            <v/>
          </cell>
          <cell r="J111" t="str">
            <v>Referred to RD</v>
          </cell>
          <cell r="K111" t="str">
            <v>Schultz</v>
          </cell>
          <cell r="L111" t="str">
            <v>Storage - Water Tower Rehab</v>
          </cell>
          <cell r="M111" t="str">
            <v>1490009-4</v>
          </cell>
          <cell r="N111" t="str">
            <v xml:space="preserve">No </v>
          </cell>
          <cell r="O111">
            <v>273</v>
          </cell>
          <cell r="P111" t="str">
            <v>Reg</v>
          </cell>
          <cell r="Q111"/>
          <cell r="R111"/>
          <cell r="S111">
            <v>45064</v>
          </cell>
          <cell r="T111">
            <v>673000</v>
          </cell>
          <cell r="U111"/>
          <cell r="V111"/>
          <cell r="W111">
            <v>673000</v>
          </cell>
          <cell r="X111" t="str">
            <v>Refer to RD</v>
          </cell>
          <cell r="Y111"/>
          <cell r="Z111"/>
          <cell r="AA111"/>
          <cell r="AB111"/>
          <cell r="AC111"/>
          <cell r="AD111">
            <v>45413</v>
          </cell>
          <cell r="AE111">
            <v>45566</v>
          </cell>
          <cell r="AF111"/>
          <cell r="AG111"/>
          <cell r="AH111"/>
          <cell r="AI111">
            <v>673000</v>
          </cell>
          <cell r="AJ111">
            <v>673000</v>
          </cell>
          <cell r="AK111">
            <v>0</v>
          </cell>
          <cell r="AL111"/>
          <cell r="AM111"/>
          <cell r="AN111"/>
          <cell r="AO111"/>
          <cell r="AP111"/>
          <cell r="AQ111">
            <v>673000</v>
          </cell>
          <cell r="AR111">
            <v>0</v>
          </cell>
          <cell r="AS111"/>
          <cell r="AT111">
            <v>0</v>
          </cell>
          <cell r="AU111">
            <v>0</v>
          </cell>
          <cell r="AV111"/>
          <cell r="AW111">
            <v>0</v>
          </cell>
          <cell r="AX111">
            <v>0</v>
          </cell>
          <cell r="AY111">
            <v>0</v>
          </cell>
          <cell r="AZ111"/>
          <cell r="BA111"/>
          <cell r="BB111"/>
          <cell r="BC111"/>
          <cell r="BD111"/>
          <cell r="BE111"/>
          <cell r="BF111">
            <v>0</v>
          </cell>
          <cell r="BG111">
            <v>0</v>
          </cell>
          <cell r="BH111"/>
          <cell r="BI111">
            <v>0</v>
          </cell>
          <cell r="BJ111" t="str">
            <v>Referred to RD</v>
          </cell>
          <cell r="BK111"/>
          <cell r="BL111"/>
          <cell r="BM111"/>
          <cell r="BN111"/>
          <cell r="BO111"/>
          <cell r="BP111"/>
          <cell r="BQ111"/>
          <cell r="BR111"/>
          <cell r="BS111"/>
          <cell r="BT111"/>
          <cell r="BU111"/>
          <cell r="BV111"/>
          <cell r="BW111"/>
          <cell r="BX111"/>
          <cell r="BY111"/>
          <cell r="BZ111"/>
          <cell r="CA111" t="str">
            <v>Schultz</v>
          </cell>
          <cell r="CB111"/>
          <cell r="CC111">
            <v>5</v>
          </cell>
        </row>
        <row r="112">
          <cell r="C112">
            <v>366</v>
          </cell>
          <cell r="D112">
            <v>10</v>
          </cell>
          <cell r="E112">
            <v>326</v>
          </cell>
          <cell r="F112">
            <v>10</v>
          </cell>
          <cell r="G112"/>
          <cell r="H112" t="str">
            <v/>
          </cell>
          <cell r="I112" t="str">
            <v/>
          </cell>
          <cell r="J112">
            <v>0</v>
          </cell>
          <cell r="K112" t="str">
            <v>Barrett</v>
          </cell>
          <cell r="L112" t="str">
            <v>Conservation -  Repl Meters</v>
          </cell>
          <cell r="M112" t="str">
            <v>1370002-4</v>
          </cell>
          <cell r="N112" t="str">
            <v xml:space="preserve">No </v>
          </cell>
          <cell r="O112">
            <v>170</v>
          </cell>
          <cell r="P112" t="str">
            <v>Reg</v>
          </cell>
          <cell r="Q112" t="str">
            <v>Exempt</v>
          </cell>
          <cell r="R112"/>
          <cell r="S112"/>
          <cell r="T112"/>
          <cell r="U112"/>
          <cell r="V112"/>
          <cell r="W112">
            <v>0</v>
          </cell>
          <cell r="X112"/>
          <cell r="Y112"/>
          <cell r="Z112"/>
          <cell r="AA112"/>
          <cell r="AB112"/>
          <cell r="AC112"/>
          <cell r="AD112"/>
          <cell r="AE112"/>
          <cell r="AF112"/>
          <cell r="AG112"/>
          <cell r="AH112"/>
          <cell r="AI112">
            <v>243000</v>
          </cell>
          <cell r="AJ112">
            <v>243000</v>
          </cell>
          <cell r="AK112">
            <v>0</v>
          </cell>
          <cell r="AL112"/>
          <cell r="AM112"/>
          <cell r="AN112"/>
          <cell r="AO112"/>
          <cell r="AP112"/>
          <cell r="AQ112">
            <v>243000</v>
          </cell>
          <cell r="AR112">
            <v>0</v>
          </cell>
          <cell r="AS112"/>
          <cell r="AT112">
            <v>0</v>
          </cell>
          <cell r="AU112">
            <v>0</v>
          </cell>
          <cell r="AV112"/>
          <cell r="AW112">
            <v>0</v>
          </cell>
          <cell r="AX112">
            <v>0</v>
          </cell>
          <cell r="AY112">
            <v>0</v>
          </cell>
          <cell r="AZ112"/>
          <cell r="BA112"/>
          <cell r="BB112"/>
          <cell r="BC112"/>
          <cell r="BD112"/>
          <cell r="BE112"/>
          <cell r="BF112">
            <v>0</v>
          </cell>
          <cell r="BG112"/>
          <cell r="BH112">
            <v>0</v>
          </cell>
          <cell r="BI112"/>
          <cell r="BJ112"/>
          <cell r="BK112"/>
          <cell r="BL112"/>
          <cell r="BM112"/>
          <cell r="BN112"/>
          <cell r="BO112"/>
          <cell r="BP112"/>
          <cell r="BT112"/>
          <cell r="BU112"/>
          <cell r="BV112"/>
          <cell r="BX112"/>
          <cell r="CA112" t="str">
            <v>Barrett</v>
          </cell>
          <cell r="CB112"/>
          <cell r="CC112" t="str">
            <v>6W</v>
          </cell>
        </row>
        <row r="113">
          <cell r="C113">
            <v>367</v>
          </cell>
          <cell r="D113">
            <v>10</v>
          </cell>
          <cell r="E113">
            <v>327</v>
          </cell>
          <cell r="F113">
            <v>10</v>
          </cell>
          <cell r="G113"/>
          <cell r="H113" t="str">
            <v/>
          </cell>
          <cell r="I113" t="str">
            <v/>
          </cell>
          <cell r="J113">
            <v>0</v>
          </cell>
          <cell r="K113" t="str">
            <v>Barrett</v>
          </cell>
          <cell r="L113" t="str">
            <v>Watermain - Replacement (Phase 2)</v>
          </cell>
          <cell r="M113" t="str">
            <v>1370002-5</v>
          </cell>
          <cell r="N113" t="str">
            <v xml:space="preserve">No </v>
          </cell>
          <cell r="O113">
            <v>170</v>
          </cell>
          <cell r="P113" t="str">
            <v>Reg</v>
          </cell>
          <cell r="Q113" t="str">
            <v>Exempt</v>
          </cell>
          <cell r="R113"/>
          <cell r="S113"/>
          <cell r="T113"/>
          <cell r="U113"/>
          <cell r="V113"/>
          <cell r="W113">
            <v>0</v>
          </cell>
          <cell r="X113"/>
          <cell r="Y113"/>
          <cell r="Z113"/>
          <cell r="AA113"/>
          <cell r="AB113"/>
          <cell r="AC113"/>
          <cell r="AD113"/>
          <cell r="AE113"/>
          <cell r="AF113"/>
          <cell r="AG113"/>
          <cell r="AH113"/>
          <cell r="AI113">
            <v>3187000</v>
          </cell>
          <cell r="AJ113">
            <v>3187000</v>
          </cell>
          <cell r="AK113">
            <v>0</v>
          </cell>
          <cell r="AL113"/>
          <cell r="AM113"/>
          <cell r="AN113"/>
          <cell r="AO113"/>
          <cell r="AP113"/>
          <cell r="AQ113">
            <v>3187000</v>
          </cell>
          <cell r="AR113">
            <v>0</v>
          </cell>
          <cell r="AS113"/>
          <cell r="AT113">
            <v>0</v>
          </cell>
          <cell r="AU113">
            <v>0</v>
          </cell>
          <cell r="AV113"/>
          <cell r="AW113">
            <v>0</v>
          </cell>
          <cell r="AX113">
            <v>0</v>
          </cell>
          <cell r="AY113">
            <v>0</v>
          </cell>
          <cell r="AZ113"/>
          <cell r="BA113"/>
          <cell r="BB113"/>
          <cell r="BC113"/>
          <cell r="BD113"/>
          <cell r="BE113"/>
          <cell r="BF113">
            <v>0</v>
          </cell>
          <cell r="BG113"/>
          <cell r="BH113">
            <v>0</v>
          </cell>
          <cell r="BI113"/>
          <cell r="BJ113"/>
          <cell r="BK113"/>
          <cell r="BL113"/>
          <cell r="BM113"/>
          <cell r="BN113"/>
          <cell r="BO113"/>
          <cell r="BP113"/>
          <cell r="BT113"/>
          <cell r="BU113"/>
          <cell r="BV113"/>
          <cell r="BX113"/>
          <cell r="CA113" t="str">
            <v>Barrett</v>
          </cell>
          <cell r="CB113"/>
          <cell r="CC113" t="str">
            <v>6W</v>
          </cell>
        </row>
        <row r="114">
          <cell r="C114">
            <v>454</v>
          </cell>
          <cell r="D114">
            <v>10</v>
          </cell>
          <cell r="E114">
            <v>325</v>
          </cell>
          <cell r="F114">
            <v>10</v>
          </cell>
          <cell r="G114"/>
          <cell r="H114" t="str">
            <v/>
          </cell>
          <cell r="I114" t="str">
            <v/>
          </cell>
          <cell r="J114" t="str">
            <v>RD Commit</v>
          </cell>
          <cell r="K114" t="str">
            <v>Barrett</v>
          </cell>
          <cell r="L114" t="str">
            <v>Storage - Tower Rehab</v>
          </cell>
          <cell r="M114" t="str">
            <v>1370002-2</v>
          </cell>
          <cell r="N114" t="str">
            <v xml:space="preserve">No </v>
          </cell>
          <cell r="O114">
            <v>175</v>
          </cell>
          <cell r="P114" t="str">
            <v>Reg</v>
          </cell>
          <cell r="Q114" t="str">
            <v>Exempt</v>
          </cell>
          <cell r="R114"/>
          <cell r="S114"/>
          <cell r="T114"/>
          <cell r="U114"/>
          <cell r="V114"/>
          <cell r="W114">
            <v>0</v>
          </cell>
          <cell r="X114"/>
          <cell r="Y114"/>
          <cell r="Z114"/>
          <cell r="AA114"/>
          <cell r="AB114">
            <v>0</v>
          </cell>
          <cell r="AC114"/>
          <cell r="AD114"/>
          <cell r="AE114"/>
          <cell r="AF114"/>
          <cell r="AG114"/>
          <cell r="AH114"/>
          <cell r="AI114">
            <v>701000</v>
          </cell>
          <cell r="AJ114">
            <v>701000</v>
          </cell>
          <cell r="AK114">
            <v>0</v>
          </cell>
          <cell r="AL114"/>
          <cell r="AM114"/>
          <cell r="AN114"/>
          <cell r="AO114"/>
          <cell r="AP114"/>
          <cell r="AQ114">
            <v>701000</v>
          </cell>
          <cell r="AR114">
            <v>0</v>
          </cell>
          <cell r="AS114"/>
          <cell r="AT114">
            <v>0</v>
          </cell>
          <cell r="AU114">
            <v>0</v>
          </cell>
          <cell r="AV114"/>
          <cell r="AW114">
            <v>0</v>
          </cell>
          <cell r="AX114">
            <v>0</v>
          </cell>
          <cell r="AY114">
            <v>0</v>
          </cell>
          <cell r="AZ114"/>
          <cell r="BA114"/>
          <cell r="BB114"/>
          <cell r="BC114"/>
          <cell r="BD114"/>
          <cell r="BE114"/>
          <cell r="BF114">
            <v>0</v>
          </cell>
          <cell r="BG114"/>
          <cell r="BH114">
            <v>0</v>
          </cell>
          <cell r="BI114"/>
          <cell r="BJ114" t="str">
            <v>RD Commit</v>
          </cell>
          <cell r="BK114"/>
          <cell r="BL114">
            <v>44398</v>
          </cell>
          <cell r="BM114"/>
          <cell r="BN114"/>
          <cell r="BO114">
            <v>102</v>
          </cell>
          <cell r="BP114"/>
          <cell r="BQ114">
            <v>601000</v>
          </cell>
          <cell r="BR114">
            <v>1000</v>
          </cell>
          <cell r="BS114">
            <v>100000</v>
          </cell>
          <cell r="BT114">
            <v>101000</v>
          </cell>
          <cell r="BU114">
            <v>600000</v>
          </cell>
          <cell r="BV114" t="str">
            <v>2021 award</v>
          </cell>
          <cell r="BX114"/>
          <cell r="CA114" t="str">
            <v>Barrett</v>
          </cell>
          <cell r="CB114"/>
          <cell r="CC114" t="str">
            <v>6W</v>
          </cell>
        </row>
        <row r="115">
          <cell r="C115">
            <v>372</v>
          </cell>
          <cell r="D115">
            <v>10</v>
          </cell>
          <cell r="E115">
            <v>250</v>
          </cell>
          <cell r="F115">
            <v>10</v>
          </cell>
          <cell r="G115">
            <v>2024</v>
          </cell>
          <cell r="H115" t="str">
            <v/>
          </cell>
          <cell r="I115" t="str">
            <v>Yes</v>
          </cell>
          <cell r="J115">
            <v>0</v>
          </cell>
          <cell r="K115" t="str">
            <v>Barrett</v>
          </cell>
          <cell r="L115" t="str">
            <v>Watermain - Repl Various Areas</v>
          </cell>
          <cell r="M115" t="str">
            <v>1300001-3</v>
          </cell>
          <cell r="N115" t="str">
            <v xml:space="preserve">No </v>
          </cell>
          <cell r="O115">
            <v>1800</v>
          </cell>
          <cell r="P115" t="str">
            <v>Reg</v>
          </cell>
          <cell r="Q115" t="str">
            <v>Exempt</v>
          </cell>
          <cell r="R115">
            <v>0</v>
          </cell>
          <cell r="S115">
            <v>45076</v>
          </cell>
          <cell r="T115">
            <v>11950000</v>
          </cell>
          <cell r="U115"/>
          <cell r="V115"/>
          <cell r="W115">
            <v>4950000</v>
          </cell>
          <cell r="X115" t="str">
            <v>Part B</v>
          </cell>
          <cell r="Y115"/>
          <cell r="Z115">
            <v>44707</v>
          </cell>
          <cell r="AA115">
            <v>11950000</v>
          </cell>
          <cell r="AB115">
            <v>4950000</v>
          </cell>
          <cell r="AC115" t="str">
            <v>Part B</v>
          </cell>
          <cell r="AD115">
            <v>45413</v>
          </cell>
          <cell r="AE115">
            <v>45901</v>
          </cell>
          <cell r="AF115"/>
          <cell r="AG115"/>
          <cell r="AH115" t="str">
            <v xml:space="preserve">PSIG </v>
          </cell>
          <cell r="AI115">
            <v>11950000</v>
          </cell>
          <cell r="AJ115">
            <v>11950000</v>
          </cell>
          <cell r="AK115">
            <v>0</v>
          </cell>
          <cell r="AL115">
            <v>45106</v>
          </cell>
          <cell r="AM115"/>
          <cell r="AN115"/>
          <cell r="AO115"/>
          <cell r="AP115"/>
          <cell r="AQ115">
            <v>11950000</v>
          </cell>
          <cell r="AR115">
            <v>4950000</v>
          </cell>
          <cell r="AS115"/>
          <cell r="AT115">
            <v>0</v>
          </cell>
          <cell r="AU115">
            <v>0</v>
          </cell>
          <cell r="AV115"/>
          <cell r="AW115">
            <v>0</v>
          </cell>
          <cell r="AX115">
            <v>0</v>
          </cell>
          <cell r="AY115">
            <v>4950000</v>
          </cell>
          <cell r="AZ115"/>
          <cell r="BA115"/>
          <cell r="BB115"/>
          <cell r="BC115"/>
          <cell r="BD115"/>
          <cell r="BE115"/>
          <cell r="BF115">
            <v>0</v>
          </cell>
          <cell r="BG115">
            <v>0</v>
          </cell>
          <cell r="BH115"/>
          <cell r="BI115">
            <v>0</v>
          </cell>
          <cell r="BJ115"/>
          <cell r="BK115"/>
          <cell r="BL115"/>
          <cell r="BM115"/>
          <cell r="BN115"/>
          <cell r="BO115"/>
          <cell r="BP115"/>
          <cell r="BT115">
            <v>0</v>
          </cell>
          <cell r="BU115"/>
          <cell r="BV115"/>
          <cell r="BW115">
            <v>7000000</v>
          </cell>
          <cell r="BX115" t="str">
            <v>23 SPAP</v>
          </cell>
          <cell r="BY115"/>
          <cell r="BZ115"/>
          <cell r="CA115" t="str">
            <v>Barrett</v>
          </cell>
          <cell r="CB115"/>
          <cell r="CC115" t="str">
            <v>7E</v>
          </cell>
        </row>
        <row r="116">
          <cell r="C116">
            <v>430</v>
          </cell>
          <cell r="D116">
            <v>10</v>
          </cell>
          <cell r="E116"/>
          <cell r="F116"/>
          <cell r="G116">
            <v>2024</v>
          </cell>
          <cell r="H116" t="str">
            <v/>
          </cell>
          <cell r="I116" t="str">
            <v>Yes</v>
          </cell>
          <cell r="J116">
            <v>0</v>
          </cell>
          <cell r="K116" t="str">
            <v>Barrett</v>
          </cell>
          <cell r="L116" t="str">
            <v>Source - New Well</v>
          </cell>
          <cell r="M116" t="str">
            <v>1300001-4</v>
          </cell>
          <cell r="N116" t="str">
            <v xml:space="preserve">No </v>
          </cell>
          <cell r="O116">
            <v>1687</v>
          </cell>
          <cell r="P116" t="str">
            <v>Reg</v>
          </cell>
          <cell r="Q116"/>
          <cell r="R116"/>
          <cell r="S116">
            <v>45238</v>
          </cell>
          <cell r="T116">
            <v>750000</v>
          </cell>
          <cell r="U116"/>
          <cell r="V116"/>
          <cell r="W116">
            <v>750000</v>
          </cell>
          <cell r="X116" t="str">
            <v>Part B</v>
          </cell>
          <cell r="Y116"/>
          <cell r="Z116"/>
          <cell r="AA116"/>
          <cell r="AB116"/>
          <cell r="AC116"/>
          <cell r="AD116">
            <v>45566</v>
          </cell>
          <cell r="AE116">
            <v>45931</v>
          </cell>
          <cell r="AF116"/>
          <cell r="AG116"/>
          <cell r="AH116" t="str">
            <v>received iup request during comment period</v>
          </cell>
          <cell r="AI116">
            <v>750000</v>
          </cell>
          <cell r="AJ116">
            <v>750000</v>
          </cell>
          <cell r="AK116">
            <v>0</v>
          </cell>
          <cell r="AL116"/>
          <cell r="AM116"/>
          <cell r="AN116"/>
          <cell r="AO116"/>
          <cell r="AP116"/>
          <cell r="AQ116">
            <v>750000</v>
          </cell>
          <cell r="AR116">
            <v>750000</v>
          </cell>
          <cell r="AS116"/>
          <cell r="AT116">
            <v>0</v>
          </cell>
          <cell r="AU116">
            <v>0</v>
          </cell>
          <cell r="AV116"/>
          <cell r="AW116">
            <v>0</v>
          </cell>
          <cell r="AX116">
            <v>0</v>
          </cell>
          <cell r="AY116">
            <v>750000</v>
          </cell>
          <cell r="AZ116"/>
          <cell r="BA116"/>
          <cell r="BB116"/>
          <cell r="BC116"/>
          <cell r="BD116"/>
          <cell r="BE116"/>
          <cell r="BF116">
            <v>0</v>
          </cell>
          <cell r="BG116">
            <v>0</v>
          </cell>
          <cell r="BH116"/>
          <cell r="BI116">
            <v>0</v>
          </cell>
          <cell r="BJ116"/>
          <cell r="BK116"/>
          <cell r="BL116"/>
          <cell r="BM116"/>
          <cell r="BN116"/>
          <cell r="BO116"/>
          <cell r="BP116"/>
          <cell r="BT116"/>
          <cell r="BU116"/>
          <cell r="BV116"/>
          <cell r="BX116"/>
          <cell r="CA116" t="str">
            <v>Barrett</v>
          </cell>
          <cell r="CB116"/>
          <cell r="CC116" t="str">
            <v>7E</v>
          </cell>
        </row>
        <row r="117">
          <cell r="C117">
            <v>431</v>
          </cell>
          <cell r="D117">
            <v>10</v>
          </cell>
          <cell r="E117"/>
          <cell r="F117"/>
          <cell r="G117">
            <v>2024</v>
          </cell>
          <cell r="H117" t="str">
            <v/>
          </cell>
          <cell r="I117" t="str">
            <v>Yes</v>
          </cell>
          <cell r="J117">
            <v>0</v>
          </cell>
          <cell r="K117" t="str">
            <v>Barrett</v>
          </cell>
          <cell r="L117" t="str">
            <v>Treatment - Plant Improvements</v>
          </cell>
          <cell r="M117" t="str">
            <v>1300001-5</v>
          </cell>
          <cell r="N117" t="str">
            <v xml:space="preserve">No </v>
          </cell>
          <cell r="O117">
            <v>1687</v>
          </cell>
          <cell r="P117" t="str">
            <v>Reg</v>
          </cell>
          <cell r="Q117"/>
          <cell r="R117"/>
          <cell r="S117">
            <v>45238</v>
          </cell>
          <cell r="T117">
            <v>750000</v>
          </cell>
          <cell r="U117"/>
          <cell r="V117"/>
          <cell r="W117">
            <v>750000</v>
          </cell>
          <cell r="X117" t="str">
            <v>Part B</v>
          </cell>
          <cell r="Y117"/>
          <cell r="Z117"/>
          <cell r="AA117"/>
          <cell r="AB117"/>
          <cell r="AC117"/>
          <cell r="AD117">
            <v>45566</v>
          </cell>
          <cell r="AE117">
            <v>45931</v>
          </cell>
          <cell r="AF117"/>
          <cell r="AG117"/>
          <cell r="AH117" t="str">
            <v>received iup request during comment period</v>
          </cell>
          <cell r="AI117">
            <v>750000</v>
          </cell>
          <cell r="AJ117">
            <v>750000</v>
          </cell>
          <cell r="AK117">
            <v>0</v>
          </cell>
          <cell r="AL117"/>
          <cell r="AM117"/>
          <cell r="AN117"/>
          <cell r="AO117"/>
          <cell r="AP117"/>
          <cell r="AQ117">
            <v>750000</v>
          </cell>
          <cell r="AR117">
            <v>750000</v>
          </cell>
          <cell r="AS117"/>
          <cell r="AT117">
            <v>0</v>
          </cell>
          <cell r="AU117">
            <v>0</v>
          </cell>
          <cell r="AV117"/>
          <cell r="AW117">
            <v>0</v>
          </cell>
          <cell r="AX117">
            <v>0</v>
          </cell>
          <cell r="AY117">
            <v>750000</v>
          </cell>
          <cell r="AZ117"/>
          <cell r="BA117"/>
          <cell r="BB117"/>
          <cell r="BC117"/>
          <cell r="BD117"/>
          <cell r="BE117"/>
          <cell r="BF117">
            <v>0</v>
          </cell>
          <cell r="BG117">
            <v>0</v>
          </cell>
          <cell r="BH117"/>
          <cell r="BI117">
            <v>0</v>
          </cell>
          <cell r="BJ117"/>
          <cell r="BK117"/>
          <cell r="BL117"/>
          <cell r="BM117"/>
          <cell r="BN117"/>
          <cell r="BO117"/>
          <cell r="BP117"/>
          <cell r="BT117"/>
          <cell r="BU117"/>
          <cell r="BV117"/>
          <cell r="BX117"/>
          <cell r="CA117" t="str">
            <v>Barrett</v>
          </cell>
          <cell r="CB117"/>
          <cell r="CC117" t="str">
            <v>7E</v>
          </cell>
        </row>
        <row r="118">
          <cell r="C118">
            <v>261</v>
          </cell>
          <cell r="D118">
            <v>10</v>
          </cell>
          <cell r="E118">
            <v>128</v>
          </cell>
          <cell r="F118">
            <v>10</v>
          </cell>
          <cell r="G118" t="str">
            <v/>
          </cell>
          <cell r="H118" t="str">
            <v/>
          </cell>
          <cell r="I118" t="str">
            <v/>
          </cell>
          <cell r="J118">
            <v>0</v>
          </cell>
          <cell r="K118" t="str">
            <v>Schultz</v>
          </cell>
          <cell r="L118" t="str">
            <v>Treatment - Backwash Recovery</v>
          </cell>
          <cell r="M118" t="str">
            <v>1180002-1</v>
          </cell>
          <cell r="N118" t="str">
            <v xml:space="preserve">No </v>
          </cell>
          <cell r="O118">
            <v>13590</v>
          </cell>
          <cell r="P118" t="str">
            <v>Reg</v>
          </cell>
          <cell r="Q118" t="str">
            <v>Exempt</v>
          </cell>
          <cell r="R118"/>
          <cell r="S118"/>
          <cell r="T118"/>
          <cell r="U118"/>
          <cell r="V118"/>
          <cell r="W118">
            <v>0</v>
          </cell>
          <cell r="X118"/>
          <cell r="Y118"/>
          <cell r="Z118"/>
          <cell r="AA118"/>
          <cell r="AB118">
            <v>0</v>
          </cell>
          <cell r="AC118"/>
          <cell r="AD118"/>
          <cell r="AE118"/>
          <cell r="AF118"/>
          <cell r="AG118"/>
          <cell r="AH118"/>
          <cell r="AI118">
            <v>4170000</v>
          </cell>
          <cell r="AJ118">
            <v>4170000</v>
          </cell>
          <cell r="AK118">
            <v>0</v>
          </cell>
          <cell r="AL118"/>
          <cell r="AM118"/>
          <cell r="AN118"/>
          <cell r="AO118"/>
          <cell r="AP118"/>
          <cell r="AQ118">
            <v>4170000</v>
          </cell>
          <cell r="AR118">
            <v>0</v>
          </cell>
          <cell r="AS118"/>
          <cell r="AT118">
            <v>0</v>
          </cell>
          <cell r="AU118">
            <v>0</v>
          </cell>
          <cell r="AV118"/>
          <cell r="AW118">
            <v>0</v>
          </cell>
          <cell r="AX118">
            <v>0</v>
          </cell>
          <cell r="AY118">
            <v>0</v>
          </cell>
          <cell r="AZ118"/>
          <cell r="BA118"/>
          <cell r="BB118"/>
          <cell r="BC118"/>
          <cell r="BD118"/>
          <cell r="BE118"/>
          <cell r="BF118">
            <v>0</v>
          </cell>
          <cell r="BG118">
            <v>0</v>
          </cell>
          <cell r="BH118"/>
          <cell r="BI118">
            <v>0</v>
          </cell>
          <cell r="BJ118"/>
          <cell r="BK118"/>
          <cell r="BL118"/>
          <cell r="BM118"/>
          <cell r="BN118"/>
          <cell r="BO118"/>
          <cell r="BP118"/>
          <cell r="BT118">
            <v>0</v>
          </cell>
          <cell r="BU118"/>
          <cell r="BV118"/>
          <cell r="BW118">
            <v>5000000</v>
          </cell>
          <cell r="BX118" t="str">
            <v>23 SPAP</v>
          </cell>
          <cell r="BY118"/>
          <cell r="BZ118"/>
          <cell r="CA118" t="str">
            <v>Schultz</v>
          </cell>
          <cell r="CB118" t="str">
            <v>Lafontaine</v>
          </cell>
          <cell r="CC118">
            <v>5</v>
          </cell>
        </row>
        <row r="119">
          <cell r="C119">
            <v>262</v>
          </cell>
          <cell r="D119">
            <v>10</v>
          </cell>
          <cell r="E119">
            <v>129</v>
          </cell>
          <cell r="F119">
            <v>10</v>
          </cell>
          <cell r="G119" t="str">
            <v/>
          </cell>
          <cell r="H119" t="str">
            <v/>
          </cell>
          <cell r="I119" t="str">
            <v/>
          </cell>
          <cell r="J119">
            <v>0</v>
          </cell>
          <cell r="K119" t="str">
            <v>Schultz</v>
          </cell>
          <cell r="L119" t="str">
            <v>Storage - 2MG Ground Reservoir</v>
          </cell>
          <cell r="M119" t="str">
            <v>1180002-3</v>
          </cell>
          <cell r="N119" t="str">
            <v xml:space="preserve">No </v>
          </cell>
          <cell r="O119">
            <v>13590</v>
          </cell>
          <cell r="P119" t="str">
            <v>Reg</v>
          </cell>
          <cell r="Q119" t="str">
            <v>Exempt</v>
          </cell>
          <cell r="R119"/>
          <cell r="S119"/>
          <cell r="T119"/>
          <cell r="U119"/>
          <cell r="V119"/>
          <cell r="W119">
            <v>0</v>
          </cell>
          <cell r="X119"/>
          <cell r="Y119"/>
          <cell r="Z119"/>
          <cell r="AA119"/>
          <cell r="AB119">
            <v>0</v>
          </cell>
          <cell r="AC119"/>
          <cell r="AD119"/>
          <cell r="AE119"/>
          <cell r="AF119"/>
          <cell r="AG119"/>
          <cell r="AH119"/>
          <cell r="AI119">
            <v>5992000</v>
          </cell>
          <cell r="AJ119">
            <v>5992000</v>
          </cell>
          <cell r="AK119">
            <v>0</v>
          </cell>
          <cell r="AL119"/>
          <cell r="AM119"/>
          <cell r="AN119"/>
          <cell r="AO119"/>
          <cell r="AP119"/>
          <cell r="AQ119">
            <v>5992000</v>
          </cell>
          <cell r="AR119">
            <v>0</v>
          </cell>
          <cell r="AS119"/>
          <cell r="AT119">
            <v>0</v>
          </cell>
          <cell r="AU119">
            <v>0</v>
          </cell>
          <cell r="AV119"/>
          <cell r="AW119">
            <v>0</v>
          </cell>
          <cell r="AX119">
            <v>0</v>
          </cell>
          <cell r="AY119">
            <v>0</v>
          </cell>
          <cell r="AZ119"/>
          <cell r="BA119"/>
          <cell r="BB119"/>
          <cell r="BC119"/>
          <cell r="BD119"/>
          <cell r="BE119"/>
          <cell r="BF119">
            <v>0</v>
          </cell>
          <cell r="BG119">
            <v>0</v>
          </cell>
          <cell r="BH119"/>
          <cell r="BI119">
            <v>0</v>
          </cell>
          <cell r="BJ119"/>
          <cell r="BK119"/>
          <cell r="BL119"/>
          <cell r="BM119"/>
          <cell r="BN119"/>
          <cell r="BO119"/>
          <cell r="BP119"/>
          <cell r="BT119">
            <v>0</v>
          </cell>
          <cell r="BU119"/>
          <cell r="BV119"/>
          <cell r="BX119"/>
          <cell r="CA119" t="str">
            <v>Schultz</v>
          </cell>
          <cell r="CB119" t="str">
            <v>Lafontaine</v>
          </cell>
          <cell r="CC119">
            <v>5</v>
          </cell>
        </row>
        <row r="120">
          <cell r="C120">
            <v>275</v>
          </cell>
          <cell r="D120">
            <v>10</v>
          </cell>
          <cell r="E120">
            <v>143</v>
          </cell>
          <cell r="F120">
            <v>10</v>
          </cell>
          <cell r="G120" t="str">
            <v/>
          </cell>
          <cell r="H120" t="str">
            <v/>
          </cell>
          <cell r="I120" t="str">
            <v/>
          </cell>
          <cell r="J120">
            <v>0</v>
          </cell>
          <cell r="K120" t="str">
            <v>Schultz</v>
          </cell>
          <cell r="L120" t="str">
            <v>Storage - Ground Reservoir @ WTP</v>
          </cell>
          <cell r="M120" t="str">
            <v>1180002-4</v>
          </cell>
          <cell r="N120" t="str">
            <v xml:space="preserve">No </v>
          </cell>
          <cell r="O120">
            <v>13373</v>
          </cell>
          <cell r="P120" t="str">
            <v>Reg</v>
          </cell>
          <cell r="Q120" t="str">
            <v>Exempt</v>
          </cell>
          <cell r="R120"/>
          <cell r="S120"/>
          <cell r="T120"/>
          <cell r="U120"/>
          <cell r="V120"/>
          <cell r="W120">
            <v>0</v>
          </cell>
          <cell r="X120"/>
          <cell r="Y120"/>
          <cell r="Z120"/>
          <cell r="AA120"/>
          <cell r="AB120">
            <v>0</v>
          </cell>
          <cell r="AC120"/>
          <cell r="AD120"/>
          <cell r="AE120"/>
          <cell r="AF120"/>
          <cell r="AG120"/>
          <cell r="AH120"/>
          <cell r="AI120">
            <v>5992000</v>
          </cell>
          <cell r="AJ120">
            <v>5992000</v>
          </cell>
          <cell r="AK120">
            <v>0</v>
          </cell>
          <cell r="AL120"/>
          <cell r="AM120"/>
          <cell r="AN120"/>
          <cell r="AO120"/>
          <cell r="AP120"/>
          <cell r="AQ120">
            <v>5992000</v>
          </cell>
          <cell r="AR120">
            <v>0</v>
          </cell>
          <cell r="AS120"/>
          <cell r="AT120">
            <v>0</v>
          </cell>
          <cell r="AU120">
            <v>0</v>
          </cell>
          <cell r="AV120"/>
          <cell r="AW120">
            <v>0</v>
          </cell>
          <cell r="AX120">
            <v>0</v>
          </cell>
          <cell r="AY120">
            <v>0</v>
          </cell>
          <cell r="AZ120"/>
          <cell r="BA120"/>
          <cell r="BB120"/>
          <cell r="BC120"/>
          <cell r="BD120"/>
          <cell r="BE120"/>
          <cell r="BF120">
            <v>0</v>
          </cell>
          <cell r="BG120">
            <v>0</v>
          </cell>
          <cell r="BH120"/>
          <cell r="BI120">
            <v>0</v>
          </cell>
          <cell r="BJ120"/>
          <cell r="BK120"/>
          <cell r="BL120"/>
          <cell r="BM120"/>
          <cell r="BN120"/>
          <cell r="BO120"/>
          <cell r="BP120"/>
          <cell r="BT120">
            <v>0</v>
          </cell>
          <cell r="BU120"/>
          <cell r="BV120"/>
          <cell r="BX120"/>
          <cell r="CA120" t="str">
            <v>Schultz</v>
          </cell>
          <cell r="CB120" t="str">
            <v>Lafontaine</v>
          </cell>
          <cell r="CC120">
            <v>5</v>
          </cell>
        </row>
        <row r="121">
          <cell r="C121">
            <v>276</v>
          </cell>
          <cell r="D121">
            <v>10</v>
          </cell>
          <cell r="E121">
            <v>144</v>
          </cell>
          <cell r="F121">
            <v>10</v>
          </cell>
          <cell r="G121" t="str">
            <v/>
          </cell>
          <cell r="H121" t="str">
            <v/>
          </cell>
          <cell r="I121" t="str">
            <v/>
          </cell>
          <cell r="J121">
            <v>0</v>
          </cell>
          <cell r="K121" t="str">
            <v>Schultz</v>
          </cell>
          <cell r="L121" t="str">
            <v>Conservation -Bckwsh Collection &amp; System</v>
          </cell>
          <cell r="M121" t="str">
            <v>1180002-5</v>
          </cell>
          <cell r="N121" t="str">
            <v xml:space="preserve">No </v>
          </cell>
          <cell r="O121">
            <v>13373</v>
          </cell>
          <cell r="P121" t="str">
            <v>Reg</v>
          </cell>
          <cell r="Q121" t="str">
            <v>Exempt</v>
          </cell>
          <cell r="R121"/>
          <cell r="S121"/>
          <cell r="T121"/>
          <cell r="U121"/>
          <cell r="V121"/>
          <cell r="W121">
            <v>0</v>
          </cell>
          <cell r="X121"/>
          <cell r="Y121"/>
          <cell r="Z121"/>
          <cell r="AA121"/>
          <cell r="AB121">
            <v>0</v>
          </cell>
          <cell r="AC121"/>
          <cell r="AD121"/>
          <cell r="AE121"/>
          <cell r="AF121"/>
          <cell r="AG121"/>
          <cell r="AH121"/>
          <cell r="AI121">
            <v>4170000</v>
          </cell>
          <cell r="AJ121">
            <v>4170000</v>
          </cell>
          <cell r="AK121">
            <v>0</v>
          </cell>
          <cell r="AL121"/>
          <cell r="AM121"/>
          <cell r="AN121"/>
          <cell r="AO121"/>
          <cell r="AP121"/>
          <cell r="AQ121">
            <v>4170000</v>
          </cell>
          <cell r="AR121">
            <v>0</v>
          </cell>
          <cell r="AS121"/>
          <cell r="AT121">
            <v>0</v>
          </cell>
          <cell r="AU121">
            <v>0</v>
          </cell>
          <cell r="AV121"/>
          <cell r="AW121">
            <v>0</v>
          </cell>
          <cell r="AX121">
            <v>0</v>
          </cell>
          <cell r="AY121">
            <v>0</v>
          </cell>
          <cell r="AZ121"/>
          <cell r="BA121"/>
          <cell r="BB121"/>
          <cell r="BC121"/>
          <cell r="BD121"/>
          <cell r="BE121"/>
          <cell r="BF121">
            <v>0</v>
          </cell>
          <cell r="BG121">
            <v>0</v>
          </cell>
          <cell r="BH121"/>
          <cell r="BI121">
            <v>0</v>
          </cell>
          <cell r="BJ121"/>
          <cell r="BK121"/>
          <cell r="BL121"/>
          <cell r="BM121"/>
          <cell r="BN121"/>
          <cell r="BO121"/>
          <cell r="BP121"/>
          <cell r="BT121">
            <v>0</v>
          </cell>
          <cell r="BU121"/>
          <cell r="BV121"/>
          <cell r="BX121"/>
          <cell r="CA121" t="str">
            <v>Schultz</v>
          </cell>
          <cell r="CB121" t="str">
            <v>Lafontaine</v>
          </cell>
          <cell r="CC121">
            <v>5</v>
          </cell>
        </row>
        <row r="122">
          <cell r="C122">
            <v>352</v>
          </cell>
          <cell r="D122">
            <v>10</v>
          </cell>
          <cell r="E122">
            <v>236</v>
          </cell>
          <cell r="F122">
            <v>10</v>
          </cell>
          <cell r="G122"/>
          <cell r="H122" t="str">
            <v/>
          </cell>
          <cell r="I122" t="str">
            <v/>
          </cell>
          <cell r="J122">
            <v>0</v>
          </cell>
          <cell r="K122" t="str">
            <v>Bradshaw</v>
          </cell>
          <cell r="L122" t="str">
            <v>Conservation - Meter Replacement</v>
          </cell>
          <cell r="M122" t="str">
            <v>1840002-2</v>
          </cell>
          <cell r="N122" t="str">
            <v xml:space="preserve">No </v>
          </cell>
          <cell r="O122">
            <v>3198</v>
          </cell>
          <cell r="P122" t="str">
            <v>Reg</v>
          </cell>
          <cell r="Q122" t="str">
            <v>Exempt</v>
          </cell>
          <cell r="R122"/>
          <cell r="S122"/>
          <cell r="T122"/>
          <cell r="U122"/>
          <cell r="V122"/>
          <cell r="W122">
            <v>0</v>
          </cell>
          <cell r="X122"/>
          <cell r="Y122"/>
          <cell r="Z122"/>
          <cell r="AA122"/>
          <cell r="AB122">
            <v>0</v>
          </cell>
          <cell r="AC122"/>
          <cell r="AD122"/>
          <cell r="AE122"/>
          <cell r="AF122"/>
          <cell r="AG122"/>
          <cell r="AH122"/>
          <cell r="AI122">
            <v>586806</v>
          </cell>
          <cell r="AJ122">
            <v>586806</v>
          </cell>
          <cell r="AK122">
            <v>0</v>
          </cell>
          <cell r="AL122"/>
          <cell r="AM122"/>
          <cell r="AN122"/>
          <cell r="AO122"/>
          <cell r="AP122"/>
          <cell r="AQ122">
            <v>586806</v>
          </cell>
          <cell r="AR122">
            <v>0</v>
          </cell>
          <cell r="AS122"/>
          <cell r="AT122">
            <v>0</v>
          </cell>
          <cell r="AU122">
            <v>0</v>
          </cell>
          <cell r="AV122"/>
          <cell r="AW122">
            <v>0</v>
          </cell>
          <cell r="AX122">
            <v>0</v>
          </cell>
          <cell r="AY122">
            <v>0</v>
          </cell>
          <cell r="AZ122"/>
          <cell r="BA122"/>
          <cell r="BB122"/>
          <cell r="BC122"/>
          <cell r="BD122"/>
          <cell r="BE122"/>
          <cell r="BF122">
            <v>0</v>
          </cell>
          <cell r="BG122">
            <v>0</v>
          </cell>
          <cell r="BH122"/>
          <cell r="BI122">
            <v>0</v>
          </cell>
          <cell r="BJ122"/>
          <cell r="BK122"/>
          <cell r="BL122"/>
          <cell r="BM122"/>
          <cell r="BN122"/>
          <cell r="BO122"/>
          <cell r="BP122"/>
          <cell r="BT122">
            <v>0</v>
          </cell>
          <cell r="BU122"/>
          <cell r="BV122"/>
          <cell r="BX122"/>
          <cell r="CA122" t="str">
            <v>Bradshaw</v>
          </cell>
          <cell r="CB122"/>
          <cell r="CC122">
            <v>4</v>
          </cell>
        </row>
        <row r="123">
          <cell r="C123">
            <v>353</v>
          </cell>
          <cell r="D123">
            <v>10</v>
          </cell>
          <cell r="E123">
            <v>237</v>
          </cell>
          <cell r="F123">
            <v>10</v>
          </cell>
          <cell r="G123"/>
          <cell r="H123" t="str">
            <v/>
          </cell>
          <cell r="I123" t="str">
            <v/>
          </cell>
          <cell r="J123">
            <v>0</v>
          </cell>
          <cell r="K123" t="str">
            <v>Bradshaw</v>
          </cell>
          <cell r="L123" t="str">
            <v>Other - Generator for Wells</v>
          </cell>
          <cell r="M123" t="str">
            <v>1840002-3</v>
          </cell>
          <cell r="N123" t="str">
            <v xml:space="preserve">No </v>
          </cell>
          <cell r="O123">
            <v>3198</v>
          </cell>
          <cell r="P123" t="str">
            <v>Reg</v>
          </cell>
          <cell r="Q123" t="str">
            <v>Exempt</v>
          </cell>
          <cell r="R123"/>
          <cell r="S123"/>
          <cell r="T123"/>
          <cell r="U123"/>
          <cell r="V123"/>
          <cell r="W123">
            <v>0</v>
          </cell>
          <cell r="X123"/>
          <cell r="Y123"/>
          <cell r="Z123"/>
          <cell r="AA123"/>
          <cell r="AB123">
            <v>0</v>
          </cell>
          <cell r="AC123"/>
          <cell r="AD123"/>
          <cell r="AE123"/>
          <cell r="AF123"/>
          <cell r="AG123"/>
          <cell r="AH123"/>
          <cell r="AI123">
            <v>99474</v>
          </cell>
          <cell r="AJ123">
            <v>99474</v>
          </cell>
          <cell r="AK123">
            <v>0</v>
          </cell>
          <cell r="AL123"/>
          <cell r="AM123"/>
          <cell r="AN123"/>
          <cell r="AO123"/>
          <cell r="AP123"/>
          <cell r="AQ123">
            <v>99474</v>
          </cell>
          <cell r="AR123">
            <v>0</v>
          </cell>
          <cell r="AS123"/>
          <cell r="AT123">
            <v>0</v>
          </cell>
          <cell r="AU123">
            <v>0</v>
          </cell>
          <cell r="AV123"/>
          <cell r="AW123">
            <v>0</v>
          </cell>
          <cell r="AX123">
            <v>0</v>
          </cell>
          <cell r="AY123">
            <v>0</v>
          </cell>
          <cell r="AZ123"/>
          <cell r="BA123"/>
          <cell r="BB123"/>
          <cell r="BC123"/>
          <cell r="BD123"/>
          <cell r="BE123"/>
          <cell r="BF123">
            <v>0</v>
          </cell>
          <cell r="BG123">
            <v>0</v>
          </cell>
          <cell r="BH123"/>
          <cell r="BI123">
            <v>0</v>
          </cell>
          <cell r="BJ123"/>
          <cell r="BK123"/>
          <cell r="BL123"/>
          <cell r="BM123"/>
          <cell r="BN123"/>
          <cell r="BO123"/>
          <cell r="BP123"/>
          <cell r="BT123">
            <v>0</v>
          </cell>
          <cell r="BU123"/>
          <cell r="BV123"/>
          <cell r="BX123"/>
          <cell r="CA123" t="str">
            <v>Bradshaw</v>
          </cell>
          <cell r="CB123"/>
          <cell r="CC123">
            <v>4</v>
          </cell>
        </row>
        <row r="124">
          <cell r="C124">
            <v>354</v>
          </cell>
          <cell r="D124">
            <v>10</v>
          </cell>
          <cell r="E124">
            <v>238</v>
          </cell>
          <cell r="F124">
            <v>10</v>
          </cell>
          <cell r="G124"/>
          <cell r="H124" t="str">
            <v/>
          </cell>
          <cell r="I124" t="str">
            <v/>
          </cell>
          <cell r="J124">
            <v>0</v>
          </cell>
          <cell r="K124" t="str">
            <v>Bradshaw</v>
          </cell>
          <cell r="L124" t="str">
            <v>Other - Old Plant Demo</v>
          </cell>
          <cell r="M124" t="str">
            <v>1840002-4</v>
          </cell>
          <cell r="N124" t="str">
            <v xml:space="preserve">No </v>
          </cell>
          <cell r="O124">
            <v>3198</v>
          </cell>
          <cell r="P124" t="str">
            <v>Reg</v>
          </cell>
          <cell r="Q124" t="str">
            <v>Exempt</v>
          </cell>
          <cell r="R124"/>
          <cell r="S124"/>
          <cell r="T124"/>
          <cell r="U124"/>
          <cell r="V124"/>
          <cell r="W124">
            <v>0</v>
          </cell>
          <cell r="X124"/>
          <cell r="Y124"/>
          <cell r="Z124"/>
          <cell r="AA124"/>
          <cell r="AB124">
            <v>0</v>
          </cell>
          <cell r="AC124"/>
          <cell r="AD124"/>
          <cell r="AE124"/>
          <cell r="AF124"/>
          <cell r="AG124"/>
          <cell r="AH124"/>
          <cell r="AI124">
            <v>1354500</v>
          </cell>
          <cell r="AJ124">
            <v>1354500</v>
          </cell>
          <cell r="AK124">
            <v>0</v>
          </cell>
          <cell r="AL124"/>
          <cell r="AM124"/>
          <cell r="AN124"/>
          <cell r="AO124"/>
          <cell r="AP124"/>
          <cell r="AQ124">
            <v>1354500</v>
          </cell>
          <cell r="AR124">
            <v>0</v>
          </cell>
          <cell r="AS124"/>
          <cell r="AT124">
            <v>0</v>
          </cell>
          <cell r="AU124">
            <v>0</v>
          </cell>
          <cell r="AV124"/>
          <cell r="AW124">
            <v>0</v>
          </cell>
          <cell r="AX124">
            <v>0</v>
          </cell>
          <cell r="AY124">
            <v>0</v>
          </cell>
          <cell r="AZ124"/>
          <cell r="BA124"/>
          <cell r="BB124"/>
          <cell r="BC124"/>
          <cell r="BD124"/>
          <cell r="BE124"/>
          <cell r="BF124">
            <v>0</v>
          </cell>
          <cell r="BG124">
            <v>0</v>
          </cell>
          <cell r="BH124"/>
          <cell r="BI124">
            <v>0</v>
          </cell>
          <cell r="BJ124"/>
          <cell r="BK124"/>
          <cell r="BL124"/>
          <cell r="BM124"/>
          <cell r="BN124"/>
          <cell r="BO124"/>
          <cell r="BP124"/>
          <cell r="BT124">
            <v>0</v>
          </cell>
          <cell r="BU124"/>
          <cell r="BV124"/>
          <cell r="BX124"/>
          <cell r="CA124" t="str">
            <v>Bradshaw</v>
          </cell>
          <cell r="CB124"/>
          <cell r="CC124">
            <v>4</v>
          </cell>
        </row>
        <row r="125">
          <cell r="C125">
            <v>542</v>
          </cell>
          <cell r="D125">
            <v>10</v>
          </cell>
          <cell r="E125">
            <v>403</v>
          </cell>
          <cell r="F125">
            <v>10</v>
          </cell>
          <cell r="G125"/>
          <cell r="H125" t="str">
            <v/>
          </cell>
          <cell r="I125" t="str">
            <v/>
          </cell>
          <cell r="J125">
            <v>0</v>
          </cell>
          <cell r="K125" t="str">
            <v>Berrens</v>
          </cell>
          <cell r="L125" t="str">
            <v>Source - New Connection to LPRWS</v>
          </cell>
          <cell r="M125" t="str">
            <v>1530003-1</v>
          </cell>
          <cell r="N125" t="str">
            <v xml:space="preserve">No </v>
          </cell>
          <cell r="O125">
            <v>550</v>
          </cell>
          <cell r="P125" t="str">
            <v>Reg</v>
          </cell>
          <cell r="Q125" t="str">
            <v>Exempt</v>
          </cell>
          <cell r="R125"/>
          <cell r="S125"/>
          <cell r="T125"/>
          <cell r="U125"/>
          <cell r="V125"/>
          <cell r="W125">
            <v>0</v>
          </cell>
          <cell r="X125"/>
          <cell r="Y125"/>
          <cell r="Z125">
            <v>44727</v>
          </cell>
          <cell r="AA125">
            <v>5421002</v>
          </cell>
          <cell r="AB125">
            <v>5421002</v>
          </cell>
          <cell r="AC125" t="str">
            <v>Refer to RD</v>
          </cell>
          <cell r="AD125">
            <v>45170</v>
          </cell>
          <cell r="AE125">
            <v>45291</v>
          </cell>
          <cell r="AF125"/>
          <cell r="AG125"/>
          <cell r="AH125" t="str">
            <v>May not be DWRF eligible</v>
          </cell>
          <cell r="AI125">
            <v>5421002</v>
          </cell>
          <cell r="AJ125">
            <v>5421002</v>
          </cell>
          <cell r="AK125">
            <v>0</v>
          </cell>
          <cell r="AL125"/>
          <cell r="AM125"/>
          <cell r="AN125"/>
          <cell r="AO125"/>
          <cell r="AP125"/>
          <cell r="AQ125">
            <v>5421002</v>
          </cell>
          <cell r="AR125">
            <v>0</v>
          </cell>
          <cell r="AS125"/>
          <cell r="AT125">
            <v>0</v>
          </cell>
          <cell r="AU125">
            <v>0</v>
          </cell>
          <cell r="AV125"/>
          <cell r="AW125">
            <v>0</v>
          </cell>
          <cell r="AX125">
            <v>0</v>
          </cell>
          <cell r="AY125">
            <v>0</v>
          </cell>
          <cell r="AZ125"/>
          <cell r="BA125"/>
          <cell r="BB125"/>
          <cell r="BC125"/>
          <cell r="BD125"/>
          <cell r="BE125"/>
          <cell r="BF125">
            <v>0</v>
          </cell>
          <cell r="BG125">
            <v>0</v>
          </cell>
          <cell r="BH125"/>
          <cell r="BI125">
            <v>0</v>
          </cell>
          <cell r="BJ125"/>
          <cell r="BK125"/>
          <cell r="BL125"/>
          <cell r="BM125"/>
          <cell r="BN125"/>
          <cell r="BO125"/>
          <cell r="BP125"/>
          <cell r="BT125">
            <v>0</v>
          </cell>
          <cell r="BU125"/>
          <cell r="BV125"/>
          <cell r="BX125"/>
          <cell r="CA125" t="str">
            <v>Berrens</v>
          </cell>
          <cell r="CB125"/>
          <cell r="CC125">
            <v>8</v>
          </cell>
        </row>
        <row r="126">
          <cell r="C126">
            <v>292</v>
          </cell>
          <cell r="D126">
            <v>10</v>
          </cell>
          <cell r="E126">
            <v>170</v>
          </cell>
          <cell r="F126">
            <v>10</v>
          </cell>
          <cell r="G126"/>
          <cell r="H126" t="str">
            <v/>
          </cell>
          <cell r="I126" t="str">
            <v/>
          </cell>
          <cell r="J126" t="str">
            <v>Referred to RD</v>
          </cell>
          <cell r="K126" t="str">
            <v>Kanuit</v>
          </cell>
          <cell r="L126" t="str">
            <v>Watermain - CSAH 56 Street Improvements</v>
          </cell>
          <cell r="M126" t="str">
            <v>1220002-1</v>
          </cell>
          <cell r="N126" t="str">
            <v xml:space="preserve">No </v>
          </cell>
          <cell r="O126">
            <v>292</v>
          </cell>
          <cell r="P126" t="str">
            <v>Reg</v>
          </cell>
          <cell r="Q126" t="str">
            <v>Exempt</v>
          </cell>
          <cell r="R126"/>
          <cell r="S126">
            <v>45110</v>
          </cell>
          <cell r="T126">
            <v>540000</v>
          </cell>
          <cell r="U126"/>
          <cell r="V126"/>
          <cell r="W126">
            <v>540000</v>
          </cell>
          <cell r="X126" t="str">
            <v>Refer to RD</v>
          </cell>
          <cell r="Y126"/>
          <cell r="Z126"/>
          <cell r="AA126"/>
          <cell r="AB126">
            <v>0</v>
          </cell>
          <cell r="AC126"/>
          <cell r="AD126"/>
          <cell r="AE126"/>
          <cell r="AF126"/>
          <cell r="AG126"/>
          <cell r="AH126"/>
          <cell r="AI126">
            <v>540000</v>
          </cell>
          <cell r="AJ126">
            <v>540000</v>
          </cell>
          <cell r="AK126">
            <v>0</v>
          </cell>
          <cell r="AL126"/>
          <cell r="AM126"/>
          <cell r="AN126"/>
          <cell r="AO126"/>
          <cell r="AP126"/>
          <cell r="AQ126">
            <v>540000</v>
          </cell>
          <cell r="AR126">
            <v>0</v>
          </cell>
          <cell r="AS126"/>
          <cell r="AT126">
            <v>0</v>
          </cell>
          <cell r="AU126">
            <v>0</v>
          </cell>
          <cell r="AV126"/>
          <cell r="AW126">
            <v>0</v>
          </cell>
          <cell r="AX126">
            <v>0</v>
          </cell>
          <cell r="AY126">
            <v>0</v>
          </cell>
          <cell r="AZ126"/>
          <cell r="BA126"/>
          <cell r="BB126"/>
          <cell r="BC126"/>
          <cell r="BD126"/>
          <cell r="BE126"/>
          <cell r="BF126">
            <v>0</v>
          </cell>
          <cell r="BG126">
            <v>0</v>
          </cell>
          <cell r="BH126"/>
          <cell r="BI126">
            <v>0</v>
          </cell>
          <cell r="BJ126" t="str">
            <v>Referred to RD</v>
          </cell>
          <cell r="BK126"/>
          <cell r="BL126"/>
          <cell r="BM126"/>
          <cell r="BN126"/>
          <cell r="BO126"/>
          <cell r="BP126"/>
          <cell r="BT126">
            <v>0</v>
          </cell>
          <cell r="BU126"/>
          <cell r="BV126"/>
          <cell r="BX126"/>
          <cell r="CA126" t="str">
            <v>Kanuit</v>
          </cell>
          <cell r="CB126"/>
          <cell r="CC126">
            <v>9</v>
          </cell>
        </row>
        <row r="127">
          <cell r="C127">
            <v>625</v>
          </cell>
          <cell r="D127">
            <v>10</v>
          </cell>
          <cell r="E127"/>
          <cell r="F127"/>
          <cell r="G127">
            <v>2024</v>
          </cell>
          <cell r="H127" t="str">
            <v/>
          </cell>
          <cell r="I127" t="str">
            <v>Yes</v>
          </cell>
          <cell r="J127">
            <v>0</v>
          </cell>
          <cell r="K127" t="str">
            <v>Sabie</v>
          </cell>
          <cell r="L127" t="str">
            <v>Watermain - TH 169/610 Crossings</v>
          </cell>
          <cell r="M127" t="str">
            <v>1270005-11</v>
          </cell>
          <cell r="N127" t="str">
            <v xml:space="preserve">No </v>
          </cell>
          <cell r="O127">
            <v>85247</v>
          </cell>
          <cell r="P127" t="str">
            <v>Reg</v>
          </cell>
          <cell r="Q127"/>
          <cell r="R127"/>
          <cell r="S127">
            <v>45079</v>
          </cell>
          <cell r="T127">
            <v>1700000</v>
          </cell>
          <cell r="U127"/>
          <cell r="V127"/>
          <cell r="W127">
            <v>1700000</v>
          </cell>
          <cell r="X127" t="str">
            <v>Part B</v>
          </cell>
          <cell r="Y127"/>
          <cell r="Z127"/>
          <cell r="AA127"/>
          <cell r="AB127"/>
          <cell r="AC127"/>
          <cell r="AD127">
            <v>45383</v>
          </cell>
          <cell r="AE127">
            <v>45596</v>
          </cell>
          <cell r="AF127"/>
          <cell r="AG127"/>
          <cell r="AH127"/>
          <cell r="AI127">
            <v>1700000</v>
          </cell>
          <cell r="AJ127">
            <v>1700000</v>
          </cell>
          <cell r="AK127">
            <v>0</v>
          </cell>
          <cell r="AL127"/>
          <cell r="AM127"/>
          <cell r="AN127"/>
          <cell r="AO127"/>
          <cell r="AP127"/>
          <cell r="AQ127">
            <v>1700000</v>
          </cell>
          <cell r="AR127">
            <v>1700000</v>
          </cell>
          <cell r="AS127"/>
          <cell r="AT127">
            <v>0</v>
          </cell>
          <cell r="AU127">
            <v>0</v>
          </cell>
          <cell r="AV127"/>
          <cell r="AW127">
            <v>0</v>
          </cell>
          <cell r="AX127">
            <v>0</v>
          </cell>
          <cell r="AY127">
            <v>1700000</v>
          </cell>
          <cell r="AZ127"/>
          <cell r="BA127"/>
          <cell r="BB127"/>
          <cell r="BC127"/>
          <cell r="BD127"/>
          <cell r="BE127"/>
          <cell r="BF127">
            <v>0</v>
          </cell>
          <cell r="BG127">
            <v>0</v>
          </cell>
          <cell r="BH127"/>
          <cell r="BI127">
            <v>0</v>
          </cell>
          <cell r="BJ127"/>
          <cell r="BK127"/>
          <cell r="BL127"/>
          <cell r="BM127"/>
          <cell r="BN127"/>
          <cell r="BO127"/>
          <cell r="BP127"/>
          <cell r="BQ127"/>
          <cell r="BR127"/>
          <cell r="BS127"/>
          <cell r="BT127"/>
          <cell r="BU127"/>
          <cell r="BV127"/>
          <cell r="BW127"/>
          <cell r="BX127"/>
          <cell r="BY127"/>
          <cell r="BZ127"/>
          <cell r="CA127" t="str">
            <v>Sabie</v>
          </cell>
          <cell r="CB127"/>
          <cell r="CC127">
            <v>11</v>
          </cell>
        </row>
        <row r="128">
          <cell r="C128">
            <v>626</v>
          </cell>
          <cell r="D128">
            <v>10</v>
          </cell>
          <cell r="E128"/>
          <cell r="F128"/>
          <cell r="G128"/>
          <cell r="H128" t="str">
            <v/>
          </cell>
          <cell r="I128" t="str">
            <v/>
          </cell>
          <cell r="J128">
            <v>0</v>
          </cell>
          <cell r="K128" t="str">
            <v>Sabie</v>
          </cell>
          <cell r="L128" t="str">
            <v>Storage - New 2 mil.-gal water tower</v>
          </cell>
          <cell r="M128" t="str">
            <v>1270005-12</v>
          </cell>
          <cell r="N128" t="str">
            <v xml:space="preserve">No </v>
          </cell>
          <cell r="O128">
            <v>85247</v>
          </cell>
          <cell r="P128" t="str">
            <v>Reg</v>
          </cell>
          <cell r="Q128"/>
          <cell r="R128"/>
          <cell r="S128"/>
          <cell r="T128"/>
          <cell r="U128"/>
          <cell r="V128"/>
          <cell r="W128">
            <v>0</v>
          </cell>
          <cell r="X128"/>
          <cell r="Y128"/>
          <cell r="Z128"/>
          <cell r="AA128"/>
          <cell r="AB128"/>
          <cell r="AC128"/>
          <cell r="AD128"/>
          <cell r="AE128"/>
          <cell r="AF128"/>
          <cell r="AG128"/>
          <cell r="AH128"/>
          <cell r="AI128">
            <v>9000000</v>
          </cell>
          <cell r="AJ128">
            <v>9000000</v>
          </cell>
          <cell r="AK128">
            <v>0</v>
          </cell>
          <cell r="AL128"/>
          <cell r="AM128"/>
          <cell r="AN128"/>
          <cell r="AO128"/>
          <cell r="AP128"/>
          <cell r="AQ128">
            <v>9000000</v>
          </cell>
          <cell r="AR128">
            <v>0</v>
          </cell>
          <cell r="AS128"/>
          <cell r="AT128">
            <v>0</v>
          </cell>
          <cell r="AU128">
            <v>0</v>
          </cell>
          <cell r="AV128"/>
          <cell r="AW128">
            <v>0</v>
          </cell>
          <cell r="AX128">
            <v>0</v>
          </cell>
          <cell r="AY128">
            <v>0</v>
          </cell>
          <cell r="AZ128"/>
          <cell r="BA128"/>
          <cell r="BB128"/>
          <cell r="BC128"/>
          <cell r="BD128"/>
          <cell r="BE128"/>
          <cell r="BF128">
            <v>0</v>
          </cell>
          <cell r="BG128">
            <v>0</v>
          </cell>
          <cell r="BH128"/>
          <cell r="BI128">
            <v>0</v>
          </cell>
          <cell r="BJ128"/>
          <cell r="BK128"/>
          <cell r="BL128"/>
          <cell r="BM128"/>
          <cell r="BN128"/>
          <cell r="BO128"/>
          <cell r="BP128"/>
          <cell r="BT128"/>
          <cell r="BU128"/>
          <cell r="BV128"/>
          <cell r="BX128"/>
          <cell r="CA128" t="str">
            <v>Sabie</v>
          </cell>
          <cell r="CB128"/>
          <cell r="CC128">
            <v>11</v>
          </cell>
        </row>
        <row r="129">
          <cell r="C129">
            <v>767</v>
          </cell>
          <cell r="D129">
            <v>5</v>
          </cell>
          <cell r="E129">
            <v>611</v>
          </cell>
          <cell r="F129">
            <v>5</v>
          </cell>
          <cell r="G129" t="str">
            <v/>
          </cell>
          <cell r="H129" t="str">
            <v/>
          </cell>
          <cell r="I129" t="str">
            <v/>
          </cell>
          <cell r="J129">
            <v>0</v>
          </cell>
          <cell r="K129" t="str">
            <v>Sabie</v>
          </cell>
          <cell r="L129" t="str">
            <v>Watermain - Repl BLRT Project (CIP4033)</v>
          </cell>
          <cell r="M129" t="str">
            <v>1270005-10</v>
          </cell>
          <cell r="N129" t="str">
            <v xml:space="preserve">No </v>
          </cell>
          <cell r="O129">
            <v>78195</v>
          </cell>
          <cell r="P129" t="str">
            <v>Reg</v>
          </cell>
          <cell r="Q129" t="str">
            <v>Exempt</v>
          </cell>
          <cell r="R129"/>
          <cell r="S129"/>
          <cell r="T129"/>
          <cell r="U129"/>
          <cell r="V129"/>
          <cell r="W129">
            <v>0</v>
          </cell>
          <cell r="X129"/>
          <cell r="Y129"/>
          <cell r="Z129"/>
          <cell r="AA129"/>
          <cell r="AB129">
            <v>0</v>
          </cell>
          <cell r="AC129"/>
          <cell r="AD129"/>
          <cell r="AE129"/>
          <cell r="AF129"/>
          <cell r="AG129"/>
          <cell r="AH129"/>
          <cell r="AI129">
            <v>1225000</v>
          </cell>
          <cell r="AJ129">
            <v>1225000</v>
          </cell>
          <cell r="AK129">
            <v>0</v>
          </cell>
          <cell r="AL129"/>
          <cell r="AM129"/>
          <cell r="AN129"/>
          <cell r="AO129"/>
          <cell r="AP129"/>
          <cell r="AQ129">
            <v>1225000</v>
          </cell>
          <cell r="AR129">
            <v>0</v>
          </cell>
          <cell r="AS129"/>
          <cell r="AT129">
            <v>0</v>
          </cell>
          <cell r="AU129">
            <v>0</v>
          </cell>
          <cell r="AV129"/>
          <cell r="AW129">
            <v>0</v>
          </cell>
          <cell r="AX129">
            <v>0</v>
          </cell>
          <cell r="AY129">
            <v>0</v>
          </cell>
          <cell r="AZ129"/>
          <cell r="BA129"/>
          <cell r="BB129"/>
          <cell r="BC129"/>
          <cell r="BD129"/>
          <cell r="BE129"/>
          <cell r="BF129">
            <v>0</v>
          </cell>
          <cell r="BG129">
            <v>0</v>
          </cell>
          <cell r="BH129"/>
          <cell r="BI129">
            <v>0</v>
          </cell>
          <cell r="BJ129"/>
          <cell r="BK129"/>
          <cell r="BL129"/>
          <cell r="BM129"/>
          <cell r="BN129"/>
          <cell r="BO129"/>
          <cell r="BP129"/>
          <cell r="BT129">
            <v>0</v>
          </cell>
          <cell r="BU129"/>
          <cell r="BV129"/>
          <cell r="BX129"/>
          <cell r="CA129" t="str">
            <v>Sabie</v>
          </cell>
          <cell r="CB129" t="str">
            <v>Sabie</v>
          </cell>
          <cell r="CC129">
            <v>11</v>
          </cell>
        </row>
        <row r="130">
          <cell r="C130">
            <v>768</v>
          </cell>
          <cell r="D130">
            <v>5</v>
          </cell>
          <cell r="E130">
            <v>612</v>
          </cell>
          <cell r="F130">
            <v>5</v>
          </cell>
          <cell r="G130" t="str">
            <v/>
          </cell>
          <cell r="H130" t="str">
            <v/>
          </cell>
          <cell r="I130" t="str">
            <v/>
          </cell>
          <cell r="J130">
            <v>0</v>
          </cell>
          <cell r="K130" t="str">
            <v>Sabie</v>
          </cell>
          <cell r="L130" t="str">
            <v>Source - Rehab Wellhouses 10 &amp; 11</v>
          </cell>
          <cell r="M130" t="str">
            <v>1270005-3</v>
          </cell>
          <cell r="N130" t="str">
            <v xml:space="preserve">No </v>
          </cell>
          <cell r="O130">
            <v>75781</v>
          </cell>
          <cell r="P130" t="str">
            <v>Reg</v>
          </cell>
          <cell r="Q130" t="str">
            <v>Exempt</v>
          </cell>
          <cell r="R130"/>
          <cell r="S130"/>
          <cell r="T130"/>
          <cell r="U130"/>
          <cell r="V130"/>
          <cell r="W130">
            <v>0</v>
          </cell>
          <cell r="X130"/>
          <cell r="Y130"/>
          <cell r="Z130"/>
          <cell r="AA130"/>
          <cell r="AB130">
            <v>0</v>
          </cell>
          <cell r="AC130"/>
          <cell r="AD130"/>
          <cell r="AE130"/>
          <cell r="AF130"/>
          <cell r="AG130"/>
          <cell r="AH130"/>
          <cell r="AI130">
            <v>1300000</v>
          </cell>
          <cell r="AJ130">
            <v>1300000</v>
          </cell>
          <cell r="AK130">
            <v>0</v>
          </cell>
          <cell r="AL130"/>
          <cell r="AM130"/>
          <cell r="AN130"/>
          <cell r="AO130"/>
          <cell r="AP130"/>
          <cell r="AQ130">
            <v>1300000</v>
          </cell>
          <cell r="AR130">
            <v>0</v>
          </cell>
          <cell r="AS130"/>
          <cell r="AT130">
            <v>0</v>
          </cell>
          <cell r="AU130">
            <v>0</v>
          </cell>
          <cell r="AV130"/>
          <cell r="AW130">
            <v>0</v>
          </cell>
          <cell r="AX130">
            <v>0</v>
          </cell>
          <cell r="AY130">
            <v>0</v>
          </cell>
          <cell r="AZ130"/>
          <cell r="BA130"/>
          <cell r="BB130"/>
          <cell r="BC130"/>
          <cell r="BD130"/>
          <cell r="BE130"/>
          <cell r="BF130">
            <v>0</v>
          </cell>
          <cell r="BG130">
            <v>0</v>
          </cell>
          <cell r="BH130"/>
          <cell r="BI130">
            <v>0</v>
          </cell>
          <cell r="BJ130"/>
          <cell r="BK130"/>
          <cell r="BL130"/>
          <cell r="BM130"/>
          <cell r="BN130"/>
          <cell r="BO130"/>
          <cell r="BP130"/>
          <cell r="BQ130"/>
          <cell r="BR130"/>
          <cell r="BS130"/>
          <cell r="BT130">
            <v>0</v>
          </cell>
          <cell r="BU130"/>
          <cell r="BV130"/>
          <cell r="BW130"/>
          <cell r="BX130"/>
          <cell r="CA130" t="str">
            <v>Sabie</v>
          </cell>
          <cell r="CB130" t="str">
            <v>Sabie</v>
          </cell>
          <cell r="CC130">
            <v>11</v>
          </cell>
        </row>
        <row r="131">
          <cell r="C131">
            <v>769</v>
          </cell>
          <cell r="D131">
            <v>5</v>
          </cell>
          <cell r="E131">
            <v>613</v>
          </cell>
          <cell r="F131">
            <v>5</v>
          </cell>
          <cell r="G131" t="str">
            <v/>
          </cell>
          <cell r="H131" t="str">
            <v/>
          </cell>
          <cell r="I131" t="str">
            <v/>
          </cell>
          <cell r="J131">
            <v>0</v>
          </cell>
          <cell r="K131" t="str">
            <v>Sabie</v>
          </cell>
          <cell r="L131" t="str">
            <v>Watermain - Repl W. Broadway (CSAH 103)</v>
          </cell>
          <cell r="M131" t="str">
            <v>1270005-5</v>
          </cell>
          <cell r="N131" t="str">
            <v xml:space="preserve">No </v>
          </cell>
          <cell r="O131">
            <v>75781</v>
          </cell>
          <cell r="P131" t="str">
            <v>Reg</v>
          </cell>
          <cell r="Q131" t="str">
            <v>Exempt</v>
          </cell>
          <cell r="R131"/>
          <cell r="S131"/>
          <cell r="T131"/>
          <cell r="U131"/>
          <cell r="V131"/>
          <cell r="W131">
            <v>0</v>
          </cell>
          <cell r="X131"/>
          <cell r="Y131"/>
          <cell r="Z131"/>
          <cell r="AA131"/>
          <cell r="AB131">
            <v>0</v>
          </cell>
          <cell r="AC131"/>
          <cell r="AD131"/>
          <cell r="AE131"/>
          <cell r="AF131"/>
          <cell r="AG131"/>
          <cell r="AH131"/>
          <cell r="AI131">
            <v>1875000</v>
          </cell>
          <cell r="AJ131">
            <v>1875000</v>
          </cell>
          <cell r="AK131">
            <v>0</v>
          </cell>
          <cell r="AL131"/>
          <cell r="AM131"/>
          <cell r="AN131"/>
          <cell r="AO131"/>
          <cell r="AP131"/>
          <cell r="AQ131">
            <v>1875000</v>
          </cell>
          <cell r="AR131">
            <v>0</v>
          </cell>
          <cell r="AS131"/>
          <cell r="AT131">
            <v>0</v>
          </cell>
          <cell r="AU131">
            <v>0</v>
          </cell>
          <cell r="AV131"/>
          <cell r="AW131">
            <v>0</v>
          </cell>
          <cell r="AX131">
            <v>0</v>
          </cell>
          <cell r="AY131">
            <v>0</v>
          </cell>
          <cell r="AZ131"/>
          <cell r="BA131"/>
          <cell r="BB131"/>
          <cell r="BC131"/>
          <cell r="BD131"/>
          <cell r="BE131"/>
          <cell r="BF131">
            <v>0</v>
          </cell>
          <cell r="BG131">
            <v>0</v>
          </cell>
          <cell r="BH131"/>
          <cell r="BI131">
            <v>0</v>
          </cell>
          <cell r="BJ131"/>
          <cell r="BK131"/>
          <cell r="BL131"/>
          <cell r="BM131"/>
          <cell r="BN131"/>
          <cell r="BO131"/>
          <cell r="BP131"/>
          <cell r="BQ131"/>
          <cell r="BR131"/>
          <cell r="BS131"/>
          <cell r="BT131">
            <v>0</v>
          </cell>
          <cell r="BU131"/>
          <cell r="BV131"/>
          <cell r="BW131"/>
          <cell r="BX131"/>
          <cell r="CA131" t="str">
            <v>Sabie</v>
          </cell>
          <cell r="CB131" t="str">
            <v>Sabie</v>
          </cell>
          <cell r="CC131">
            <v>11</v>
          </cell>
        </row>
        <row r="132">
          <cell r="C132">
            <v>770</v>
          </cell>
          <cell r="D132">
            <v>5</v>
          </cell>
          <cell r="E132">
            <v>614</v>
          </cell>
          <cell r="F132">
            <v>5</v>
          </cell>
          <cell r="G132" t="str">
            <v/>
          </cell>
          <cell r="H132" t="str">
            <v/>
          </cell>
          <cell r="I132" t="str">
            <v/>
          </cell>
          <cell r="J132">
            <v>0</v>
          </cell>
          <cell r="K132" t="str">
            <v>Sabie</v>
          </cell>
          <cell r="L132" t="str">
            <v>Watermain - Replace CSAH 81 (CIP4032)</v>
          </cell>
          <cell r="M132" t="str">
            <v>1270005-8</v>
          </cell>
          <cell r="N132" t="str">
            <v xml:space="preserve">No </v>
          </cell>
          <cell r="O132">
            <v>78195</v>
          </cell>
          <cell r="P132" t="str">
            <v>Reg</v>
          </cell>
          <cell r="Q132" t="str">
            <v>Exempt</v>
          </cell>
          <cell r="R132"/>
          <cell r="S132"/>
          <cell r="T132"/>
          <cell r="U132"/>
          <cell r="V132"/>
          <cell r="W132">
            <v>0</v>
          </cell>
          <cell r="X132"/>
          <cell r="Y132"/>
          <cell r="Z132"/>
          <cell r="AA132"/>
          <cell r="AB132">
            <v>0</v>
          </cell>
          <cell r="AC132"/>
          <cell r="AD132"/>
          <cell r="AE132"/>
          <cell r="AF132"/>
          <cell r="AG132"/>
          <cell r="AH132"/>
          <cell r="AI132">
            <v>700000</v>
          </cell>
          <cell r="AJ132">
            <v>700000</v>
          </cell>
          <cell r="AK132">
            <v>0</v>
          </cell>
          <cell r="AL132"/>
          <cell r="AM132"/>
          <cell r="AN132"/>
          <cell r="AO132"/>
          <cell r="AP132"/>
          <cell r="AQ132">
            <v>700000</v>
          </cell>
          <cell r="AR132">
            <v>0</v>
          </cell>
          <cell r="AS132"/>
          <cell r="AT132">
            <v>0</v>
          </cell>
          <cell r="AU132">
            <v>0</v>
          </cell>
          <cell r="AV132"/>
          <cell r="AW132">
            <v>0</v>
          </cell>
          <cell r="AX132">
            <v>0</v>
          </cell>
          <cell r="AY132">
            <v>0</v>
          </cell>
          <cell r="AZ132"/>
          <cell r="BA132"/>
          <cell r="BB132"/>
          <cell r="BC132"/>
          <cell r="BD132"/>
          <cell r="BE132"/>
          <cell r="BF132">
            <v>0</v>
          </cell>
          <cell r="BG132">
            <v>0</v>
          </cell>
          <cell r="BH132"/>
          <cell r="BI132">
            <v>0</v>
          </cell>
          <cell r="BJ132"/>
          <cell r="BK132"/>
          <cell r="BL132"/>
          <cell r="BM132"/>
          <cell r="BN132"/>
          <cell r="BO132"/>
          <cell r="BP132"/>
          <cell r="BT132">
            <v>0</v>
          </cell>
          <cell r="BU132"/>
          <cell r="BV132"/>
          <cell r="BX132"/>
          <cell r="CA132" t="str">
            <v>Sabie</v>
          </cell>
          <cell r="CB132" t="str">
            <v>Sabie</v>
          </cell>
          <cell r="CC132">
            <v>11</v>
          </cell>
        </row>
        <row r="133">
          <cell r="C133">
            <v>771</v>
          </cell>
          <cell r="D133">
            <v>5</v>
          </cell>
          <cell r="E133">
            <v>615</v>
          </cell>
          <cell r="F133">
            <v>5</v>
          </cell>
          <cell r="G133" t="str">
            <v/>
          </cell>
          <cell r="H133" t="str">
            <v/>
          </cell>
          <cell r="I133" t="str">
            <v/>
          </cell>
          <cell r="J133">
            <v>0</v>
          </cell>
          <cell r="K133" t="str">
            <v>Sabie</v>
          </cell>
          <cell r="L133" t="str">
            <v>Watermain - Replace Mississippi &amp; 81st.</v>
          </cell>
          <cell r="M133" t="str">
            <v>1270005-9</v>
          </cell>
          <cell r="N133" t="str">
            <v xml:space="preserve">No </v>
          </cell>
          <cell r="O133">
            <v>78195</v>
          </cell>
          <cell r="P133" t="str">
            <v>Reg</v>
          </cell>
          <cell r="Q133" t="str">
            <v>Exempt</v>
          </cell>
          <cell r="R133"/>
          <cell r="S133"/>
          <cell r="T133"/>
          <cell r="U133"/>
          <cell r="V133"/>
          <cell r="W133">
            <v>0</v>
          </cell>
          <cell r="X133"/>
          <cell r="Y133"/>
          <cell r="Z133"/>
          <cell r="AA133"/>
          <cell r="AB133">
            <v>0</v>
          </cell>
          <cell r="AC133"/>
          <cell r="AD133"/>
          <cell r="AE133"/>
          <cell r="AF133"/>
          <cell r="AG133"/>
          <cell r="AH133"/>
          <cell r="AI133">
            <v>300000</v>
          </cell>
          <cell r="AJ133">
            <v>300000</v>
          </cell>
          <cell r="AK133">
            <v>0</v>
          </cell>
          <cell r="AL133"/>
          <cell r="AM133"/>
          <cell r="AN133"/>
          <cell r="AO133"/>
          <cell r="AP133"/>
          <cell r="AQ133">
            <v>300000</v>
          </cell>
          <cell r="AR133">
            <v>0</v>
          </cell>
          <cell r="AS133"/>
          <cell r="AT133">
            <v>0</v>
          </cell>
          <cell r="AU133">
            <v>0</v>
          </cell>
          <cell r="AV133"/>
          <cell r="AW133">
            <v>0</v>
          </cell>
          <cell r="AX133">
            <v>0</v>
          </cell>
          <cell r="AY133">
            <v>0</v>
          </cell>
          <cell r="AZ133"/>
          <cell r="BA133"/>
          <cell r="BB133"/>
          <cell r="BC133"/>
          <cell r="BD133"/>
          <cell r="BE133"/>
          <cell r="BF133">
            <v>0</v>
          </cell>
          <cell r="BG133">
            <v>0</v>
          </cell>
          <cell r="BH133"/>
          <cell r="BI133">
            <v>0</v>
          </cell>
          <cell r="BJ133"/>
          <cell r="BK133"/>
          <cell r="BL133"/>
          <cell r="BM133"/>
          <cell r="BN133"/>
          <cell r="BO133"/>
          <cell r="BP133"/>
          <cell r="BT133">
            <v>0</v>
          </cell>
          <cell r="BU133"/>
          <cell r="BV133"/>
          <cell r="BX133"/>
          <cell r="CA133" t="str">
            <v>Sabie</v>
          </cell>
          <cell r="CB133" t="str">
            <v>Sabie</v>
          </cell>
          <cell r="CC133">
            <v>11</v>
          </cell>
        </row>
        <row r="134">
          <cell r="C134">
            <v>120</v>
          </cell>
          <cell r="D134">
            <v>15</v>
          </cell>
          <cell r="E134">
            <v>14</v>
          </cell>
          <cell r="F134">
            <v>15</v>
          </cell>
          <cell r="G134" t="str">
            <v/>
          </cell>
          <cell r="H134" t="str">
            <v/>
          </cell>
          <cell r="I134" t="str">
            <v/>
          </cell>
          <cell r="J134" t="str">
            <v>PER submitted</v>
          </cell>
          <cell r="K134" t="str">
            <v>Bradshaw</v>
          </cell>
          <cell r="L134" t="str">
            <v>Source - Replace Wells #1 &amp; #2</v>
          </cell>
          <cell r="M134" t="str">
            <v>1730005-5</v>
          </cell>
          <cell r="N134" t="str">
            <v xml:space="preserve">No </v>
          </cell>
          <cell r="O134">
            <v>550</v>
          </cell>
          <cell r="P134" t="str">
            <v>Reg</v>
          </cell>
          <cell r="Q134" t="str">
            <v>Exempt</v>
          </cell>
          <cell r="R134"/>
          <cell r="S134"/>
          <cell r="T134"/>
          <cell r="U134"/>
          <cell r="V134"/>
          <cell r="W134">
            <v>0</v>
          </cell>
          <cell r="X134"/>
          <cell r="Y134"/>
          <cell r="Z134"/>
          <cell r="AA134"/>
          <cell r="AB134">
            <v>0</v>
          </cell>
          <cell r="AC134"/>
          <cell r="AD134"/>
          <cell r="AE134"/>
          <cell r="AF134"/>
          <cell r="AG134"/>
          <cell r="AH134"/>
          <cell r="AI134">
            <v>415000</v>
          </cell>
          <cell r="AJ134">
            <v>415000</v>
          </cell>
          <cell r="AK134">
            <v>0</v>
          </cell>
          <cell r="AL134"/>
          <cell r="AM134"/>
          <cell r="AN134"/>
          <cell r="AO134"/>
          <cell r="AP134"/>
          <cell r="AQ134">
            <v>415000</v>
          </cell>
          <cell r="AR134">
            <v>0</v>
          </cell>
          <cell r="AS134"/>
          <cell r="AT134">
            <v>0</v>
          </cell>
          <cell r="AU134">
            <v>0</v>
          </cell>
          <cell r="AV134"/>
          <cell r="AW134">
            <v>0</v>
          </cell>
          <cell r="AX134">
            <v>0</v>
          </cell>
          <cell r="AY134">
            <v>0</v>
          </cell>
          <cell r="AZ134"/>
          <cell r="BA134"/>
          <cell r="BB134"/>
          <cell r="BC134"/>
          <cell r="BD134"/>
          <cell r="BE134"/>
          <cell r="BF134">
            <v>0</v>
          </cell>
          <cell r="BG134">
            <v>0</v>
          </cell>
          <cell r="BH134"/>
          <cell r="BI134">
            <v>0</v>
          </cell>
          <cell r="BJ134" t="str">
            <v>PER submitted</v>
          </cell>
          <cell r="BK134"/>
          <cell r="BL134"/>
          <cell r="BM134"/>
          <cell r="BN134"/>
          <cell r="BO134">
            <v>306</v>
          </cell>
          <cell r="BP134"/>
          <cell r="BQ134"/>
          <cell r="BT134">
            <v>0</v>
          </cell>
          <cell r="BU134">
            <v>600000</v>
          </cell>
          <cell r="BV134" t="str">
            <v>2023 award</v>
          </cell>
          <cell r="BX134"/>
          <cell r="CA134" t="str">
            <v>Bradshaw</v>
          </cell>
          <cell r="CB134" t="str">
            <v>Lafontaine</v>
          </cell>
          <cell r="CC134">
            <v>4</v>
          </cell>
        </row>
        <row r="135">
          <cell r="C135">
            <v>451</v>
          </cell>
          <cell r="D135">
            <v>10</v>
          </cell>
          <cell r="E135">
            <v>181</v>
          </cell>
          <cell r="F135">
            <v>10</v>
          </cell>
          <cell r="G135" t="str">
            <v/>
          </cell>
          <cell r="H135" t="str">
            <v/>
          </cell>
          <cell r="I135" t="str">
            <v/>
          </cell>
          <cell r="J135" t="str">
            <v>PER submitted</v>
          </cell>
          <cell r="K135" t="str">
            <v>Bradshaw</v>
          </cell>
          <cell r="L135" t="str">
            <v xml:space="preserve">Treatment - New Plant, Remove Fe/Mn </v>
          </cell>
          <cell r="M135" t="str">
            <v>1730005-6</v>
          </cell>
          <cell r="N135" t="str">
            <v xml:space="preserve">No </v>
          </cell>
          <cell r="O135">
            <v>550</v>
          </cell>
          <cell r="P135" t="str">
            <v>Reg</v>
          </cell>
          <cell r="Q135" t="str">
            <v>Exempt</v>
          </cell>
          <cell r="R135"/>
          <cell r="S135"/>
          <cell r="T135"/>
          <cell r="U135"/>
          <cell r="V135"/>
          <cell r="W135">
            <v>0</v>
          </cell>
          <cell r="X135"/>
          <cell r="Y135"/>
          <cell r="Z135"/>
          <cell r="AA135"/>
          <cell r="AB135">
            <v>0</v>
          </cell>
          <cell r="AC135"/>
          <cell r="AD135"/>
          <cell r="AE135"/>
          <cell r="AF135"/>
          <cell r="AG135"/>
          <cell r="AH135"/>
          <cell r="AI135">
            <v>885000</v>
          </cell>
          <cell r="AJ135">
            <v>885000</v>
          </cell>
          <cell r="AK135">
            <v>0</v>
          </cell>
          <cell r="AL135"/>
          <cell r="AM135"/>
          <cell r="AN135"/>
          <cell r="AO135"/>
          <cell r="AP135"/>
          <cell r="AQ135">
            <v>885000</v>
          </cell>
          <cell r="AR135">
            <v>0</v>
          </cell>
          <cell r="AS135"/>
          <cell r="AT135">
            <v>0</v>
          </cell>
          <cell r="AU135">
            <v>0</v>
          </cell>
          <cell r="AV135"/>
          <cell r="AW135">
            <v>0</v>
          </cell>
          <cell r="AX135">
            <v>0</v>
          </cell>
          <cell r="AY135">
            <v>0</v>
          </cell>
          <cell r="AZ135"/>
          <cell r="BA135"/>
          <cell r="BB135"/>
          <cell r="BC135"/>
          <cell r="BD135"/>
          <cell r="BE135"/>
          <cell r="BF135">
            <v>0</v>
          </cell>
          <cell r="BG135">
            <v>0</v>
          </cell>
          <cell r="BH135"/>
          <cell r="BI135">
            <v>0</v>
          </cell>
          <cell r="BJ135" t="str">
            <v>PER submitted</v>
          </cell>
          <cell r="BK135"/>
          <cell r="BL135"/>
          <cell r="BM135"/>
          <cell r="BN135"/>
          <cell r="BO135">
            <v>306</v>
          </cell>
          <cell r="BP135"/>
          <cell r="BQ135"/>
          <cell r="BT135">
            <v>0</v>
          </cell>
          <cell r="BU135"/>
          <cell r="BV135"/>
          <cell r="BX135"/>
          <cell r="CA135" t="str">
            <v>Bradshaw</v>
          </cell>
          <cell r="CB135" t="str">
            <v>Lafontaine</v>
          </cell>
          <cell r="CC135">
            <v>4</v>
          </cell>
        </row>
        <row r="136">
          <cell r="C136">
            <v>452</v>
          </cell>
          <cell r="D136">
            <v>10</v>
          </cell>
          <cell r="E136"/>
          <cell r="F136"/>
          <cell r="G136"/>
          <cell r="H136" t="str">
            <v/>
          </cell>
          <cell r="I136" t="str">
            <v/>
          </cell>
          <cell r="J136">
            <v>0</v>
          </cell>
          <cell r="K136" t="str">
            <v>Bradshaw</v>
          </cell>
          <cell r="L136" t="str">
            <v>Watermain - Replace &amp; Loop</v>
          </cell>
          <cell r="M136" t="str">
            <v>1730005-7</v>
          </cell>
          <cell r="N136" t="str">
            <v xml:space="preserve">No </v>
          </cell>
          <cell r="O136">
            <v>550</v>
          </cell>
          <cell r="P136" t="str">
            <v>Reg</v>
          </cell>
          <cell r="Q136"/>
          <cell r="R136"/>
          <cell r="S136"/>
          <cell r="T136"/>
          <cell r="U136"/>
          <cell r="V136"/>
          <cell r="W136">
            <v>0</v>
          </cell>
          <cell r="X136"/>
          <cell r="Y136"/>
          <cell r="Z136"/>
          <cell r="AA136"/>
          <cell r="AB136"/>
          <cell r="AC136"/>
          <cell r="AD136"/>
          <cell r="AE136"/>
          <cell r="AF136"/>
          <cell r="AG136"/>
          <cell r="AH136"/>
          <cell r="AI136">
            <v>2110800</v>
          </cell>
          <cell r="AJ136">
            <v>2110800</v>
          </cell>
          <cell r="AK136">
            <v>0</v>
          </cell>
          <cell r="AL136"/>
          <cell r="AM136"/>
          <cell r="AN136"/>
          <cell r="AO136"/>
          <cell r="AP136"/>
          <cell r="AQ136">
            <v>2110800</v>
          </cell>
          <cell r="AR136">
            <v>0</v>
          </cell>
          <cell r="AS136"/>
          <cell r="AT136">
            <v>0</v>
          </cell>
          <cell r="AU136">
            <v>0</v>
          </cell>
          <cell r="AV136"/>
          <cell r="AW136">
            <v>0</v>
          </cell>
          <cell r="AX136">
            <v>0</v>
          </cell>
          <cell r="AY136">
            <v>0</v>
          </cell>
          <cell r="AZ136"/>
          <cell r="BA136"/>
          <cell r="BB136"/>
          <cell r="BC136"/>
          <cell r="BD136"/>
          <cell r="BE136"/>
          <cell r="BF136">
            <v>0</v>
          </cell>
          <cell r="BG136">
            <v>0</v>
          </cell>
          <cell r="BH136"/>
          <cell r="BI136">
            <v>0</v>
          </cell>
          <cell r="BJ136"/>
          <cell r="BK136"/>
          <cell r="BL136"/>
          <cell r="BM136"/>
          <cell r="BN136"/>
          <cell r="BO136"/>
          <cell r="BP136"/>
          <cell r="BT136"/>
          <cell r="BU136"/>
          <cell r="BV136"/>
          <cell r="BX136"/>
          <cell r="CA136" t="str">
            <v>Bradshaw</v>
          </cell>
          <cell r="CB136"/>
          <cell r="CC136">
            <v>4</v>
          </cell>
        </row>
        <row r="137">
          <cell r="C137">
            <v>453</v>
          </cell>
          <cell r="D137">
            <v>10</v>
          </cell>
          <cell r="E137"/>
          <cell r="F137"/>
          <cell r="G137"/>
          <cell r="H137" t="str">
            <v/>
          </cell>
          <cell r="I137" t="str">
            <v/>
          </cell>
          <cell r="J137">
            <v>0</v>
          </cell>
          <cell r="K137" t="str">
            <v>Bradshaw</v>
          </cell>
          <cell r="L137" t="str">
            <v>Storage - Tower Rehab</v>
          </cell>
          <cell r="M137" t="str">
            <v>1730005-8</v>
          </cell>
          <cell r="N137" t="str">
            <v xml:space="preserve">No </v>
          </cell>
          <cell r="O137">
            <v>550</v>
          </cell>
          <cell r="P137" t="str">
            <v>Reg</v>
          </cell>
          <cell r="Q137"/>
          <cell r="R137"/>
          <cell r="S137"/>
          <cell r="T137"/>
          <cell r="U137"/>
          <cell r="V137"/>
          <cell r="W137">
            <v>0</v>
          </cell>
          <cell r="X137"/>
          <cell r="Y137"/>
          <cell r="Z137"/>
          <cell r="AA137"/>
          <cell r="AB137"/>
          <cell r="AC137"/>
          <cell r="AD137"/>
          <cell r="AE137"/>
          <cell r="AF137"/>
          <cell r="AG137"/>
          <cell r="AH137"/>
          <cell r="AI137">
            <v>961000</v>
          </cell>
          <cell r="AJ137">
            <v>961000</v>
          </cell>
          <cell r="AK137">
            <v>0</v>
          </cell>
          <cell r="AL137"/>
          <cell r="AM137"/>
          <cell r="AN137"/>
          <cell r="AO137"/>
          <cell r="AP137"/>
          <cell r="AQ137">
            <v>961000</v>
          </cell>
          <cell r="AR137">
            <v>0</v>
          </cell>
          <cell r="AS137"/>
          <cell r="AT137">
            <v>0</v>
          </cell>
          <cell r="AU137">
            <v>0</v>
          </cell>
          <cell r="AV137"/>
          <cell r="AW137">
            <v>0</v>
          </cell>
          <cell r="AX137">
            <v>0</v>
          </cell>
          <cell r="AY137">
            <v>0</v>
          </cell>
          <cell r="AZ137"/>
          <cell r="BA137"/>
          <cell r="BB137"/>
          <cell r="BC137"/>
          <cell r="BD137"/>
          <cell r="BE137"/>
          <cell r="BF137">
            <v>0</v>
          </cell>
          <cell r="BG137">
            <v>0</v>
          </cell>
          <cell r="BH137"/>
          <cell r="BI137">
            <v>0</v>
          </cell>
          <cell r="BJ137"/>
          <cell r="BK137"/>
          <cell r="BL137"/>
          <cell r="BM137"/>
          <cell r="BN137"/>
          <cell r="BO137"/>
          <cell r="BP137"/>
          <cell r="BT137"/>
          <cell r="BU137"/>
          <cell r="BV137"/>
          <cell r="BX137"/>
          <cell r="CA137" t="str">
            <v>Bradshaw</v>
          </cell>
          <cell r="CB137"/>
          <cell r="CC137">
            <v>4</v>
          </cell>
        </row>
        <row r="138">
          <cell r="C138">
            <v>38</v>
          </cell>
          <cell r="D138">
            <v>20</v>
          </cell>
          <cell r="E138"/>
          <cell r="F138"/>
          <cell r="G138">
            <v>2024</v>
          </cell>
          <cell r="H138" t="str">
            <v/>
          </cell>
          <cell r="I138" t="str">
            <v>Yes</v>
          </cell>
          <cell r="J138">
            <v>0</v>
          </cell>
          <cell r="K138" t="str">
            <v>Schultz</v>
          </cell>
          <cell r="L138" t="str">
            <v>Other - LSL Replacement</v>
          </cell>
          <cell r="M138" t="str">
            <v>1770002-8</v>
          </cell>
          <cell r="N138" t="str">
            <v>Yes</v>
          </cell>
          <cell r="O138">
            <v>920</v>
          </cell>
          <cell r="P138" t="str">
            <v>LSL</v>
          </cell>
          <cell r="Q138"/>
          <cell r="R138"/>
          <cell r="S138">
            <v>45079</v>
          </cell>
          <cell r="T138">
            <v>275000</v>
          </cell>
          <cell r="U138">
            <v>137500</v>
          </cell>
          <cell r="V138">
            <v>137500</v>
          </cell>
          <cell r="W138">
            <v>68750</v>
          </cell>
          <cell r="X138" t="str">
            <v>Part B</v>
          </cell>
          <cell r="Y138"/>
          <cell r="Z138"/>
          <cell r="AA138"/>
          <cell r="AB138"/>
          <cell r="AC138"/>
          <cell r="AD138">
            <v>45413</v>
          </cell>
          <cell r="AE138">
            <v>45626</v>
          </cell>
          <cell r="AF138"/>
          <cell r="AG138"/>
          <cell r="AH138"/>
          <cell r="AI138">
            <v>275000</v>
          </cell>
          <cell r="AJ138">
            <v>275000</v>
          </cell>
          <cell r="AK138">
            <v>0</v>
          </cell>
          <cell r="AL138"/>
          <cell r="AM138"/>
          <cell r="AN138"/>
          <cell r="AO138"/>
          <cell r="AP138"/>
          <cell r="AQ138">
            <v>275000</v>
          </cell>
          <cell r="AR138">
            <v>275000</v>
          </cell>
          <cell r="AS138"/>
          <cell r="AT138">
            <v>137500</v>
          </cell>
          <cell r="AU138">
            <v>0</v>
          </cell>
          <cell r="AV138"/>
          <cell r="AW138">
            <v>137500</v>
          </cell>
          <cell r="AX138">
            <v>68750</v>
          </cell>
          <cell r="AY138">
            <v>68750</v>
          </cell>
          <cell r="AZ138"/>
          <cell r="BA138"/>
          <cell r="BB138"/>
          <cell r="BC138"/>
          <cell r="BD138"/>
          <cell r="BE138"/>
          <cell r="BF138">
            <v>0</v>
          </cell>
          <cell r="BG138">
            <v>0</v>
          </cell>
          <cell r="BH138"/>
          <cell r="BI138">
            <v>0</v>
          </cell>
          <cell r="BJ138"/>
          <cell r="BK138"/>
          <cell r="BL138"/>
          <cell r="BM138"/>
          <cell r="BN138"/>
          <cell r="BO138"/>
          <cell r="BP138"/>
          <cell r="BQ138"/>
          <cell r="BR138"/>
          <cell r="BS138"/>
          <cell r="BT138"/>
          <cell r="BU138"/>
          <cell r="BV138"/>
          <cell r="BW138"/>
          <cell r="BX138"/>
          <cell r="BY138"/>
          <cell r="BZ138"/>
          <cell r="CA138" t="str">
            <v>Schultz</v>
          </cell>
          <cell r="CB138"/>
          <cell r="CC138">
            <v>5</v>
          </cell>
        </row>
        <row r="139">
          <cell r="C139">
            <v>218</v>
          </cell>
          <cell r="D139">
            <v>12</v>
          </cell>
          <cell r="E139">
            <v>90</v>
          </cell>
          <cell r="F139">
            <v>12</v>
          </cell>
          <cell r="G139"/>
          <cell r="H139" t="str">
            <v/>
          </cell>
          <cell r="I139" t="str">
            <v/>
          </cell>
          <cell r="J139">
            <v>0</v>
          </cell>
          <cell r="K139" t="str">
            <v>Schultz</v>
          </cell>
          <cell r="L139" t="str">
            <v>Watermain - Replace &amp; Loop</v>
          </cell>
          <cell r="M139" t="str">
            <v>1770002-6</v>
          </cell>
          <cell r="N139" t="str">
            <v xml:space="preserve">No </v>
          </cell>
          <cell r="O139">
            <v>689</v>
          </cell>
          <cell r="P139" t="str">
            <v>Reg</v>
          </cell>
          <cell r="Q139" t="str">
            <v>Exempt</v>
          </cell>
          <cell r="R139"/>
          <cell r="S139"/>
          <cell r="T139"/>
          <cell r="U139"/>
          <cell r="V139"/>
          <cell r="W139">
            <v>0</v>
          </cell>
          <cell r="X139"/>
          <cell r="Y139"/>
          <cell r="Z139">
            <v>44713</v>
          </cell>
          <cell r="AA139">
            <v>1609600</v>
          </cell>
          <cell r="AB139">
            <v>1609600</v>
          </cell>
          <cell r="AC139" t="str">
            <v>Part B</v>
          </cell>
          <cell r="AD139"/>
          <cell r="AE139"/>
          <cell r="AF139"/>
          <cell r="AG139"/>
          <cell r="AH139"/>
          <cell r="AI139">
            <v>6569018</v>
          </cell>
          <cell r="AJ139">
            <v>6569018</v>
          </cell>
          <cell r="AK139">
            <v>0</v>
          </cell>
          <cell r="AL139"/>
          <cell r="AM139"/>
          <cell r="AN139"/>
          <cell r="AO139"/>
          <cell r="AP139"/>
          <cell r="AQ139">
            <v>6569018</v>
          </cell>
          <cell r="AR139">
            <v>0</v>
          </cell>
          <cell r="AS139"/>
          <cell r="AT139">
            <v>0</v>
          </cell>
          <cell r="AU139">
            <v>0</v>
          </cell>
          <cell r="AV139"/>
          <cell r="AW139">
            <v>0</v>
          </cell>
          <cell r="AX139">
            <v>0</v>
          </cell>
          <cell r="AY139">
            <v>0</v>
          </cell>
          <cell r="AZ139"/>
          <cell r="BA139"/>
          <cell r="BB139"/>
          <cell r="BC139"/>
          <cell r="BD139"/>
          <cell r="BE139"/>
          <cell r="BF139">
            <v>0</v>
          </cell>
          <cell r="BG139">
            <v>0</v>
          </cell>
          <cell r="BH139"/>
          <cell r="BI139">
            <v>0</v>
          </cell>
          <cell r="BJ139"/>
          <cell r="BK139"/>
          <cell r="BL139"/>
          <cell r="BM139"/>
          <cell r="BN139"/>
          <cell r="BO139"/>
          <cell r="BP139"/>
          <cell r="BT139">
            <v>0</v>
          </cell>
          <cell r="BU139"/>
          <cell r="BV139"/>
          <cell r="BX139"/>
          <cell r="CA139" t="str">
            <v>Schultz</v>
          </cell>
          <cell r="CB139"/>
          <cell r="CC139">
            <v>5</v>
          </cell>
        </row>
        <row r="140">
          <cell r="C140">
            <v>398</v>
          </cell>
          <cell r="D140">
            <v>10</v>
          </cell>
          <cell r="E140"/>
          <cell r="F140"/>
          <cell r="G140">
            <v>2024</v>
          </cell>
          <cell r="H140" t="str">
            <v/>
          </cell>
          <cell r="I140" t="str">
            <v>Yes</v>
          </cell>
          <cell r="J140">
            <v>0</v>
          </cell>
          <cell r="K140" t="str">
            <v>Schultz</v>
          </cell>
          <cell r="L140" t="str">
            <v>Watermain - Creamery Ave. Improvements</v>
          </cell>
          <cell r="M140" t="str">
            <v>1770002-7</v>
          </cell>
          <cell r="N140" t="str">
            <v xml:space="preserve">No </v>
          </cell>
          <cell r="O140">
            <v>920</v>
          </cell>
          <cell r="P140" t="str">
            <v>Reg</v>
          </cell>
          <cell r="Q140"/>
          <cell r="R140"/>
          <cell r="S140">
            <v>45077</v>
          </cell>
          <cell r="T140">
            <v>1837932</v>
          </cell>
          <cell r="U140"/>
          <cell r="V140"/>
          <cell r="W140">
            <v>1837932</v>
          </cell>
          <cell r="X140" t="str">
            <v>Part B</v>
          </cell>
          <cell r="Y140"/>
          <cell r="Z140"/>
          <cell r="AA140"/>
          <cell r="AB140"/>
          <cell r="AC140"/>
          <cell r="AD140">
            <v>45413</v>
          </cell>
          <cell r="AE140">
            <v>45597</v>
          </cell>
          <cell r="AF140"/>
          <cell r="AG140"/>
          <cell r="AH140"/>
          <cell r="AI140">
            <v>1837932</v>
          </cell>
          <cell r="AJ140">
            <v>1838000</v>
          </cell>
          <cell r="AK140">
            <v>-68</v>
          </cell>
          <cell r="AL140"/>
          <cell r="AM140"/>
          <cell r="AN140"/>
          <cell r="AO140"/>
          <cell r="AP140"/>
          <cell r="AQ140">
            <v>1837932</v>
          </cell>
          <cell r="AR140">
            <v>1837932</v>
          </cell>
          <cell r="AS140"/>
          <cell r="AT140">
            <v>0</v>
          </cell>
          <cell r="AU140">
            <v>0</v>
          </cell>
          <cell r="AV140"/>
          <cell r="AW140">
            <v>0</v>
          </cell>
          <cell r="AX140">
            <v>0</v>
          </cell>
          <cell r="AY140">
            <v>1837932</v>
          </cell>
          <cell r="AZ140"/>
          <cell r="BA140"/>
          <cell r="BB140"/>
          <cell r="BC140"/>
          <cell r="BD140"/>
          <cell r="BE140"/>
          <cell r="BF140">
            <v>0</v>
          </cell>
          <cell r="BG140">
            <v>0</v>
          </cell>
          <cell r="BH140"/>
          <cell r="BI140">
            <v>0</v>
          </cell>
          <cell r="BJ140"/>
          <cell r="BK140"/>
          <cell r="BL140"/>
          <cell r="BM140"/>
          <cell r="BN140"/>
          <cell r="BO140"/>
          <cell r="BP140"/>
          <cell r="BT140"/>
          <cell r="BU140"/>
          <cell r="BV140"/>
          <cell r="BX140"/>
          <cell r="CA140" t="str">
            <v>Schultz</v>
          </cell>
          <cell r="CB140"/>
          <cell r="CC140">
            <v>5</v>
          </cell>
        </row>
        <row r="141">
          <cell r="C141">
            <v>27</v>
          </cell>
          <cell r="D141">
            <v>20</v>
          </cell>
          <cell r="E141">
            <v>201</v>
          </cell>
          <cell r="F141">
            <v>10</v>
          </cell>
          <cell r="G141">
            <v>2023</v>
          </cell>
          <cell r="H141" t="str">
            <v/>
          </cell>
          <cell r="I141" t="str">
            <v/>
          </cell>
          <cell r="J141">
            <v>0</v>
          </cell>
          <cell r="K141" t="str">
            <v>Bradshaw</v>
          </cell>
          <cell r="L141" t="str">
            <v>Treatment - Manganese Treatment Plant</v>
          </cell>
          <cell r="M141" t="str">
            <v>1780001-3</v>
          </cell>
          <cell r="N141" t="str">
            <v xml:space="preserve">No </v>
          </cell>
          <cell r="O141">
            <v>595</v>
          </cell>
          <cell r="P141" t="str">
            <v>EC</v>
          </cell>
          <cell r="Q141" t="str">
            <v>Exempt</v>
          </cell>
          <cell r="R141"/>
          <cell r="S141"/>
          <cell r="T141"/>
          <cell r="U141"/>
          <cell r="V141"/>
          <cell r="W141">
            <v>0</v>
          </cell>
          <cell r="X141"/>
          <cell r="Y141"/>
          <cell r="Z141">
            <v>44713</v>
          </cell>
          <cell r="AA141">
            <v>3622610</v>
          </cell>
          <cell r="AB141">
            <v>3622610</v>
          </cell>
          <cell r="AC141" t="str">
            <v>Part A6,EC</v>
          </cell>
          <cell r="AD141">
            <v>45047</v>
          </cell>
          <cell r="AE141">
            <v>44858</v>
          </cell>
          <cell r="AF141"/>
          <cell r="AG141"/>
          <cell r="AH141"/>
          <cell r="AI141">
            <v>3622610</v>
          </cell>
          <cell r="AJ141">
            <v>3622610</v>
          </cell>
          <cell r="AK141">
            <v>0</v>
          </cell>
          <cell r="AL141"/>
          <cell r="AM141"/>
          <cell r="AN141"/>
          <cell r="AO141"/>
          <cell r="AP141"/>
          <cell r="AQ141">
            <v>3622610</v>
          </cell>
          <cell r="AR141">
            <v>0</v>
          </cell>
          <cell r="AS141"/>
          <cell r="AT141">
            <v>0</v>
          </cell>
          <cell r="AU141">
            <v>1811305</v>
          </cell>
          <cell r="AV141"/>
          <cell r="AW141">
            <v>1811305</v>
          </cell>
          <cell r="AX141">
            <v>0</v>
          </cell>
          <cell r="AY141">
            <v>0</v>
          </cell>
          <cell r="AZ141"/>
          <cell r="BA141"/>
          <cell r="BB141"/>
          <cell r="BC141"/>
          <cell r="BD141"/>
          <cell r="BE141"/>
          <cell r="BF141">
            <v>0</v>
          </cell>
          <cell r="BG141">
            <v>0</v>
          </cell>
          <cell r="BH141"/>
          <cell r="BI141">
            <v>0</v>
          </cell>
          <cell r="BJ141"/>
          <cell r="BK141"/>
          <cell r="BL141"/>
          <cell r="BM141"/>
          <cell r="BN141"/>
          <cell r="BO141"/>
          <cell r="BP141"/>
          <cell r="BT141">
            <v>0</v>
          </cell>
          <cell r="BU141"/>
          <cell r="BV141"/>
          <cell r="BX141"/>
          <cell r="CA141" t="str">
            <v>Bradshaw</v>
          </cell>
          <cell r="CB141"/>
          <cell r="CC141">
            <v>4</v>
          </cell>
        </row>
        <row r="142">
          <cell r="C142">
            <v>165</v>
          </cell>
          <cell r="D142">
            <v>12</v>
          </cell>
          <cell r="E142">
            <v>44</v>
          </cell>
          <cell r="F142">
            <v>12</v>
          </cell>
          <cell r="G142"/>
          <cell r="H142" t="str">
            <v/>
          </cell>
          <cell r="I142" t="str">
            <v/>
          </cell>
          <cell r="J142">
            <v>0</v>
          </cell>
          <cell r="K142" t="str">
            <v>Bradshaw</v>
          </cell>
          <cell r="L142" t="str">
            <v>Watermain - Replace &amp; Loop</v>
          </cell>
          <cell r="M142" t="str">
            <v>1780001-1</v>
          </cell>
          <cell r="N142" t="str">
            <v xml:space="preserve">No </v>
          </cell>
          <cell r="O142">
            <v>595</v>
          </cell>
          <cell r="P142" t="str">
            <v>Reg</v>
          </cell>
          <cell r="Q142" t="str">
            <v>Exempt</v>
          </cell>
          <cell r="R142"/>
          <cell r="S142"/>
          <cell r="T142"/>
          <cell r="U142"/>
          <cell r="V142"/>
          <cell r="W142">
            <v>0</v>
          </cell>
          <cell r="X142"/>
          <cell r="Y142"/>
          <cell r="Z142">
            <v>44713</v>
          </cell>
          <cell r="AA142">
            <v>1888230</v>
          </cell>
          <cell r="AB142">
            <v>1888230</v>
          </cell>
          <cell r="AC142" t="str">
            <v>Refer to RD</v>
          </cell>
          <cell r="AD142">
            <v>45047</v>
          </cell>
          <cell r="AE142">
            <v>44858</v>
          </cell>
          <cell r="AF142"/>
          <cell r="AG142"/>
          <cell r="AH142"/>
          <cell r="AI142">
            <v>1888230</v>
          </cell>
          <cell r="AJ142">
            <v>1888230</v>
          </cell>
          <cell r="AK142">
            <v>0</v>
          </cell>
          <cell r="AL142"/>
          <cell r="AM142"/>
          <cell r="AN142"/>
          <cell r="AO142"/>
          <cell r="AP142"/>
          <cell r="AQ142">
            <v>1888230</v>
          </cell>
          <cell r="AR142">
            <v>0</v>
          </cell>
          <cell r="AS142"/>
          <cell r="AT142">
            <v>0</v>
          </cell>
          <cell r="AU142">
            <v>0</v>
          </cell>
          <cell r="AV142"/>
          <cell r="AW142">
            <v>0</v>
          </cell>
          <cell r="AX142">
            <v>0</v>
          </cell>
          <cell r="AY142">
            <v>0</v>
          </cell>
          <cell r="AZ142"/>
          <cell r="BA142"/>
          <cell r="BB142"/>
          <cell r="BC142"/>
          <cell r="BD142"/>
          <cell r="BE142"/>
          <cell r="BF142">
            <v>0</v>
          </cell>
          <cell r="BG142">
            <v>0</v>
          </cell>
          <cell r="BH142"/>
          <cell r="BI142">
            <v>0</v>
          </cell>
          <cell r="BJ142"/>
          <cell r="BK142"/>
          <cell r="BL142"/>
          <cell r="BM142"/>
          <cell r="BN142"/>
          <cell r="BO142"/>
          <cell r="BP142"/>
          <cell r="BT142">
            <v>0</v>
          </cell>
          <cell r="BU142"/>
          <cell r="BV142"/>
          <cell r="BX142"/>
          <cell r="CA142" t="str">
            <v>Bradshaw</v>
          </cell>
          <cell r="CB142"/>
          <cell r="CC142">
            <v>4</v>
          </cell>
        </row>
        <row r="143">
          <cell r="C143">
            <v>166</v>
          </cell>
          <cell r="D143">
            <v>12</v>
          </cell>
          <cell r="E143">
            <v>45</v>
          </cell>
          <cell r="F143">
            <v>12</v>
          </cell>
          <cell r="G143"/>
          <cell r="H143" t="str">
            <v/>
          </cell>
          <cell r="I143" t="str">
            <v/>
          </cell>
          <cell r="J143">
            <v>0</v>
          </cell>
          <cell r="K143" t="str">
            <v>Bradshaw</v>
          </cell>
          <cell r="L143" t="str">
            <v>Source - Two New Wells</v>
          </cell>
          <cell r="M143" t="str">
            <v>1780001-2</v>
          </cell>
          <cell r="N143" t="str">
            <v xml:space="preserve">No </v>
          </cell>
          <cell r="O143">
            <v>595</v>
          </cell>
          <cell r="P143" t="str">
            <v>Reg</v>
          </cell>
          <cell r="Q143" t="str">
            <v>Exempt</v>
          </cell>
          <cell r="R143"/>
          <cell r="S143"/>
          <cell r="T143"/>
          <cell r="U143"/>
          <cell r="V143"/>
          <cell r="W143">
            <v>0</v>
          </cell>
          <cell r="X143"/>
          <cell r="Y143"/>
          <cell r="Z143">
            <v>44713</v>
          </cell>
          <cell r="AA143">
            <v>197150</v>
          </cell>
          <cell r="AB143">
            <v>197150</v>
          </cell>
          <cell r="AC143" t="str">
            <v>Refer to RD</v>
          </cell>
          <cell r="AD143">
            <v>45047</v>
          </cell>
          <cell r="AE143">
            <v>44858</v>
          </cell>
          <cell r="AF143"/>
          <cell r="AG143"/>
          <cell r="AH143"/>
          <cell r="AI143">
            <v>197150</v>
          </cell>
          <cell r="AJ143">
            <v>197150</v>
          </cell>
          <cell r="AK143">
            <v>0</v>
          </cell>
          <cell r="AL143"/>
          <cell r="AM143"/>
          <cell r="AN143"/>
          <cell r="AO143"/>
          <cell r="AP143"/>
          <cell r="AQ143">
            <v>197150</v>
          </cell>
          <cell r="AR143">
            <v>0</v>
          </cell>
          <cell r="AS143"/>
          <cell r="AT143">
            <v>0</v>
          </cell>
          <cell r="AU143">
            <v>0</v>
          </cell>
          <cell r="AV143"/>
          <cell r="AW143">
            <v>0</v>
          </cell>
          <cell r="AX143">
            <v>0</v>
          </cell>
          <cell r="AY143">
            <v>0</v>
          </cell>
          <cell r="AZ143"/>
          <cell r="BA143"/>
          <cell r="BB143"/>
          <cell r="BC143"/>
          <cell r="BD143"/>
          <cell r="BE143"/>
          <cell r="BF143">
            <v>0</v>
          </cell>
          <cell r="BG143">
            <v>0</v>
          </cell>
          <cell r="BH143"/>
          <cell r="BI143">
            <v>0</v>
          </cell>
          <cell r="BJ143"/>
          <cell r="BK143"/>
          <cell r="BL143"/>
          <cell r="BM143"/>
          <cell r="BN143"/>
          <cell r="BO143"/>
          <cell r="BP143"/>
          <cell r="BQ143"/>
          <cell r="BR143"/>
          <cell r="BS143"/>
          <cell r="BT143">
            <v>0</v>
          </cell>
          <cell r="BU143"/>
          <cell r="BV143"/>
          <cell r="BW143"/>
          <cell r="BX143"/>
          <cell r="BY143"/>
          <cell r="BZ143"/>
          <cell r="CA143" t="str">
            <v>Bradshaw</v>
          </cell>
          <cell r="CB143"/>
          <cell r="CC143">
            <v>4</v>
          </cell>
        </row>
        <row r="144">
          <cell r="C144">
            <v>133</v>
          </cell>
          <cell r="D144">
            <v>15</v>
          </cell>
          <cell r="E144"/>
          <cell r="F144"/>
          <cell r="G144"/>
          <cell r="H144" t="str">
            <v/>
          </cell>
          <cell r="I144" t="str">
            <v/>
          </cell>
          <cell r="J144">
            <v>0</v>
          </cell>
          <cell r="K144" t="str">
            <v>Schultz</v>
          </cell>
          <cell r="L144" t="str">
            <v>Treatment - Manganese Treatment Plant</v>
          </cell>
          <cell r="M144" t="str">
            <v>1490001-1</v>
          </cell>
          <cell r="N144" t="str">
            <v>Yes</v>
          </cell>
          <cell r="O144">
            <v>318</v>
          </cell>
          <cell r="P144" t="str">
            <v>EC</v>
          </cell>
          <cell r="Q144"/>
          <cell r="R144"/>
          <cell r="S144"/>
          <cell r="T144"/>
          <cell r="U144"/>
          <cell r="V144"/>
          <cell r="W144">
            <v>0</v>
          </cell>
          <cell r="X144"/>
          <cell r="Y144"/>
          <cell r="Z144"/>
          <cell r="AA144"/>
          <cell r="AB144"/>
          <cell r="AC144"/>
          <cell r="AD144"/>
          <cell r="AE144"/>
          <cell r="AF144"/>
          <cell r="AG144"/>
          <cell r="AH144"/>
          <cell r="AI144">
            <v>2811000</v>
          </cell>
          <cell r="AJ144">
            <v>2811000</v>
          </cell>
          <cell r="AK144">
            <v>0</v>
          </cell>
          <cell r="AL144"/>
          <cell r="AM144"/>
          <cell r="AN144"/>
          <cell r="AO144"/>
          <cell r="AP144"/>
          <cell r="AQ144">
            <v>2811000</v>
          </cell>
          <cell r="AR144">
            <v>0</v>
          </cell>
          <cell r="AS144"/>
          <cell r="AT144">
            <v>0</v>
          </cell>
          <cell r="AU144">
            <v>1405500</v>
          </cell>
          <cell r="AV144"/>
          <cell r="AW144">
            <v>1405500</v>
          </cell>
          <cell r="AX144">
            <v>0</v>
          </cell>
          <cell r="AY144">
            <v>0</v>
          </cell>
          <cell r="AZ144"/>
          <cell r="BA144"/>
          <cell r="BB144"/>
          <cell r="BC144"/>
          <cell r="BD144"/>
          <cell r="BE144"/>
          <cell r="BF144">
            <v>0</v>
          </cell>
          <cell r="BG144">
            <v>0</v>
          </cell>
          <cell r="BH144"/>
          <cell r="BI144">
            <v>0</v>
          </cell>
          <cell r="BJ144"/>
          <cell r="BK144"/>
          <cell r="BL144"/>
          <cell r="BM144"/>
          <cell r="BN144"/>
          <cell r="BO144"/>
          <cell r="BP144"/>
          <cell r="BT144"/>
          <cell r="BU144"/>
          <cell r="BV144"/>
          <cell r="BX144"/>
          <cell r="CA144" t="str">
            <v>Schultz</v>
          </cell>
          <cell r="CB144"/>
          <cell r="CC144">
            <v>5</v>
          </cell>
        </row>
        <row r="145">
          <cell r="C145">
            <v>694</v>
          </cell>
          <cell r="D145">
            <v>7</v>
          </cell>
          <cell r="E145"/>
          <cell r="F145"/>
          <cell r="G145"/>
          <cell r="H145" t="str">
            <v/>
          </cell>
          <cell r="I145" t="str">
            <v/>
          </cell>
          <cell r="J145">
            <v>0</v>
          </cell>
          <cell r="K145" t="str">
            <v>Schultz</v>
          </cell>
          <cell r="L145" t="str">
            <v>Watermain - Looping</v>
          </cell>
          <cell r="M145" t="str">
            <v>1490001-4</v>
          </cell>
          <cell r="N145" t="str">
            <v xml:space="preserve">No </v>
          </cell>
          <cell r="O145">
            <v>318</v>
          </cell>
          <cell r="P145" t="str">
            <v>Reg</v>
          </cell>
          <cell r="Q145"/>
          <cell r="R145"/>
          <cell r="S145"/>
          <cell r="T145"/>
          <cell r="U145"/>
          <cell r="V145"/>
          <cell r="W145">
            <v>0</v>
          </cell>
          <cell r="X145"/>
          <cell r="Y145"/>
          <cell r="Z145"/>
          <cell r="AA145"/>
          <cell r="AB145"/>
          <cell r="AC145"/>
          <cell r="AD145"/>
          <cell r="AE145"/>
          <cell r="AF145"/>
          <cell r="AG145"/>
          <cell r="AH145"/>
          <cell r="AI145">
            <v>1344000</v>
          </cell>
          <cell r="AJ145">
            <v>1344000</v>
          </cell>
          <cell r="AK145">
            <v>0</v>
          </cell>
          <cell r="AL145"/>
          <cell r="AM145"/>
          <cell r="AN145"/>
          <cell r="AO145"/>
          <cell r="AP145"/>
          <cell r="AQ145">
            <v>1344000</v>
          </cell>
          <cell r="AR145">
            <v>0</v>
          </cell>
          <cell r="AS145"/>
          <cell r="AT145">
            <v>0</v>
          </cell>
          <cell r="AU145">
            <v>0</v>
          </cell>
          <cell r="AV145"/>
          <cell r="AW145">
            <v>0</v>
          </cell>
          <cell r="AX145">
            <v>0</v>
          </cell>
          <cell r="AY145">
            <v>0</v>
          </cell>
          <cell r="AZ145"/>
          <cell r="BA145"/>
          <cell r="BB145"/>
          <cell r="BC145"/>
          <cell r="BD145"/>
          <cell r="BE145"/>
          <cell r="BF145">
            <v>0</v>
          </cell>
          <cell r="BG145">
            <v>0</v>
          </cell>
          <cell r="BH145"/>
          <cell r="BI145">
            <v>0</v>
          </cell>
          <cell r="BJ145"/>
          <cell r="BK145"/>
          <cell r="BL145"/>
          <cell r="BM145"/>
          <cell r="BN145"/>
          <cell r="BO145"/>
          <cell r="BP145"/>
          <cell r="BT145"/>
          <cell r="BU145"/>
          <cell r="BV145"/>
          <cell r="BX145"/>
          <cell r="CA145" t="str">
            <v>Schultz</v>
          </cell>
          <cell r="CB145"/>
          <cell r="CC145">
            <v>5</v>
          </cell>
        </row>
        <row r="146">
          <cell r="C146">
            <v>823</v>
          </cell>
          <cell r="D146">
            <v>5</v>
          </cell>
          <cell r="E146"/>
          <cell r="F146"/>
          <cell r="G146"/>
          <cell r="H146" t="str">
            <v/>
          </cell>
          <cell r="I146" t="str">
            <v/>
          </cell>
          <cell r="J146">
            <v>0</v>
          </cell>
          <cell r="K146" t="str">
            <v>Schultz</v>
          </cell>
          <cell r="L146" t="str">
            <v xml:space="preserve">Source - New Well </v>
          </cell>
          <cell r="M146" t="str">
            <v>1490001-2</v>
          </cell>
          <cell r="N146" t="str">
            <v xml:space="preserve">No </v>
          </cell>
          <cell r="O146">
            <v>318</v>
          </cell>
          <cell r="P146" t="str">
            <v>Reg</v>
          </cell>
          <cell r="Q146"/>
          <cell r="R146"/>
          <cell r="S146"/>
          <cell r="T146"/>
          <cell r="U146"/>
          <cell r="V146"/>
          <cell r="W146">
            <v>0</v>
          </cell>
          <cell r="X146"/>
          <cell r="Y146"/>
          <cell r="Z146"/>
          <cell r="AA146"/>
          <cell r="AB146"/>
          <cell r="AC146"/>
          <cell r="AD146"/>
          <cell r="AE146"/>
          <cell r="AF146"/>
          <cell r="AG146"/>
          <cell r="AH146"/>
          <cell r="AI146">
            <v>524000</v>
          </cell>
          <cell r="AJ146">
            <v>524000</v>
          </cell>
          <cell r="AK146">
            <v>0</v>
          </cell>
          <cell r="AL146"/>
          <cell r="AM146"/>
          <cell r="AN146"/>
          <cell r="AO146"/>
          <cell r="AP146"/>
          <cell r="AQ146">
            <v>524000</v>
          </cell>
          <cell r="AR146">
            <v>0</v>
          </cell>
          <cell r="AS146"/>
          <cell r="AT146">
            <v>0</v>
          </cell>
          <cell r="AU146">
            <v>0</v>
          </cell>
          <cell r="AV146"/>
          <cell r="AW146">
            <v>0</v>
          </cell>
          <cell r="AX146">
            <v>0</v>
          </cell>
          <cell r="AY146">
            <v>0</v>
          </cell>
          <cell r="AZ146"/>
          <cell r="BA146"/>
          <cell r="BB146"/>
          <cell r="BC146"/>
          <cell r="BD146"/>
          <cell r="BE146"/>
          <cell r="BF146">
            <v>0</v>
          </cell>
          <cell r="BG146">
            <v>0</v>
          </cell>
          <cell r="BH146"/>
          <cell r="BI146">
            <v>0</v>
          </cell>
          <cell r="BJ146"/>
          <cell r="BK146"/>
          <cell r="BL146"/>
          <cell r="BM146"/>
          <cell r="BN146"/>
          <cell r="BO146"/>
          <cell r="BP146"/>
          <cell r="BT146"/>
          <cell r="BU146"/>
          <cell r="BV146"/>
          <cell r="BX146"/>
          <cell r="CA146" t="str">
            <v>Schultz</v>
          </cell>
          <cell r="CB146"/>
          <cell r="CC146">
            <v>5</v>
          </cell>
        </row>
        <row r="147">
          <cell r="C147">
            <v>824</v>
          </cell>
          <cell r="D147">
            <v>5</v>
          </cell>
          <cell r="E147"/>
          <cell r="F147"/>
          <cell r="G147"/>
          <cell r="H147" t="str">
            <v/>
          </cell>
          <cell r="I147" t="str">
            <v/>
          </cell>
          <cell r="J147">
            <v>0</v>
          </cell>
          <cell r="K147" t="str">
            <v>Schultz</v>
          </cell>
          <cell r="L147" t="str">
            <v>Storage - 50,000 Gal Tower Rehab</v>
          </cell>
          <cell r="M147" t="str">
            <v>1490001-3</v>
          </cell>
          <cell r="N147" t="str">
            <v xml:space="preserve">No </v>
          </cell>
          <cell r="O147">
            <v>318</v>
          </cell>
          <cell r="P147" t="str">
            <v>Reg</v>
          </cell>
          <cell r="Q147"/>
          <cell r="R147"/>
          <cell r="S147"/>
          <cell r="T147"/>
          <cell r="U147"/>
          <cell r="V147"/>
          <cell r="W147">
            <v>0</v>
          </cell>
          <cell r="X147"/>
          <cell r="Y147"/>
          <cell r="Z147"/>
          <cell r="AA147"/>
          <cell r="AB147"/>
          <cell r="AC147"/>
          <cell r="AD147"/>
          <cell r="AE147"/>
          <cell r="AF147"/>
          <cell r="AG147"/>
          <cell r="AH147"/>
          <cell r="AI147">
            <v>890000</v>
          </cell>
          <cell r="AJ147">
            <v>890000</v>
          </cell>
          <cell r="AK147">
            <v>0</v>
          </cell>
          <cell r="AL147"/>
          <cell r="AM147"/>
          <cell r="AN147"/>
          <cell r="AO147"/>
          <cell r="AP147"/>
          <cell r="AQ147">
            <v>890000</v>
          </cell>
          <cell r="AR147">
            <v>0</v>
          </cell>
          <cell r="AS147"/>
          <cell r="AT147">
            <v>0</v>
          </cell>
          <cell r="AU147">
            <v>0</v>
          </cell>
          <cell r="AV147"/>
          <cell r="AW147">
            <v>0</v>
          </cell>
          <cell r="AX147">
            <v>0</v>
          </cell>
          <cell r="AY147">
            <v>0</v>
          </cell>
          <cell r="AZ147"/>
          <cell r="BA147"/>
          <cell r="BB147"/>
          <cell r="BC147"/>
          <cell r="BD147"/>
          <cell r="BE147"/>
          <cell r="BF147">
            <v>0</v>
          </cell>
          <cell r="BG147">
            <v>0</v>
          </cell>
          <cell r="BH147"/>
          <cell r="BI147">
            <v>0</v>
          </cell>
          <cell r="BJ147"/>
          <cell r="BK147"/>
          <cell r="BL147"/>
          <cell r="BM147"/>
          <cell r="BN147"/>
          <cell r="BO147"/>
          <cell r="BP147"/>
          <cell r="BT147"/>
          <cell r="BU147"/>
          <cell r="BV147"/>
          <cell r="BX147"/>
          <cell r="CA147" t="str">
            <v>Schultz</v>
          </cell>
          <cell r="CB147"/>
          <cell r="CC147">
            <v>5</v>
          </cell>
        </row>
        <row r="148">
          <cell r="C148">
            <v>603</v>
          </cell>
          <cell r="D148">
            <v>10</v>
          </cell>
          <cell r="E148">
            <v>466</v>
          </cell>
          <cell r="F148">
            <v>10</v>
          </cell>
          <cell r="G148">
            <v>2023</v>
          </cell>
          <cell r="H148" t="str">
            <v/>
          </cell>
          <cell r="I148" t="str">
            <v/>
          </cell>
          <cell r="J148">
            <v>0</v>
          </cell>
          <cell r="K148" t="str">
            <v>Barrett</v>
          </cell>
          <cell r="L148" t="str">
            <v>Storage - Tower #1 Rehab</v>
          </cell>
          <cell r="M148" t="str">
            <v>1860005-7</v>
          </cell>
          <cell r="N148" t="str">
            <v xml:space="preserve">No </v>
          </cell>
          <cell r="O148">
            <v>16413</v>
          </cell>
          <cell r="P148" t="str">
            <v>Reg</v>
          </cell>
          <cell r="Q148" t="str">
            <v>Exempt</v>
          </cell>
          <cell r="R148"/>
          <cell r="S148"/>
          <cell r="T148"/>
          <cell r="U148"/>
          <cell r="V148"/>
          <cell r="W148">
            <v>0</v>
          </cell>
          <cell r="X148"/>
          <cell r="Y148"/>
          <cell r="Z148">
            <v>44712</v>
          </cell>
          <cell r="AA148">
            <v>815000</v>
          </cell>
          <cell r="AB148">
            <v>815000</v>
          </cell>
          <cell r="AC148" t="str">
            <v>Part B</v>
          </cell>
          <cell r="AD148">
            <v>45078</v>
          </cell>
          <cell r="AE148">
            <v>45200</v>
          </cell>
          <cell r="AF148"/>
          <cell r="AG148"/>
          <cell r="AH148"/>
          <cell r="AI148">
            <v>815000</v>
          </cell>
          <cell r="AJ148">
            <v>815000</v>
          </cell>
          <cell r="AK148">
            <v>0</v>
          </cell>
          <cell r="AL148"/>
          <cell r="AM148"/>
          <cell r="AN148"/>
          <cell r="AO148"/>
          <cell r="AP148"/>
          <cell r="AQ148">
            <v>815000</v>
          </cell>
          <cell r="AR148">
            <v>0</v>
          </cell>
          <cell r="AS148"/>
          <cell r="AT148">
            <v>0</v>
          </cell>
          <cell r="AU148">
            <v>0</v>
          </cell>
          <cell r="AV148"/>
          <cell r="AW148">
            <v>0</v>
          </cell>
          <cell r="AX148">
            <v>0</v>
          </cell>
          <cell r="AY148">
            <v>0</v>
          </cell>
          <cell r="AZ148"/>
          <cell r="BA148"/>
          <cell r="BB148"/>
          <cell r="BC148"/>
          <cell r="BD148"/>
          <cell r="BE148"/>
          <cell r="BF148">
            <v>0</v>
          </cell>
          <cell r="BG148">
            <v>0</v>
          </cell>
          <cell r="BH148"/>
          <cell r="BI148">
            <v>0</v>
          </cell>
          <cell r="BJ148"/>
          <cell r="BK148"/>
          <cell r="BL148"/>
          <cell r="BM148"/>
          <cell r="BN148"/>
          <cell r="BO148"/>
          <cell r="BP148"/>
          <cell r="BT148">
            <v>0</v>
          </cell>
          <cell r="BU148"/>
          <cell r="BV148"/>
          <cell r="BX148"/>
          <cell r="BY148"/>
          <cell r="BZ148"/>
          <cell r="CA148" t="str">
            <v>Barrett</v>
          </cell>
          <cell r="CB148"/>
          <cell r="CC148" t="str">
            <v>7W</v>
          </cell>
        </row>
        <row r="149">
          <cell r="C149">
            <v>604</v>
          </cell>
          <cell r="D149">
            <v>10</v>
          </cell>
          <cell r="E149">
            <v>467</v>
          </cell>
          <cell r="F149">
            <v>10</v>
          </cell>
          <cell r="G149">
            <v>2023</v>
          </cell>
          <cell r="H149" t="str">
            <v/>
          </cell>
          <cell r="I149" t="str">
            <v/>
          </cell>
          <cell r="J149">
            <v>0</v>
          </cell>
          <cell r="K149" t="str">
            <v>Barrett</v>
          </cell>
          <cell r="L149" t="str">
            <v>Watermain - TH 25 South Recon</v>
          </cell>
          <cell r="M149" t="str">
            <v>1860005-8</v>
          </cell>
          <cell r="N149" t="str">
            <v xml:space="preserve">No </v>
          </cell>
          <cell r="O149">
            <v>16413</v>
          </cell>
          <cell r="P149" t="str">
            <v>Reg</v>
          </cell>
          <cell r="Q149" t="str">
            <v>Exempt</v>
          </cell>
          <cell r="R149"/>
          <cell r="S149"/>
          <cell r="T149"/>
          <cell r="U149"/>
          <cell r="V149"/>
          <cell r="W149">
            <v>0</v>
          </cell>
          <cell r="X149"/>
          <cell r="Y149"/>
          <cell r="Z149">
            <v>44712</v>
          </cell>
          <cell r="AA149">
            <v>1170000</v>
          </cell>
          <cell r="AB149">
            <v>1170000</v>
          </cell>
          <cell r="AC149" t="str">
            <v>Part B</v>
          </cell>
          <cell r="AD149">
            <v>45017</v>
          </cell>
          <cell r="AE149">
            <v>45474</v>
          </cell>
          <cell r="AF149"/>
          <cell r="AG149"/>
          <cell r="AH149"/>
          <cell r="AI149">
            <v>1170000</v>
          </cell>
          <cell r="AJ149">
            <v>1170000</v>
          </cell>
          <cell r="AK149">
            <v>0</v>
          </cell>
          <cell r="AL149"/>
          <cell r="AM149"/>
          <cell r="AN149"/>
          <cell r="AO149"/>
          <cell r="AP149"/>
          <cell r="AQ149">
            <v>1170000</v>
          </cell>
          <cell r="AR149">
            <v>0</v>
          </cell>
          <cell r="AS149"/>
          <cell r="AT149">
            <v>0</v>
          </cell>
          <cell r="AU149">
            <v>0</v>
          </cell>
          <cell r="AV149"/>
          <cell r="AW149">
            <v>0</v>
          </cell>
          <cell r="AX149">
            <v>0</v>
          </cell>
          <cell r="AY149">
            <v>0</v>
          </cell>
          <cell r="AZ149"/>
          <cell r="BA149"/>
          <cell r="BB149"/>
          <cell r="BC149"/>
          <cell r="BD149"/>
          <cell r="BE149"/>
          <cell r="BF149">
            <v>0</v>
          </cell>
          <cell r="BG149">
            <v>0</v>
          </cell>
          <cell r="BH149"/>
          <cell r="BI149">
            <v>0</v>
          </cell>
          <cell r="BJ149"/>
          <cell r="BK149"/>
          <cell r="BL149"/>
          <cell r="BM149"/>
          <cell r="BN149"/>
          <cell r="BO149"/>
          <cell r="BP149"/>
          <cell r="BT149">
            <v>0</v>
          </cell>
          <cell r="BU149"/>
          <cell r="BV149"/>
          <cell r="BX149"/>
          <cell r="CA149" t="str">
            <v>Barrett</v>
          </cell>
          <cell r="CB149"/>
          <cell r="CC149" t="str">
            <v>7W</v>
          </cell>
        </row>
        <row r="150">
          <cell r="C150">
            <v>182</v>
          </cell>
          <cell r="D150">
            <v>12</v>
          </cell>
          <cell r="E150">
            <v>58</v>
          </cell>
          <cell r="F150">
            <v>12</v>
          </cell>
          <cell r="G150"/>
          <cell r="H150" t="str">
            <v/>
          </cell>
          <cell r="I150" t="str">
            <v/>
          </cell>
          <cell r="J150" t="str">
            <v>Referred to RD</v>
          </cell>
          <cell r="K150" t="str">
            <v>Barrett</v>
          </cell>
          <cell r="L150" t="str">
            <v>Treatment - Plant Rehab &amp; New Well</v>
          </cell>
          <cell r="M150" t="str">
            <v>1650003-5</v>
          </cell>
          <cell r="N150" t="str">
            <v xml:space="preserve">No </v>
          </cell>
          <cell r="O150">
            <v>653</v>
          </cell>
          <cell r="P150" t="str">
            <v>Reg</v>
          </cell>
          <cell r="Q150" t="str">
            <v>Exempt</v>
          </cell>
          <cell r="R150"/>
          <cell r="S150">
            <v>45106</v>
          </cell>
          <cell r="T150">
            <v>1738000</v>
          </cell>
          <cell r="U150"/>
          <cell r="V150"/>
          <cell r="W150">
            <v>1738000</v>
          </cell>
          <cell r="X150" t="str">
            <v>Refer to RD</v>
          </cell>
          <cell r="Y150"/>
          <cell r="Z150">
            <v>44707</v>
          </cell>
          <cell r="AA150">
            <v>1738000</v>
          </cell>
          <cell r="AB150">
            <v>1738000</v>
          </cell>
          <cell r="AC150" t="str">
            <v>Refer to RD</v>
          </cell>
          <cell r="AD150">
            <v>45352</v>
          </cell>
          <cell r="AE150">
            <v>45627</v>
          </cell>
          <cell r="AF150"/>
          <cell r="AG150"/>
          <cell r="AH150"/>
          <cell r="AI150">
            <v>1738000</v>
          </cell>
          <cell r="AJ150">
            <v>1738000</v>
          </cell>
          <cell r="AK150">
            <v>0</v>
          </cell>
          <cell r="AL150"/>
          <cell r="AM150"/>
          <cell r="AN150"/>
          <cell r="AO150"/>
          <cell r="AP150"/>
          <cell r="AQ150">
            <v>1738000</v>
          </cell>
          <cell r="AR150">
            <v>0</v>
          </cell>
          <cell r="AS150"/>
          <cell r="AT150">
            <v>0</v>
          </cell>
          <cell r="AU150">
            <v>0</v>
          </cell>
          <cell r="AV150"/>
          <cell r="AW150">
            <v>0</v>
          </cell>
          <cell r="AX150">
            <v>0</v>
          </cell>
          <cell r="AY150">
            <v>0</v>
          </cell>
          <cell r="AZ150"/>
          <cell r="BA150"/>
          <cell r="BB150"/>
          <cell r="BC150"/>
          <cell r="BD150"/>
          <cell r="BE150"/>
          <cell r="BF150">
            <v>0</v>
          </cell>
          <cell r="BG150">
            <v>0</v>
          </cell>
          <cell r="BH150"/>
          <cell r="BI150">
            <v>0</v>
          </cell>
          <cell r="BJ150" t="str">
            <v>Referred to RD</v>
          </cell>
          <cell r="BK150"/>
          <cell r="BL150"/>
          <cell r="BM150"/>
          <cell r="BN150"/>
          <cell r="BO150"/>
          <cell r="BP150"/>
          <cell r="BT150">
            <v>0</v>
          </cell>
          <cell r="BU150"/>
          <cell r="BV150"/>
          <cell r="BX150"/>
          <cell r="CA150" t="str">
            <v>Barrett</v>
          </cell>
          <cell r="CB150"/>
          <cell r="CC150" t="str">
            <v>6E</v>
          </cell>
        </row>
        <row r="151">
          <cell r="C151">
            <v>321</v>
          </cell>
          <cell r="D151">
            <v>10</v>
          </cell>
          <cell r="E151">
            <v>200</v>
          </cell>
          <cell r="F151">
            <v>10</v>
          </cell>
          <cell r="G151"/>
          <cell r="H151" t="str">
            <v/>
          </cell>
          <cell r="I151" t="str">
            <v/>
          </cell>
          <cell r="J151" t="str">
            <v>PER submitted</v>
          </cell>
          <cell r="K151" t="str">
            <v>Bradshaw</v>
          </cell>
          <cell r="L151" t="str">
            <v>Storage - Elevated Water &amp; Storage Tank</v>
          </cell>
          <cell r="M151" t="str">
            <v>1690006-1</v>
          </cell>
          <cell r="N151" t="str">
            <v xml:space="preserve">No </v>
          </cell>
          <cell r="O151">
            <v>963</v>
          </cell>
          <cell r="P151" t="str">
            <v>Reg</v>
          </cell>
          <cell r="Q151" t="str">
            <v>Exempt</v>
          </cell>
          <cell r="R151"/>
          <cell r="S151"/>
          <cell r="T151"/>
          <cell r="U151"/>
          <cell r="V151"/>
          <cell r="W151">
            <v>0</v>
          </cell>
          <cell r="X151"/>
          <cell r="Y151"/>
          <cell r="Z151"/>
          <cell r="AA151"/>
          <cell r="AB151">
            <v>0</v>
          </cell>
          <cell r="AC151"/>
          <cell r="AD151">
            <v>44682</v>
          </cell>
          <cell r="AE151">
            <v>44866</v>
          </cell>
          <cell r="AF151"/>
          <cell r="AG151"/>
          <cell r="AH151"/>
          <cell r="AI151">
            <v>1183300</v>
          </cell>
          <cell r="AJ151">
            <v>1183300</v>
          </cell>
          <cell r="AK151">
            <v>0</v>
          </cell>
          <cell r="AL151"/>
          <cell r="AM151"/>
          <cell r="AN151"/>
          <cell r="AO151"/>
          <cell r="AP151"/>
          <cell r="AQ151">
            <v>1183300</v>
          </cell>
          <cell r="AR151">
            <v>0</v>
          </cell>
          <cell r="AS151"/>
          <cell r="AT151">
            <v>0</v>
          </cell>
          <cell r="AU151">
            <v>0</v>
          </cell>
          <cell r="AV151"/>
          <cell r="AW151">
            <v>0</v>
          </cell>
          <cell r="AX151">
            <v>0</v>
          </cell>
          <cell r="AY151">
            <v>0</v>
          </cell>
          <cell r="AZ151"/>
          <cell r="BA151"/>
          <cell r="BB151"/>
          <cell r="BC151"/>
          <cell r="BD151"/>
          <cell r="BE151"/>
          <cell r="BF151">
            <v>0</v>
          </cell>
          <cell r="BG151">
            <v>0</v>
          </cell>
          <cell r="BH151"/>
          <cell r="BI151">
            <v>0</v>
          </cell>
          <cell r="BJ151" t="str">
            <v>PER submitted</v>
          </cell>
          <cell r="BK151"/>
          <cell r="BL151"/>
          <cell r="BM151"/>
          <cell r="BN151"/>
          <cell r="BO151"/>
          <cell r="BP151"/>
          <cell r="BT151">
            <v>0</v>
          </cell>
          <cell r="BU151"/>
          <cell r="BV151"/>
          <cell r="BW151">
            <v>2000000</v>
          </cell>
          <cell r="BX151" t="str">
            <v>23 SPAP</v>
          </cell>
          <cell r="BY151"/>
          <cell r="BZ151"/>
          <cell r="CA151" t="str">
            <v>Bradshaw</v>
          </cell>
          <cell r="CB151"/>
          <cell r="CC151" t="str">
            <v>3c</v>
          </cell>
        </row>
        <row r="152">
          <cell r="C152">
            <v>447</v>
          </cell>
          <cell r="D152">
            <v>10</v>
          </cell>
          <cell r="E152">
            <v>321</v>
          </cell>
          <cell r="F152">
            <v>10</v>
          </cell>
          <cell r="G152"/>
          <cell r="H152" t="str">
            <v/>
          </cell>
          <cell r="I152" t="str">
            <v/>
          </cell>
          <cell r="J152">
            <v>0</v>
          </cell>
          <cell r="K152" t="str">
            <v>Schultz</v>
          </cell>
          <cell r="L152" t="str">
            <v>Watermain - 4th Ave &amp; Alley</v>
          </cell>
          <cell r="M152" t="str">
            <v>1310004-5</v>
          </cell>
          <cell r="N152" t="str">
            <v xml:space="preserve">No </v>
          </cell>
          <cell r="O152">
            <v>341</v>
          </cell>
          <cell r="P152" t="str">
            <v>Reg</v>
          </cell>
          <cell r="Q152" t="str">
            <v>Exempt</v>
          </cell>
          <cell r="R152"/>
          <cell r="S152"/>
          <cell r="T152"/>
          <cell r="U152"/>
          <cell r="V152"/>
          <cell r="W152">
            <v>0</v>
          </cell>
          <cell r="X152"/>
          <cell r="Y152"/>
          <cell r="Z152">
            <v>44686</v>
          </cell>
          <cell r="AA152">
            <v>287933</v>
          </cell>
          <cell r="AB152">
            <v>287933</v>
          </cell>
          <cell r="AC152" t="str">
            <v>Refer to RD</v>
          </cell>
          <cell r="AD152">
            <v>45078</v>
          </cell>
          <cell r="AE152">
            <v>45229</v>
          </cell>
          <cell r="AF152"/>
          <cell r="AG152"/>
          <cell r="AH152"/>
          <cell r="AI152">
            <v>287933</v>
          </cell>
          <cell r="AJ152">
            <v>287933</v>
          </cell>
          <cell r="AK152">
            <v>0</v>
          </cell>
          <cell r="AL152"/>
          <cell r="AM152"/>
          <cell r="AN152"/>
          <cell r="AO152"/>
          <cell r="AP152"/>
          <cell r="AQ152">
            <v>287933</v>
          </cell>
          <cell r="AR152">
            <v>0</v>
          </cell>
          <cell r="AS152"/>
          <cell r="AT152">
            <v>0</v>
          </cell>
          <cell r="AU152">
            <v>0</v>
          </cell>
          <cell r="AV152"/>
          <cell r="AW152">
            <v>0</v>
          </cell>
          <cell r="AX152">
            <v>0</v>
          </cell>
          <cell r="AY152">
            <v>0</v>
          </cell>
          <cell r="AZ152"/>
          <cell r="BA152"/>
          <cell r="BB152"/>
          <cell r="BC152"/>
          <cell r="BD152"/>
          <cell r="BE152"/>
          <cell r="BF152">
            <v>0</v>
          </cell>
          <cell r="BG152">
            <v>0</v>
          </cell>
          <cell r="BH152"/>
          <cell r="BI152">
            <v>0</v>
          </cell>
          <cell r="BJ152"/>
          <cell r="BK152"/>
          <cell r="BL152"/>
          <cell r="BM152"/>
          <cell r="BN152"/>
          <cell r="BO152"/>
          <cell r="BP152"/>
          <cell r="BT152">
            <v>0</v>
          </cell>
          <cell r="BU152"/>
          <cell r="BV152"/>
          <cell r="BX152"/>
          <cell r="CA152" t="str">
            <v>Schultz</v>
          </cell>
          <cell r="CB152"/>
          <cell r="CC152" t="str">
            <v>3a</v>
          </cell>
        </row>
        <row r="153">
          <cell r="C153">
            <v>448</v>
          </cell>
          <cell r="D153">
            <v>10</v>
          </cell>
          <cell r="E153">
            <v>322</v>
          </cell>
          <cell r="F153">
            <v>10</v>
          </cell>
          <cell r="G153"/>
          <cell r="H153" t="str">
            <v/>
          </cell>
          <cell r="I153" t="str">
            <v/>
          </cell>
          <cell r="J153">
            <v>0</v>
          </cell>
          <cell r="K153" t="str">
            <v>Schultz</v>
          </cell>
          <cell r="L153" t="str">
            <v>Watermain - 6th Ave &amp; Shipka St</v>
          </cell>
          <cell r="M153" t="str">
            <v>1310004-6</v>
          </cell>
          <cell r="N153" t="str">
            <v xml:space="preserve">No </v>
          </cell>
          <cell r="O153">
            <v>341</v>
          </cell>
          <cell r="P153" t="str">
            <v>Reg</v>
          </cell>
          <cell r="Q153" t="str">
            <v>Exempt</v>
          </cell>
          <cell r="R153"/>
          <cell r="S153"/>
          <cell r="T153"/>
          <cell r="U153"/>
          <cell r="V153"/>
          <cell r="W153">
            <v>0</v>
          </cell>
          <cell r="X153"/>
          <cell r="Y153"/>
          <cell r="Z153">
            <v>44686</v>
          </cell>
          <cell r="AA153">
            <v>540160</v>
          </cell>
          <cell r="AB153">
            <v>540160</v>
          </cell>
          <cell r="AC153" t="str">
            <v>Refer to RD</v>
          </cell>
          <cell r="AD153">
            <v>45078</v>
          </cell>
          <cell r="AE153">
            <v>45229</v>
          </cell>
          <cell r="AF153"/>
          <cell r="AG153"/>
          <cell r="AH153"/>
          <cell r="AI153">
            <v>540160</v>
          </cell>
          <cell r="AJ153">
            <v>540160</v>
          </cell>
          <cell r="AK153">
            <v>0</v>
          </cell>
          <cell r="AL153"/>
          <cell r="AM153"/>
          <cell r="AN153"/>
          <cell r="AO153"/>
          <cell r="AP153"/>
          <cell r="AQ153">
            <v>540160</v>
          </cell>
          <cell r="AR153">
            <v>0</v>
          </cell>
          <cell r="AS153"/>
          <cell r="AT153">
            <v>0</v>
          </cell>
          <cell r="AU153">
            <v>0</v>
          </cell>
          <cell r="AV153"/>
          <cell r="AW153">
            <v>0</v>
          </cell>
          <cell r="AX153">
            <v>0</v>
          </cell>
          <cell r="AY153">
            <v>0</v>
          </cell>
          <cell r="AZ153"/>
          <cell r="BA153"/>
          <cell r="BB153"/>
          <cell r="BC153"/>
          <cell r="BD153"/>
          <cell r="BE153"/>
          <cell r="BF153">
            <v>0</v>
          </cell>
          <cell r="BG153">
            <v>0</v>
          </cell>
          <cell r="BH153"/>
          <cell r="BI153">
            <v>0</v>
          </cell>
          <cell r="BJ153"/>
          <cell r="BK153"/>
          <cell r="BL153"/>
          <cell r="BM153"/>
          <cell r="BN153"/>
          <cell r="BO153"/>
          <cell r="BP153"/>
          <cell r="BT153">
            <v>0</v>
          </cell>
          <cell r="BU153"/>
          <cell r="BV153"/>
          <cell r="BX153"/>
          <cell r="CA153" t="str">
            <v>Schultz</v>
          </cell>
          <cell r="CB153"/>
          <cell r="CC153" t="str">
            <v>3a</v>
          </cell>
        </row>
        <row r="154">
          <cell r="C154">
            <v>449</v>
          </cell>
          <cell r="D154">
            <v>10</v>
          </cell>
          <cell r="E154">
            <v>323</v>
          </cell>
          <cell r="F154">
            <v>10</v>
          </cell>
          <cell r="G154"/>
          <cell r="H154" t="str">
            <v/>
          </cell>
          <cell r="I154" t="str">
            <v/>
          </cell>
          <cell r="J154">
            <v>0</v>
          </cell>
          <cell r="K154" t="str">
            <v>Schultz</v>
          </cell>
          <cell r="L154" t="str">
            <v>Watermain - Buckmaster Rd to 7th/8th</v>
          </cell>
          <cell r="M154" t="str">
            <v>1310004-7</v>
          </cell>
          <cell r="N154" t="str">
            <v xml:space="preserve">No </v>
          </cell>
          <cell r="O154">
            <v>341</v>
          </cell>
          <cell r="P154" t="str">
            <v>Reg</v>
          </cell>
          <cell r="Q154" t="str">
            <v>Exempt</v>
          </cell>
          <cell r="R154"/>
          <cell r="S154"/>
          <cell r="T154"/>
          <cell r="U154"/>
          <cell r="V154"/>
          <cell r="W154">
            <v>0</v>
          </cell>
          <cell r="X154"/>
          <cell r="Y154"/>
          <cell r="Z154">
            <v>44686</v>
          </cell>
          <cell r="AA154">
            <v>325045</v>
          </cell>
          <cell r="AB154">
            <v>325045</v>
          </cell>
          <cell r="AC154" t="str">
            <v>Refer to RD</v>
          </cell>
          <cell r="AD154">
            <v>45078</v>
          </cell>
          <cell r="AE154">
            <v>45229</v>
          </cell>
          <cell r="AF154"/>
          <cell r="AG154"/>
          <cell r="AH154"/>
          <cell r="AI154">
            <v>325045</v>
          </cell>
          <cell r="AJ154">
            <v>325045</v>
          </cell>
          <cell r="AK154">
            <v>0</v>
          </cell>
          <cell r="AL154"/>
          <cell r="AM154"/>
          <cell r="AN154"/>
          <cell r="AO154"/>
          <cell r="AP154"/>
          <cell r="AQ154">
            <v>325045</v>
          </cell>
          <cell r="AR154">
            <v>0</v>
          </cell>
          <cell r="AS154"/>
          <cell r="AT154">
            <v>0</v>
          </cell>
          <cell r="AU154">
            <v>0</v>
          </cell>
          <cell r="AV154"/>
          <cell r="AW154">
            <v>0</v>
          </cell>
          <cell r="AX154">
            <v>0</v>
          </cell>
          <cell r="AY154">
            <v>0</v>
          </cell>
          <cell r="AZ154"/>
          <cell r="BA154"/>
          <cell r="BB154"/>
          <cell r="BC154"/>
          <cell r="BD154"/>
          <cell r="BE154"/>
          <cell r="BF154">
            <v>0</v>
          </cell>
          <cell r="BG154">
            <v>0</v>
          </cell>
          <cell r="BH154"/>
          <cell r="BI154">
            <v>0</v>
          </cell>
          <cell r="BJ154"/>
          <cell r="BK154"/>
          <cell r="BL154"/>
          <cell r="BM154"/>
          <cell r="BN154"/>
          <cell r="BO154"/>
          <cell r="BP154"/>
          <cell r="BT154">
            <v>0</v>
          </cell>
          <cell r="BU154"/>
          <cell r="BV154"/>
          <cell r="BX154"/>
          <cell r="CA154" t="str">
            <v>Schultz</v>
          </cell>
          <cell r="CB154"/>
          <cell r="CC154" t="str">
            <v>3a</v>
          </cell>
        </row>
        <row r="155">
          <cell r="C155">
            <v>450</v>
          </cell>
          <cell r="D155">
            <v>10</v>
          </cell>
          <cell r="E155">
            <v>324</v>
          </cell>
          <cell r="F155">
            <v>10</v>
          </cell>
          <cell r="G155"/>
          <cell r="H155" t="str">
            <v/>
          </cell>
          <cell r="I155" t="str">
            <v/>
          </cell>
          <cell r="J155">
            <v>0</v>
          </cell>
          <cell r="K155" t="str">
            <v>Schultz</v>
          </cell>
          <cell r="L155" t="str">
            <v>Watermain - 9th Ave &amp; Morgan St</v>
          </cell>
          <cell r="M155" t="str">
            <v>1310004-8</v>
          </cell>
          <cell r="N155" t="str">
            <v xml:space="preserve">No </v>
          </cell>
          <cell r="O155">
            <v>341</v>
          </cell>
          <cell r="P155" t="str">
            <v>Reg</v>
          </cell>
          <cell r="Q155" t="str">
            <v>Exempt</v>
          </cell>
          <cell r="R155"/>
          <cell r="S155"/>
          <cell r="T155"/>
          <cell r="U155"/>
          <cell r="V155"/>
          <cell r="W155">
            <v>0</v>
          </cell>
          <cell r="X155"/>
          <cell r="Y155"/>
          <cell r="Z155">
            <v>44686</v>
          </cell>
          <cell r="AA155">
            <v>324701</v>
          </cell>
          <cell r="AB155">
            <v>324701</v>
          </cell>
          <cell r="AC155" t="str">
            <v>Refer to RD</v>
          </cell>
          <cell r="AD155">
            <v>45078</v>
          </cell>
          <cell r="AE155">
            <v>45229</v>
          </cell>
          <cell r="AF155"/>
          <cell r="AG155"/>
          <cell r="AH155"/>
          <cell r="AI155">
            <v>324701</v>
          </cell>
          <cell r="AJ155">
            <v>324701</v>
          </cell>
          <cell r="AK155">
            <v>0</v>
          </cell>
          <cell r="AL155"/>
          <cell r="AM155"/>
          <cell r="AN155"/>
          <cell r="AO155"/>
          <cell r="AP155"/>
          <cell r="AQ155">
            <v>324701</v>
          </cell>
          <cell r="AR155">
            <v>0</v>
          </cell>
          <cell r="AS155"/>
          <cell r="AT155">
            <v>0</v>
          </cell>
          <cell r="AU155">
            <v>0</v>
          </cell>
          <cell r="AV155"/>
          <cell r="AW155">
            <v>0</v>
          </cell>
          <cell r="AX155">
            <v>0</v>
          </cell>
          <cell r="AY155">
            <v>0</v>
          </cell>
          <cell r="AZ155"/>
          <cell r="BA155"/>
          <cell r="BB155"/>
          <cell r="BC155"/>
          <cell r="BD155"/>
          <cell r="BE155"/>
          <cell r="BF155">
            <v>0</v>
          </cell>
          <cell r="BG155">
            <v>0</v>
          </cell>
          <cell r="BH155"/>
          <cell r="BI155">
            <v>0</v>
          </cell>
          <cell r="BJ155"/>
          <cell r="BK155"/>
          <cell r="BL155"/>
          <cell r="BM155"/>
          <cell r="BN155"/>
          <cell r="BO155"/>
          <cell r="BP155"/>
          <cell r="BT155">
            <v>0</v>
          </cell>
          <cell r="BU155"/>
          <cell r="BV155"/>
          <cell r="BX155"/>
          <cell r="CA155" t="str">
            <v>Schultz</v>
          </cell>
          <cell r="CB155"/>
          <cell r="CC155" t="str">
            <v>3a</v>
          </cell>
        </row>
        <row r="156">
          <cell r="C156">
            <v>467</v>
          </cell>
          <cell r="D156">
            <v>10</v>
          </cell>
          <cell r="E156">
            <v>344</v>
          </cell>
          <cell r="F156">
            <v>10</v>
          </cell>
          <cell r="G156"/>
          <cell r="H156" t="str">
            <v/>
          </cell>
          <cell r="I156" t="str">
            <v/>
          </cell>
          <cell r="J156" t="str">
            <v>Referred to RD</v>
          </cell>
          <cell r="K156" t="str">
            <v>Bradshaw</v>
          </cell>
          <cell r="L156" t="str">
            <v>Source - New Well &amp; Seal Well No. 1</v>
          </cell>
          <cell r="M156" t="str">
            <v>1840003-1</v>
          </cell>
          <cell r="N156" t="str">
            <v xml:space="preserve">No </v>
          </cell>
          <cell r="O156">
            <v>159</v>
          </cell>
          <cell r="P156" t="str">
            <v>Reg</v>
          </cell>
          <cell r="Q156" t="str">
            <v>Exempt</v>
          </cell>
          <cell r="R156"/>
          <cell r="S156"/>
          <cell r="T156"/>
          <cell r="U156"/>
          <cell r="V156"/>
          <cell r="W156">
            <v>0</v>
          </cell>
          <cell r="X156"/>
          <cell r="Y156"/>
          <cell r="Z156"/>
          <cell r="AA156"/>
          <cell r="AB156">
            <v>0</v>
          </cell>
          <cell r="AC156"/>
          <cell r="AD156"/>
          <cell r="AE156"/>
          <cell r="AF156"/>
          <cell r="AG156"/>
          <cell r="AH156"/>
          <cell r="AI156">
            <v>187620</v>
          </cell>
          <cell r="AJ156">
            <v>187620</v>
          </cell>
          <cell r="AK156">
            <v>0</v>
          </cell>
          <cell r="AL156"/>
          <cell r="AM156"/>
          <cell r="AN156"/>
          <cell r="AO156"/>
          <cell r="AP156"/>
          <cell r="AQ156">
            <v>187620</v>
          </cell>
          <cell r="AR156">
            <v>0</v>
          </cell>
          <cell r="AS156"/>
          <cell r="AT156">
            <v>0</v>
          </cell>
          <cell r="AU156">
            <v>0</v>
          </cell>
          <cell r="AV156"/>
          <cell r="AW156">
            <v>0</v>
          </cell>
          <cell r="AX156">
            <v>0</v>
          </cell>
          <cell r="AY156">
            <v>0</v>
          </cell>
          <cell r="AZ156"/>
          <cell r="BA156"/>
          <cell r="BB156"/>
          <cell r="BC156"/>
          <cell r="BD156"/>
          <cell r="BE156"/>
          <cell r="BF156">
            <v>0</v>
          </cell>
          <cell r="BG156">
            <v>0</v>
          </cell>
          <cell r="BH156"/>
          <cell r="BI156">
            <v>0</v>
          </cell>
          <cell r="BJ156" t="str">
            <v>Referred to RD</v>
          </cell>
          <cell r="BK156"/>
          <cell r="BL156"/>
          <cell r="BM156"/>
          <cell r="BN156"/>
          <cell r="BO156"/>
          <cell r="BP156"/>
          <cell r="BT156">
            <v>0</v>
          </cell>
          <cell r="BU156"/>
          <cell r="BV156"/>
          <cell r="BX156"/>
          <cell r="CA156" t="str">
            <v>Bradshaw</v>
          </cell>
          <cell r="CB156" t="str">
            <v>Lafontaine</v>
          </cell>
          <cell r="CC156">
            <v>4</v>
          </cell>
        </row>
        <row r="157">
          <cell r="C157">
            <v>663</v>
          </cell>
          <cell r="D157">
            <v>7</v>
          </cell>
          <cell r="E157">
            <v>507</v>
          </cell>
          <cell r="F157">
            <v>7</v>
          </cell>
          <cell r="G157"/>
          <cell r="H157" t="str">
            <v/>
          </cell>
          <cell r="I157" t="str">
            <v/>
          </cell>
          <cell r="J157" t="str">
            <v>Referred to RD</v>
          </cell>
          <cell r="K157" t="str">
            <v>Bradshaw</v>
          </cell>
          <cell r="L157" t="str">
            <v>Storage - New 40,000 Gal GSR w/chem feed</v>
          </cell>
          <cell r="M157" t="str">
            <v>1840003-2</v>
          </cell>
          <cell r="N157" t="str">
            <v xml:space="preserve">No </v>
          </cell>
          <cell r="O157">
            <v>159</v>
          </cell>
          <cell r="P157" t="str">
            <v>Reg</v>
          </cell>
          <cell r="Q157" t="str">
            <v>Exempt</v>
          </cell>
          <cell r="R157"/>
          <cell r="S157"/>
          <cell r="T157"/>
          <cell r="U157"/>
          <cell r="V157"/>
          <cell r="W157">
            <v>0</v>
          </cell>
          <cell r="X157"/>
          <cell r="Y157"/>
          <cell r="Z157"/>
          <cell r="AA157"/>
          <cell r="AB157">
            <v>0</v>
          </cell>
          <cell r="AC157"/>
          <cell r="AD157"/>
          <cell r="AE157"/>
          <cell r="AF157"/>
          <cell r="AG157"/>
          <cell r="AH157"/>
          <cell r="AI157">
            <v>1035510</v>
          </cell>
          <cell r="AJ157">
            <v>1035510</v>
          </cell>
          <cell r="AK157">
            <v>0</v>
          </cell>
          <cell r="AL157"/>
          <cell r="AM157"/>
          <cell r="AN157"/>
          <cell r="AO157"/>
          <cell r="AP157"/>
          <cell r="AQ157">
            <v>1035510</v>
          </cell>
          <cell r="AR157">
            <v>0</v>
          </cell>
          <cell r="AS157"/>
          <cell r="AT157">
            <v>0</v>
          </cell>
          <cell r="AU157">
            <v>0</v>
          </cell>
          <cell r="AV157"/>
          <cell r="AW157">
            <v>0</v>
          </cell>
          <cell r="AX157">
            <v>0</v>
          </cell>
          <cell r="AY157">
            <v>0</v>
          </cell>
          <cell r="AZ157"/>
          <cell r="BA157"/>
          <cell r="BB157"/>
          <cell r="BC157"/>
          <cell r="BD157"/>
          <cell r="BE157"/>
          <cell r="BF157">
            <v>0</v>
          </cell>
          <cell r="BG157">
            <v>0</v>
          </cell>
          <cell r="BH157"/>
          <cell r="BI157">
            <v>0</v>
          </cell>
          <cell r="BJ157" t="str">
            <v>Referred to RD</v>
          </cell>
          <cell r="BK157"/>
          <cell r="BL157"/>
          <cell r="BM157"/>
          <cell r="BN157"/>
          <cell r="BO157"/>
          <cell r="BP157"/>
          <cell r="BQ157"/>
          <cell r="BR157"/>
          <cell r="BS157"/>
          <cell r="BT157">
            <v>0</v>
          </cell>
          <cell r="BU157"/>
          <cell r="BV157"/>
          <cell r="BW157"/>
          <cell r="BX157"/>
          <cell r="BY157"/>
          <cell r="BZ157"/>
          <cell r="CA157" t="str">
            <v>Bradshaw</v>
          </cell>
          <cell r="CB157" t="str">
            <v>Lafontaine</v>
          </cell>
          <cell r="CC157">
            <v>4</v>
          </cell>
        </row>
        <row r="158">
          <cell r="C158">
            <v>664</v>
          </cell>
          <cell r="D158">
            <v>7</v>
          </cell>
          <cell r="E158">
            <v>508</v>
          </cell>
          <cell r="F158">
            <v>7</v>
          </cell>
          <cell r="G158"/>
          <cell r="H158" t="str">
            <v/>
          </cell>
          <cell r="I158" t="str">
            <v/>
          </cell>
          <cell r="J158" t="str">
            <v>Referred to RD</v>
          </cell>
          <cell r="K158" t="str">
            <v>Bradshaw</v>
          </cell>
          <cell r="L158" t="str">
            <v>Watermain - Looping in Various Areas</v>
          </cell>
          <cell r="M158" t="str">
            <v>1840003-3</v>
          </cell>
          <cell r="N158" t="str">
            <v xml:space="preserve">No </v>
          </cell>
          <cell r="O158">
            <v>159</v>
          </cell>
          <cell r="P158" t="str">
            <v>Reg</v>
          </cell>
          <cell r="Q158" t="str">
            <v>Exempt</v>
          </cell>
          <cell r="R158"/>
          <cell r="S158"/>
          <cell r="T158"/>
          <cell r="U158"/>
          <cell r="V158"/>
          <cell r="W158">
            <v>0</v>
          </cell>
          <cell r="X158"/>
          <cell r="Y158"/>
          <cell r="Z158"/>
          <cell r="AA158"/>
          <cell r="AB158">
            <v>0</v>
          </cell>
          <cell r="AC158"/>
          <cell r="AD158"/>
          <cell r="AE158"/>
          <cell r="AF158"/>
          <cell r="AG158"/>
          <cell r="AH158"/>
          <cell r="AI158">
            <v>2423240</v>
          </cell>
          <cell r="AJ158">
            <v>2423240</v>
          </cell>
          <cell r="AK158">
            <v>0</v>
          </cell>
          <cell r="AL158"/>
          <cell r="AM158"/>
          <cell r="AN158"/>
          <cell r="AO158"/>
          <cell r="AP158"/>
          <cell r="AQ158">
            <v>2423240</v>
          </cell>
          <cell r="AR158">
            <v>0</v>
          </cell>
          <cell r="AS158"/>
          <cell r="AT158">
            <v>0</v>
          </cell>
          <cell r="AU158">
            <v>0</v>
          </cell>
          <cell r="AV158"/>
          <cell r="AW158">
            <v>0</v>
          </cell>
          <cell r="AX158">
            <v>0</v>
          </cell>
          <cell r="AY158">
            <v>0</v>
          </cell>
          <cell r="AZ158"/>
          <cell r="BA158"/>
          <cell r="BB158"/>
          <cell r="BC158"/>
          <cell r="BD158"/>
          <cell r="BE158"/>
          <cell r="BF158">
            <v>0</v>
          </cell>
          <cell r="BG158">
            <v>0</v>
          </cell>
          <cell r="BH158"/>
          <cell r="BI158">
            <v>0</v>
          </cell>
          <cell r="BJ158" t="str">
            <v>Referred to RD</v>
          </cell>
          <cell r="BK158"/>
          <cell r="BL158"/>
          <cell r="BM158"/>
          <cell r="BN158"/>
          <cell r="BO158"/>
          <cell r="BP158"/>
          <cell r="BT158">
            <v>0</v>
          </cell>
          <cell r="BU158"/>
          <cell r="BV158"/>
          <cell r="BX158"/>
          <cell r="CA158" t="str">
            <v>Bradshaw</v>
          </cell>
          <cell r="CB158" t="str">
            <v>Lafontaine</v>
          </cell>
          <cell r="CC158">
            <v>4</v>
          </cell>
        </row>
        <row r="159">
          <cell r="C159">
            <v>737</v>
          </cell>
          <cell r="D159">
            <v>5</v>
          </cell>
          <cell r="E159">
            <v>577</v>
          </cell>
          <cell r="F159">
            <v>5</v>
          </cell>
          <cell r="G159"/>
          <cell r="H159" t="str">
            <v/>
          </cell>
          <cell r="I159" t="str">
            <v/>
          </cell>
          <cell r="J159" t="str">
            <v>Referred to RD</v>
          </cell>
          <cell r="K159" t="str">
            <v>Bradshaw</v>
          </cell>
          <cell r="L159" t="str">
            <v>Conservation - New Meters</v>
          </cell>
          <cell r="M159" t="str">
            <v>1840003-4</v>
          </cell>
          <cell r="N159" t="str">
            <v xml:space="preserve">No </v>
          </cell>
          <cell r="O159">
            <v>159</v>
          </cell>
          <cell r="P159" t="str">
            <v>Reg</v>
          </cell>
          <cell r="Q159" t="str">
            <v>Exempt</v>
          </cell>
          <cell r="R159"/>
          <cell r="S159"/>
          <cell r="T159"/>
          <cell r="U159"/>
          <cell r="V159"/>
          <cell r="W159">
            <v>0</v>
          </cell>
          <cell r="X159"/>
          <cell r="Y159"/>
          <cell r="Z159"/>
          <cell r="AA159"/>
          <cell r="AB159">
            <v>0</v>
          </cell>
          <cell r="AC159"/>
          <cell r="AD159"/>
          <cell r="AE159"/>
          <cell r="AF159"/>
          <cell r="AG159"/>
          <cell r="AH159"/>
          <cell r="AI159">
            <v>90040</v>
          </cell>
          <cell r="AJ159">
            <v>90040</v>
          </cell>
          <cell r="AK159">
            <v>0</v>
          </cell>
          <cell r="AL159"/>
          <cell r="AM159"/>
          <cell r="AN159"/>
          <cell r="AO159"/>
          <cell r="AP159"/>
          <cell r="AQ159">
            <v>90040</v>
          </cell>
          <cell r="AR159">
            <v>0</v>
          </cell>
          <cell r="AS159"/>
          <cell r="AT159">
            <v>0</v>
          </cell>
          <cell r="AU159">
            <v>0</v>
          </cell>
          <cell r="AV159"/>
          <cell r="AW159">
            <v>0</v>
          </cell>
          <cell r="AX159">
            <v>0</v>
          </cell>
          <cell r="AY159">
            <v>0</v>
          </cell>
          <cell r="AZ159"/>
          <cell r="BA159"/>
          <cell r="BB159"/>
          <cell r="BC159"/>
          <cell r="BD159"/>
          <cell r="BE159"/>
          <cell r="BF159">
            <v>0</v>
          </cell>
          <cell r="BG159">
            <v>0</v>
          </cell>
          <cell r="BH159"/>
          <cell r="BI159">
            <v>0</v>
          </cell>
          <cell r="BJ159" t="str">
            <v>Referred to RD</v>
          </cell>
          <cell r="BK159"/>
          <cell r="BL159"/>
          <cell r="BM159"/>
          <cell r="BN159"/>
          <cell r="BO159"/>
          <cell r="BP159"/>
          <cell r="BT159">
            <v>0</v>
          </cell>
          <cell r="BU159"/>
          <cell r="BV159"/>
          <cell r="BX159"/>
          <cell r="CA159" t="str">
            <v>Bradshaw</v>
          </cell>
          <cell r="CB159"/>
          <cell r="CC159">
            <v>4</v>
          </cell>
        </row>
        <row r="160">
          <cell r="C160">
            <v>840</v>
          </cell>
          <cell r="D160">
            <v>5</v>
          </cell>
          <cell r="E160">
            <v>670</v>
          </cell>
          <cell r="F160">
            <v>5</v>
          </cell>
          <cell r="G160" t="str">
            <v/>
          </cell>
          <cell r="H160" t="str">
            <v/>
          </cell>
          <cell r="I160" t="str">
            <v/>
          </cell>
          <cell r="J160">
            <v>0</v>
          </cell>
          <cell r="K160" t="str">
            <v>Sabie</v>
          </cell>
          <cell r="L160" t="str">
            <v>Storage - Recoat 100,000 Gal Tower</v>
          </cell>
          <cell r="M160" t="str">
            <v>1100017-3</v>
          </cell>
          <cell r="N160" t="str">
            <v xml:space="preserve">No </v>
          </cell>
          <cell r="O160">
            <v>1300</v>
          </cell>
          <cell r="P160" t="str">
            <v>Reg</v>
          </cell>
          <cell r="Q160" t="str">
            <v>Exempt</v>
          </cell>
          <cell r="R160"/>
          <cell r="S160"/>
          <cell r="T160"/>
          <cell r="U160"/>
          <cell r="V160"/>
          <cell r="W160">
            <v>0</v>
          </cell>
          <cell r="X160"/>
          <cell r="Y160"/>
          <cell r="Z160"/>
          <cell r="AA160"/>
          <cell r="AB160">
            <v>0</v>
          </cell>
          <cell r="AC160"/>
          <cell r="AD160"/>
          <cell r="AE160"/>
          <cell r="AF160"/>
          <cell r="AG160"/>
          <cell r="AH160"/>
          <cell r="AI160">
            <v>272000</v>
          </cell>
          <cell r="AJ160">
            <v>272000</v>
          </cell>
          <cell r="AK160">
            <v>0</v>
          </cell>
          <cell r="AL160"/>
          <cell r="AM160"/>
          <cell r="AN160"/>
          <cell r="AO160"/>
          <cell r="AP160"/>
          <cell r="AQ160">
            <v>272000</v>
          </cell>
          <cell r="AR160">
            <v>0</v>
          </cell>
          <cell r="AS160"/>
          <cell r="AT160">
            <v>0</v>
          </cell>
          <cell r="AU160">
            <v>0</v>
          </cell>
          <cell r="AV160"/>
          <cell r="AW160">
            <v>0</v>
          </cell>
          <cell r="AX160">
            <v>0</v>
          </cell>
          <cell r="AY160">
            <v>0</v>
          </cell>
          <cell r="AZ160"/>
          <cell r="BA160"/>
          <cell r="BB160"/>
          <cell r="BC160"/>
          <cell r="BD160"/>
          <cell r="BE160"/>
          <cell r="BF160">
            <v>0</v>
          </cell>
          <cell r="BG160">
            <v>0</v>
          </cell>
          <cell r="BH160"/>
          <cell r="BI160">
            <v>0</v>
          </cell>
          <cell r="BJ160"/>
          <cell r="BK160"/>
          <cell r="BL160"/>
          <cell r="BM160"/>
          <cell r="BN160"/>
          <cell r="BO160"/>
          <cell r="BP160"/>
          <cell r="BT160">
            <v>0</v>
          </cell>
          <cell r="BU160"/>
          <cell r="BV160"/>
          <cell r="BX160"/>
          <cell r="CA160" t="str">
            <v>Sabie</v>
          </cell>
          <cell r="CB160" t="str">
            <v>Sabie</v>
          </cell>
          <cell r="CC160">
            <v>11</v>
          </cell>
        </row>
        <row r="161">
          <cell r="C161">
            <v>272</v>
          </cell>
          <cell r="D161">
            <v>10</v>
          </cell>
          <cell r="E161">
            <v>138</v>
          </cell>
          <cell r="F161">
            <v>10</v>
          </cell>
          <cell r="G161"/>
          <cell r="H161" t="str">
            <v/>
          </cell>
          <cell r="I161" t="str">
            <v/>
          </cell>
          <cell r="J161">
            <v>0</v>
          </cell>
          <cell r="K161" t="str">
            <v>Schultz</v>
          </cell>
          <cell r="L161" t="str">
            <v>Watermain - Repl Various Areas</v>
          </cell>
          <cell r="M161" t="str">
            <v>1110006-5</v>
          </cell>
          <cell r="N161" t="str">
            <v xml:space="preserve">No </v>
          </cell>
          <cell r="O161">
            <v>750</v>
          </cell>
          <cell r="P161" t="str">
            <v>Reg</v>
          </cell>
          <cell r="Q161" t="str">
            <v>Exempt</v>
          </cell>
          <cell r="R161"/>
          <cell r="S161"/>
          <cell r="T161"/>
          <cell r="U161"/>
          <cell r="V161"/>
          <cell r="W161">
            <v>0</v>
          </cell>
          <cell r="X161"/>
          <cell r="Y161"/>
          <cell r="Z161">
            <v>44672</v>
          </cell>
          <cell r="AA161">
            <v>590000</v>
          </cell>
          <cell r="AB161">
            <v>590000</v>
          </cell>
          <cell r="AC161" t="str">
            <v>Refer to RD</v>
          </cell>
          <cell r="AD161">
            <v>45047</v>
          </cell>
          <cell r="AE161">
            <v>45229</v>
          </cell>
          <cell r="AF161"/>
          <cell r="AG161"/>
          <cell r="AH161"/>
          <cell r="AI161">
            <v>590000</v>
          </cell>
          <cell r="AJ161">
            <v>590000</v>
          </cell>
          <cell r="AK161">
            <v>0</v>
          </cell>
          <cell r="AL161"/>
          <cell r="AM161"/>
          <cell r="AN161"/>
          <cell r="AO161"/>
          <cell r="AP161"/>
          <cell r="AQ161">
            <v>590000</v>
          </cell>
          <cell r="AR161">
            <v>0</v>
          </cell>
          <cell r="AS161"/>
          <cell r="AT161">
            <v>0</v>
          </cell>
          <cell r="AU161">
            <v>0</v>
          </cell>
          <cell r="AV161"/>
          <cell r="AW161">
            <v>0</v>
          </cell>
          <cell r="AX161">
            <v>0</v>
          </cell>
          <cell r="AY161">
            <v>0</v>
          </cell>
          <cell r="AZ161"/>
          <cell r="BA161"/>
          <cell r="BB161"/>
          <cell r="BC161"/>
          <cell r="BD161"/>
          <cell r="BE161"/>
          <cell r="BF161">
            <v>0</v>
          </cell>
          <cell r="BG161">
            <v>0</v>
          </cell>
          <cell r="BH161"/>
          <cell r="BI161">
            <v>0</v>
          </cell>
          <cell r="BJ161"/>
          <cell r="BK161"/>
          <cell r="BL161"/>
          <cell r="BM161"/>
          <cell r="BN161"/>
          <cell r="BO161"/>
          <cell r="BP161"/>
          <cell r="BT161">
            <v>0</v>
          </cell>
          <cell r="BU161"/>
          <cell r="BV161"/>
          <cell r="BX161"/>
          <cell r="CA161" t="str">
            <v>Schultz</v>
          </cell>
          <cell r="CB161" t="str">
            <v>Lafontaine</v>
          </cell>
          <cell r="CC161">
            <v>5</v>
          </cell>
        </row>
        <row r="162">
          <cell r="C162">
            <v>838</v>
          </cell>
          <cell r="D162">
            <v>5</v>
          </cell>
          <cell r="E162">
            <v>666</v>
          </cell>
          <cell r="F162">
            <v>5</v>
          </cell>
          <cell r="G162" t="str">
            <v/>
          </cell>
          <cell r="H162" t="str">
            <v/>
          </cell>
          <cell r="I162" t="str">
            <v/>
          </cell>
          <cell r="J162">
            <v>0</v>
          </cell>
          <cell r="K162" t="str">
            <v>Sabie</v>
          </cell>
          <cell r="L162" t="str">
            <v>Treatment - West Fe/Mn Plant</v>
          </cell>
          <cell r="M162" t="str">
            <v>1100001-1</v>
          </cell>
          <cell r="N162" t="str">
            <v xml:space="preserve">No </v>
          </cell>
          <cell r="O162">
            <v>23179</v>
          </cell>
          <cell r="P162" t="str">
            <v>Reg</v>
          </cell>
          <cell r="Q162" t="str">
            <v>Exempt</v>
          </cell>
          <cell r="R162"/>
          <cell r="S162"/>
          <cell r="T162"/>
          <cell r="U162"/>
          <cell r="V162"/>
          <cell r="W162">
            <v>0</v>
          </cell>
          <cell r="X162"/>
          <cell r="Y162"/>
          <cell r="Z162"/>
          <cell r="AA162"/>
          <cell r="AB162">
            <v>0</v>
          </cell>
          <cell r="AC162"/>
          <cell r="AD162"/>
          <cell r="AE162"/>
          <cell r="AF162"/>
          <cell r="AG162"/>
          <cell r="AH162"/>
          <cell r="AI162">
            <v>18360000</v>
          </cell>
          <cell r="AJ162">
            <v>18360000</v>
          </cell>
          <cell r="AK162">
            <v>0</v>
          </cell>
          <cell r="AL162"/>
          <cell r="AM162"/>
          <cell r="AN162"/>
          <cell r="AO162"/>
          <cell r="AP162"/>
          <cell r="AQ162">
            <v>18360000</v>
          </cell>
          <cell r="AR162">
            <v>0</v>
          </cell>
          <cell r="AS162"/>
          <cell r="AT162">
            <v>0</v>
          </cell>
          <cell r="AU162">
            <v>0</v>
          </cell>
          <cell r="AV162"/>
          <cell r="AW162">
            <v>0</v>
          </cell>
          <cell r="AX162">
            <v>0</v>
          </cell>
          <cell r="AY162">
            <v>0</v>
          </cell>
          <cell r="AZ162"/>
          <cell r="BA162"/>
          <cell r="BB162"/>
          <cell r="BC162"/>
          <cell r="BD162"/>
          <cell r="BE162"/>
          <cell r="BF162">
            <v>0</v>
          </cell>
          <cell r="BG162">
            <v>0</v>
          </cell>
          <cell r="BH162"/>
          <cell r="BI162">
            <v>0</v>
          </cell>
          <cell r="BJ162"/>
          <cell r="BK162"/>
          <cell r="BL162"/>
          <cell r="BM162"/>
          <cell r="BN162"/>
          <cell r="BO162"/>
          <cell r="BP162"/>
          <cell r="BT162">
            <v>0</v>
          </cell>
          <cell r="BU162"/>
          <cell r="BV162"/>
          <cell r="BX162"/>
          <cell r="CA162" t="str">
            <v>Sabie</v>
          </cell>
          <cell r="CB162" t="str">
            <v>Sabie</v>
          </cell>
          <cell r="CC162">
            <v>11</v>
          </cell>
        </row>
        <row r="163">
          <cell r="C163">
            <v>815</v>
          </cell>
          <cell r="D163">
            <v>5</v>
          </cell>
          <cell r="E163">
            <v>652</v>
          </cell>
          <cell r="F163">
            <v>5</v>
          </cell>
          <cell r="G163"/>
          <cell r="H163" t="str">
            <v/>
          </cell>
          <cell r="I163" t="str">
            <v/>
          </cell>
          <cell r="J163">
            <v>0</v>
          </cell>
          <cell r="K163" t="str">
            <v>Kanuit</v>
          </cell>
          <cell r="L163" t="str">
            <v>Storage - New Ground Storage Tank</v>
          </cell>
          <cell r="M163" t="str">
            <v>1230002-1</v>
          </cell>
          <cell r="N163" t="str">
            <v xml:space="preserve">No </v>
          </cell>
          <cell r="O163">
            <v>1667</v>
          </cell>
          <cell r="P163" t="str">
            <v>Reg</v>
          </cell>
          <cell r="Q163" t="str">
            <v>Exempt</v>
          </cell>
          <cell r="R163"/>
          <cell r="S163"/>
          <cell r="T163"/>
          <cell r="U163"/>
          <cell r="V163"/>
          <cell r="W163">
            <v>0</v>
          </cell>
          <cell r="X163"/>
          <cell r="Y163"/>
          <cell r="Z163"/>
          <cell r="AA163"/>
          <cell r="AB163">
            <v>0</v>
          </cell>
          <cell r="AC163"/>
          <cell r="AD163"/>
          <cell r="AE163"/>
          <cell r="AF163"/>
          <cell r="AG163"/>
          <cell r="AH163"/>
          <cell r="AI163">
            <v>1672500</v>
          </cell>
          <cell r="AJ163">
            <v>1672500</v>
          </cell>
          <cell r="AK163">
            <v>0</v>
          </cell>
          <cell r="AL163"/>
          <cell r="AM163"/>
          <cell r="AN163"/>
          <cell r="AO163"/>
          <cell r="AP163"/>
          <cell r="AQ163">
            <v>1672500</v>
          </cell>
          <cell r="AR163">
            <v>0</v>
          </cell>
          <cell r="AS163"/>
          <cell r="AT163">
            <v>0</v>
          </cell>
          <cell r="AU163">
            <v>0</v>
          </cell>
          <cell r="AV163"/>
          <cell r="AW163">
            <v>0</v>
          </cell>
          <cell r="AX163">
            <v>0</v>
          </cell>
          <cell r="AY163">
            <v>0</v>
          </cell>
          <cell r="AZ163"/>
          <cell r="BA163"/>
          <cell r="BB163"/>
          <cell r="BC163"/>
          <cell r="BD163"/>
          <cell r="BE163"/>
          <cell r="BF163">
            <v>0</v>
          </cell>
          <cell r="BG163">
            <v>0</v>
          </cell>
          <cell r="BH163"/>
          <cell r="BI163">
            <v>0</v>
          </cell>
          <cell r="BJ163"/>
          <cell r="BK163"/>
          <cell r="BL163"/>
          <cell r="BM163"/>
          <cell r="BN163"/>
          <cell r="BO163"/>
          <cell r="BP163"/>
          <cell r="BT163">
            <v>0</v>
          </cell>
          <cell r="BU163"/>
          <cell r="BV163"/>
          <cell r="BX163"/>
          <cell r="CA163" t="str">
            <v>Kanuit</v>
          </cell>
          <cell r="CB163" t="str">
            <v>Gallentine</v>
          </cell>
          <cell r="CC163">
            <v>10</v>
          </cell>
        </row>
        <row r="164">
          <cell r="C164">
            <v>37</v>
          </cell>
          <cell r="D164">
            <v>20</v>
          </cell>
          <cell r="E164"/>
          <cell r="F164"/>
          <cell r="G164">
            <v>2024</v>
          </cell>
          <cell r="H164" t="str">
            <v/>
          </cell>
          <cell r="I164" t="str">
            <v>Yes</v>
          </cell>
          <cell r="J164">
            <v>0</v>
          </cell>
          <cell r="K164" t="str">
            <v>Bradshaw</v>
          </cell>
          <cell r="L164" t="str">
            <v>Other - LSL Replacement</v>
          </cell>
          <cell r="M164" t="str">
            <v>1690007-4</v>
          </cell>
          <cell r="N164" t="str">
            <v>Yes</v>
          </cell>
          <cell r="O164">
            <v>4784</v>
          </cell>
          <cell r="P164" t="str">
            <v>LSL</v>
          </cell>
          <cell r="Q164"/>
          <cell r="R164"/>
          <cell r="S164">
            <v>45063</v>
          </cell>
          <cell r="T164">
            <v>300000</v>
          </cell>
          <cell r="U164">
            <v>150000</v>
          </cell>
          <cell r="V164">
            <v>150000</v>
          </cell>
          <cell r="W164">
            <v>75000</v>
          </cell>
          <cell r="X164" t="str">
            <v>Part B</v>
          </cell>
          <cell r="Y164"/>
          <cell r="Z164"/>
          <cell r="AA164"/>
          <cell r="AB164"/>
          <cell r="AC164"/>
          <cell r="AD164">
            <v>45413</v>
          </cell>
          <cell r="AE164">
            <v>45838</v>
          </cell>
          <cell r="AF164"/>
          <cell r="AG164"/>
          <cell r="AH164"/>
          <cell r="AI164">
            <v>300000</v>
          </cell>
          <cell r="AJ164">
            <v>300000</v>
          </cell>
          <cell r="AK164">
            <v>0</v>
          </cell>
          <cell r="AL164"/>
          <cell r="AM164"/>
          <cell r="AN164"/>
          <cell r="AO164"/>
          <cell r="AP164"/>
          <cell r="AQ164">
            <v>300000</v>
          </cell>
          <cell r="AR164">
            <v>300000</v>
          </cell>
          <cell r="AS164"/>
          <cell r="AT164">
            <v>150000</v>
          </cell>
          <cell r="AU164">
            <v>0</v>
          </cell>
          <cell r="AV164"/>
          <cell r="AW164">
            <v>150000</v>
          </cell>
          <cell r="AX164">
            <v>75000</v>
          </cell>
          <cell r="AY164">
            <v>75000</v>
          </cell>
          <cell r="AZ164"/>
          <cell r="BA164"/>
          <cell r="BB164"/>
          <cell r="BC164"/>
          <cell r="BD164"/>
          <cell r="BE164"/>
          <cell r="BF164">
            <v>0</v>
          </cell>
          <cell r="BG164">
            <v>0</v>
          </cell>
          <cell r="BH164"/>
          <cell r="BI164">
            <v>0</v>
          </cell>
          <cell r="BJ164"/>
          <cell r="BK164"/>
          <cell r="BL164"/>
          <cell r="BM164"/>
          <cell r="BN164"/>
          <cell r="BO164"/>
          <cell r="BP164"/>
          <cell r="BQ164"/>
          <cell r="BR164"/>
          <cell r="BS164"/>
          <cell r="BT164"/>
          <cell r="BU164"/>
          <cell r="BV164"/>
          <cell r="BW164"/>
          <cell r="BX164"/>
          <cell r="BY164"/>
          <cell r="BZ164"/>
          <cell r="CA164" t="str">
            <v>Bradshaw</v>
          </cell>
          <cell r="CB164"/>
          <cell r="CC164" t="str">
            <v>3c</v>
          </cell>
        </row>
        <row r="165">
          <cell r="C165">
            <v>397</v>
          </cell>
          <cell r="D165">
            <v>10</v>
          </cell>
          <cell r="E165"/>
          <cell r="F165"/>
          <cell r="G165">
            <v>2024</v>
          </cell>
          <cell r="H165" t="str">
            <v/>
          </cell>
          <cell r="I165" t="str">
            <v>Yes</v>
          </cell>
          <cell r="J165">
            <v>0</v>
          </cell>
          <cell r="K165" t="str">
            <v>Bradshaw</v>
          </cell>
          <cell r="L165" t="str">
            <v>Watermain - 5th St South Replacement</v>
          </cell>
          <cell r="M165" t="str">
            <v>1690007-3</v>
          </cell>
          <cell r="N165" t="str">
            <v xml:space="preserve">No </v>
          </cell>
          <cell r="O165">
            <v>4784</v>
          </cell>
          <cell r="P165" t="str">
            <v>Reg</v>
          </cell>
          <cell r="Q165"/>
          <cell r="R165"/>
          <cell r="S165">
            <v>45063</v>
          </cell>
          <cell r="T165">
            <v>527040</v>
          </cell>
          <cell r="U165"/>
          <cell r="V165"/>
          <cell r="W165">
            <v>527040</v>
          </cell>
          <cell r="X165" t="str">
            <v>Part B</v>
          </cell>
          <cell r="Y165"/>
          <cell r="Z165"/>
          <cell r="AA165"/>
          <cell r="AB165"/>
          <cell r="AC165"/>
          <cell r="AD165">
            <v>45413</v>
          </cell>
          <cell r="AE165">
            <v>45838</v>
          </cell>
          <cell r="AF165"/>
          <cell r="AG165"/>
          <cell r="AH165"/>
          <cell r="AI165">
            <v>549000</v>
          </cell>
          <cell r="AJ165">
            <v>527040</v>
          </cell>
          <cell r="AK165">
            <v>21960</v>
          </cell>
          <cell r="AL165"/>
          <cell r="AM165"/>
          <cell r="AN165"/>
          <cell r="AO165"/>
          <cell r="AP165"/>
          <cell r="AQ165">
            <v>549000</v>
          </cell>
          <cell r="AR165">
            <v>549000</v>
          </cell>
          <cell r="AS165"/>
          <cell r="AT165">
            <v>0</v>
          </cell>
          <cell r="AU165">
            <v>0</v>
          </cell>
          <cell r="AV165"/>
          <cell r="AW165">
            <v>0</v>
          </cell>
          <cell r="AX165">
            <v>0</v>
          </cell>
          <cell r="AY165">
            <v>549000</v>
          </cell>
          <cell r="AZ165"/>
          <cell r="BA165"/>
          <cell r="BB165"/>
          <cell r="BC165"/>
          <cell r="BD165"/>
          <cell r="BE165"/>
          <cell r="BF165">
            <v>0</v>
          </cell>
          <cell r="BG165">
            <v>0</v>
          </cell>
          <cell r="BH165"/>
          <cell r="BI165">
            <v>0</v>
          </cell>
          <cell r="BJ165"/>
          <cell r="BK165"/>
          <cell r="BL165"/>
          <cell r="BM165"/>
          <cell r="BN165"/>
          <cell r="BO165"/>
          <cell r="BP165"/>
          <cell r="BQ165"/>
          <cell r="BR165"/>
          <cell r="BS165"/>
          <cell r="BT165"/>
          <cell r="BU165"/>
          <cell r="BV165"/>
          <cell r="BW165"/>
          <cell r="BX165"/>
          <cell r="BY165"/>
          <cell r="BZ165"/>
          <cell r="CA165" t="str">
            <v>Bradshaw</v>
          </cell>
          <cell r="CB165"/>
          <cell r="CC165" t="str">
            <v>3c</v>
          </cell>
        </row>
        <row r="166">
          <cell r="C166">
            <v>492</v>
          </cell>
          <cell r="D166">
            <v>10</v>
          </cell>
          <cell r="E166">
            <v>372</v>
          </cell>
          <cell r="F166">
            <v>10</v>
          </cell>
          <cell r="G166"/>
          <cell r="H166" t="str">
            <v/>
          </cell>
          <cell r="I166" t="str">
            <v/>
          </cell>
          <cell r="J166">
            <v>0</v>
          </cell>
          <cell r="K166" t="str">
            <v>Barrett</v>
          </cell>
          <cell r="L166" t="str">
            <v>Watermain -  Distribution Improvements</v>
          </cell>
          <cell r="M166" t="str">
            <v>1120001-5</v>
          </cell>
          <cell r="N166" t="str">
            <v xml:space="preserve">No </v>
          </cell>
          <cell r="O166">
            <v>1402</v>
          </cell>
          <cell r="P166" t="str">
            <v>Reg</v>
          </cell>
          <cell r="Q166" t="str">
            <v>Exempt</v>
          </cell>
          <cell r="R166"/>
          <cell r="S166"/>
          <cell r="T166"/>
          <cell r="U166"/>
          <cell r="V166"/>
          <cell r="W166">
            <v>0</v>
          </cell>
          <cell r="X166"/>
          <cell r="Y166"/>
          <cell r="Z166"/>
          <cell r="AA166"/>
          <cell r="AB166">
            <v>0</v>
          </cell>
          <cell r="AC166"/>
          <cell r="AD166">
            <v>44713</v>
          </cell>
          <cell r="AE166">
            <v>45444</v>
          </cell>
          <cell r="AF166"/>
          <cell r="AG166"/>
          <cell r="AH166"/>
          <cell r="AI166">
            <v>10672204</v>
          </cell>
          <cell r="AJ166">
            <v>10672204</v>
          </cell>
          <cell r="AK166">
            <v>0</v>
          </cell>
          <cell r="AL166"/>
          <cell r="AM166"/>
          <cell r="AN166"/>
          <cell r="AO166"/>
          <cell r="AP166"/>
          <cell r="AQ166">
            <v>10672204</v>
          </cell>
          <cell r="AR166">
            <v>0</v>
          </cell>
          <cell r="AS166"/>
          <cell r="AT166">
            <v>0</v>
          </cell>
          <cell r="AU166">
            <v>0</v>
          </cell>
          <cell r="AV166"/>
          <cell r="AW166">
            <v>0</v>
          </cell>
          <cell r="AX166">
            <v>0</v>
          </cell>
          <cell r="AY166">
            <v>0</v>
          </cell>
          <cell r="AZ166"/>
          <cell r="BA166"/>
          <cell r="BB166"/>
          <cell r="BC166"/>
          <cell r="BD166"/>
          <cell r="BE166"/>
          <cell r="BF166">
            <v>0</v>
          </cell>
          <cell r="BG166">
            <v>0</v>
          </cell>
          <cell r="BH166"/>
          <cell r="BI166">
            <v>0</v>
          </cell>
          <cell r="BJ166"/>
          <cell r="BK166"/>
          <cell r="BL166"/>
          <cell r="BM166"/>
          <cell r="BN166"/>
          <cell r="BO166"/>
          <cell r="BP166"/>
          <cell r="BT166">
            <v>0</v>
          </cell>
          <cell r="BU166"/>
          <cell r="BV166"/>
          <cell r="BX166"/>
          <cell r="CA166" t="str">
            <v>Barrett</v>
          </cell>
          <cell r="CB166"/>
          <cell r="CC166" t="str">
            <v>6W</v>
          </cell>
        </row>
        <row r="167">
          <cell r="C167">
            <v>409</v>
          </cell>
          <cell r="D167">
            <v>10</v>
          </cell>
          <cell r="E167">
            <v>285</v>
          </cell>
          <cell r="F167">
            <v>10</v>
          </cell>
          <cell r="G167">
            <v>2021</v>
          </cell>
          <cell r="H167" t="str">
            <v>Yes</v>
          </cell>
          <cell r="I167" t="str">
            <v/>
          </cell>
          <cell r="J167">
            <v>0</v>
          </cell>
          <cell r="K167" t="str">
            <v>Kanuit</v>
          </cell>
          <cell r="L167" t="str">
            <v>Storage - Tower Rehab</v>
          </cell>
          <cell r="M167" t="str">
            <v>1200001-3</v>
          </cell>
          <cell r="N167" t="str">
            <v xml:space="preserve">No </v>
          </cell>
          <cell r="O167">
            <v>538</v>
          </cell>
          <cell r="P167" t="str">
            <v>Reg</v>
          </cell>
          <cell r="Q167" t="str">
            <v>Exempt</v>
          </cell>
          <cell r="R167">
            <v>44201</v>
          </cell>
          <cell r="S167" t="str">
            <v>certified</v>
          </cell>
          <cell r="T167">
            <v>616650</v>
          </cell>
          <cell r="U167"/>
          <cell r="V167"/>
          <cell r="W167">
            <v>123330</v>
          </cell>
          <cell r="X167" t="str">
            <v>21 Carryover</v>
          </cell>
          <cell r="Y167"/>
          <cell r="Z167" t="str">
            <v>certified</v>
          </cell>
          <cell r="AA167">
            <v>426500</v>
          </cell>
          <cell r="AB167">
            <v>0</v>
          </cell>
          <cell r="AC167" t="str">
            <v>Carryover</v>
          </cell>
          <cell r="AD167">
            <v>45139</v>
          </cell>
          <cell r="AE167">
            <v>45442</v>
          </cell>
          <cell r="AF167">
            <v>45098</v>
          </cell>
          <cell r="AG167">
            <v>45107</v>
          </cell>
          <cell r="AH167"/>
          <cell r="AI167">
            <v>616650</v>
          </cell>
          <cell r="AJ167">
            <v>532493</v>
          </cell>
          <cell r="AK167">
            <v>246150</v>
          </cell>
          <cell r="AL167">
            <v>44285</v>
          </cell>
          <cell r="AM167">
            <v>44333</v>
          </cell>
          <cell r="AN167">
            <v>1</v>
          </cell>
          <cell r="AO167">
            <v>370500</v>
          </cell>
          <cell r="AP167" t="str">
            <v>Yes</v>
          </cell>
          <cell r="AQ167">
            <v>616650</v>
          </cell>
          <cell r="AR167">
            <v>616650</v>
          </cell>
          <cell r="AS167"/>
          <cell r="AT167">
            <v>0</v>
          </cell>
          <cell r="AU167">
            <v>0</v>
          </cell>
          <cell r="AV167">
            <v>493320</v>
          </cell>
          <cell r="AW167">
            <v>493320</v>
          </cell>
          <cell r="AX167">
            <v>0</v>
          </cell>
          <cell r="AY167">
            <v>123330</v>
          </cell>
          <cell r="AZ167">
            <v>45139</v>
          </cell>
          <cell r="BA167">
            <v>45170</v>
          </cell>
          <cell r="BB167">
            <v>2024</v>
          </cell>
          <cell r="BC167" t="str">
            <v>DWRF/PF</v>
          </cell>
          <cell r="BD167"/>
          <cell r="BE167">
            <v>45079</v>
          </cell>
          <cell r="BF167">
            <v>296400</v>
          </cell>
          <cell r="BG167">
            <v>493320</v>
          </cell>
          <cell r="BH167"/>
          <cell r="BI167">
            <v>0</v>
          </cell>
          <cell r="BJ167"/>
          <cell r="BK167"/>
          <cell r="BL167"/>
          <cell r="BM167"/>
          <cell r="BN167"/>
          <cell r="BO167"/>
          <cell r="BP167"/>
          <cell r="BT167">
            <v>0</v>
          </cell>
          <cell r="BU167"/>
          <cell r="BV167"/>
          <cell r="BX167"/>
          <cell r="CA167" t="str">
            <v>Kanuit</v>
          </cell>
          <cell r="CB167" t="str">
            <v>Gallentine</v>
          </cell>
          <cell r="CC167">
            <v>10</v>
          </cell>
        </row>
        <row r="168">
          <cell r="C168">
            <v>342</v>
          </cell>
          <cell r="D168">
            <v>10</v>
          </cell>
          <cell r="E168">
            <v>227</v>
          </cell>
          <cell r="F168">
            <v>10</v>
          </cell>
          <cell r="G168" t="str">
            <v/>
          </cell>
          <cell r="H168" t="str">
            <v/>
          </cell>
          <cell r="I168" t="str">
            <v/>
          </cell>
          <cell r="J168" t="str">
            <v>Nat Pool?</v>
          </cell>
          <cell r="K168" t="str">
            <v>Barrett</v>
          </cell>
          <cell r="L168" t="str">
            <v>Treatment - Rehab Treatment Plant</v>
          </cell>
          <cell r="M168" t="str">
            <v>1870002-7</v>
          </cell>
          <cell r="N168" t="str">
            <v xml:space="preserve">No </v>
          </cell>
          <cell r="O168">
            <v>841</v>
          </cell>
          <cell r="P168" t="str">
            <v>Reg</v>
          </cell>
          <cell r="Q168" t="str">
            <v>Exempt</v>
          </cell>
          <cell r="R168"/>
          <cell r="S168"/>
          <cell r="T168"/>
          <cell r="U168"/>
          <cell r="V168"/>
          <cell r="W168">
            <v>0</v>
          </cell>
          <cell r="X168"/>
          <cell r="Y168"/>
          <cell r="Z168"/>
          <cell r="AA168"/>
          <cell r="AB168">
            <v>0</v>
          </cell>
          <cell r="AC168"/>
          <cell r="AD168"/>
          <cell r="AE168"/>
          <cell r="AF168"/>
          <cell r="AG168"/>
          <cell r="AH168"/>
          <cell r="AI168">
            <v>2971000</v>
          </cell>
          <cell r="AJ168">
            <v>2971000</v>
          </cell>
          <cell r="AK168">
            <v>0</v>
          </cell>
          <cell r="AL168"/>
          <cell r="AM168"/>
          <cell r="AN168"/>
          <cell r="AO168"/>
          <cell r="AP168"/>
          <cell r="AQ168">
            <v>2971000</v>
          </cell>
          <cell r="AR168">
            <v>0</v>
          </cell>
          <cell r="AS168"/>
          <cell r="AT168">
            <v>0</v>
          </cell>
          <cell r="AU168">
            <v>0</v>
          </cell>
          <cell r="AV168"/>
          <cell r="AW168">
            <v>0</v>
          </cell>
          <cell r="AX168">
            <v>0</v>
          </cell>
          <cell r="AY168">
            <v>0</v>
          </cell>
          <cell r="AZ168"/>
          <cell r="BA168"/>
          <cell r="BB168"/>
          <cell r="BC168"/>
          <cell r="BD168"/>
          <cell r="BE168"/>
          <cell r="BF168">
            <v>0</v>
          </cell>
          <cell r="BG168">
            <v>0</v>
          </cell>
          <cell r="BH168"/>
          <cell r="BI168">
            <v>1086150</v>
          </cell>
          <cell r="BJ168" t="str">
            <v>Nat Pool?</v>
          </cell>
          <cell r="BK168">
            <v>2023</v>
          </cell>
          <cell r="BL168">
            <v>43191</v>
          </cell>
          <cell r="BM168"/>
          <cell r="BN168">
            <v>2971000</v>
          </cell>
          <cell r="BO168">
            <v>409</v>
          </cell>
          <cell r="BP168"/>
          <cell r="BQ168">
            <v>1671000</v>
          </cell>
          <cell r="BR168">
            <v>500000</v>
          </cell>
          <cell r="BS168">
            <v>1300000</v>
          </cell>
          <cell r="BT168">
            <v>1800000</v>
          </cell>
          <cell r="BU168">
            <v>600000</v>
          </cell>
          <cell r="BV168" t="str">
            <v>2023 award</v>
          </cell>
          <cell r="BX168"/>
          <cell r="CA168" t="str">
            <v>Barrett</v>
          </cell>
          <cell r="CB168" t="str">
            <v>Lafontaine</v>
          </cell>
          <cell r="CC168" t="str">
            <v>6W</v>
          </cell>
        </row>
        <row r="169">
          <cell r="C169">
            <v>548</v>
          </cell>
          <cell r="D169">
            <v>10</v>
          </cell>
          <cell r="E169"/>
          <cell r="F169"/>
          <cell r="G169"/>
          <cell r="H169" t="str">
            <v/>
          </cell>
          <cell r="I169" t="str">
            <v/>
          </cell>
          <cell r="J169">
            <v>0</v>
          </cell>
          <cell r="K169" t="str">
            <v>Kanuit</v>
          </cell>
          <cell r="L169" t="str">
            <v>Treatment - New Plant</v>
          </cell>
          <cell r="M169" t="str">
            <v>1240005-1</v>
          </cell>
          <cell r="N169" t="str">
            <v xml:space="preserve">No </v>
          </cell>
          <cell r="O169">
            <v>606</v>
          </cell>
          <cell r="P169" t="str">
            <v>Reg</v>
          </cell>
          <cell r="Q169"/>
          <cell r="R169"/>
          <cell r="S169"/>
          <cell r="T169"/>
          <cell r="U169"/>
          <cell r="V169"/>
          <cell r="W169">
            <v>0</v>
          </cell>
          <cell r="X169"/>
          <cell r="Y169"/>
          <cell r="Z169"/>
          <cell r="AA169"/>
          <cell r="AB169"/>
          <cell r="AC169"/>
          <cell r="AD169"/>
          <cell r="AE169"/>
          <cell r="AF169"/>
          <cell r="AG169"/>
          <cell r="AH169"/>
          <cell r="AI169">
            <v>5151000</v>
          </cell>
          <cell r="AJ169">
            <v>5151000</v>
          </cell>
          <cell r="AK169">
            <v>0</v>
          </cell>
          <cell r="AL169"/>
          <cell r="AM169"/>
          <cell r="AN169"/>
          <cell r="AO169"/>
          <cell r="AP169"/>
          <cell r="AQ169">
            <v>5151000</v>
          </cell>
          <cell r="AR169">
            <v>0</v>
          </cell>
          <cell r="AS169"/>
          <cell r="AT169">
            <v>0</v>
          </cell>
          <cell r="AU169">
            <v>0</v>
          </cell>
          <cell r="AV169"/>
          <cell r="AW169">
            <v>0</v>
          </cell>
          <cell r="AX169">
            <v>0</v>
          </cell>
          <cell r="AY169">
            <v>0</v>
          </cell>
          <cell r="AZ169"/>
          <cell r="BA169"/>
          <cell r="BB169"/>
          <cell r="BC169"/>
          <cell r="BD169"/>
          <cell r="BE169"/>
          <cell r="BF169">
            <v>0</v>
          </cell>
          <cell r="BG169">
            <v>0</v>
          </cell>
          <cell r="BH169"/>
          <cell r="BI169">
            <v>0</v>
          </cell>
          <cell r="BJ169"/>
          <cell r="BK169"/>
          <cell r="BL169"/>
          <cell r="BM169"/>
          <cell r="BN169"/>
          <cell r="BO169"/>
          <cell r="BP169"/>
          <cell r="BT169"/>
          <cell r="BU169"/>
          <cell r="BV169"/>
          <cell r="BX169"/>
          <cell r="CA169" t="str">
            <v>Kanuit</v>
          </cell>
          <cell r="CB169" t="str">
            <v>Gallentine</v>
          </cell>
          <cell r="CC169">
            <v>10</v>
          </cell>
        </row>
        <row r="170">
          <cell r="C170">
            <v>549</v>
          </cell>
          <cell r="D170">
            <v>10</v>
          </cell>
          <cell r="E170"/>
          <cell r="F170"/>
          <cell r="G170"/>
          <cell r="H170" t="str">
            <v/>
          </cell>
          <cell r="I170" t="str">
            <v/>
          </cell>
          <cell r="J170">
            <v>0</v>
          </cell>
          <cell r="K170" t="str">
            <v>Kanuit</v>
          </cell>
          <cell r="L170" t="str">
            <v>Watermain - Watermain Improvements</v>
          </cell>
          <cell r="M170" t="str">
            <v>1240005-2</v>
          </cell>
          <cell r="N170" t="str">
            <v xml:space="preserve">No </v>
          </cell>
          <cell r="O170">
            <v>606</v>
          </cell>
          <cell r="P170" t="str">
            <v>Reg</v>
          </cell>
          <cell r="Q170"/>
          <cell r="R170"/>
          <cell r="S170"/>
          <cell r="T170"/>
          <cell r="U170"/>
          <cell r="V170"/>
          <cell r="W170">
            <v>0</v>
          </cell>
          <cell r="X170"/>
          <cell r="Y170"/>
          <cell r="Z170"/>
          <cell r="AA170"/>
          <cell r="AB170"/>
          <cell r="AC170"/>
          <cell r="AD170"/>
          <cell r="AE170"/>
          <cell r="AF170"/>
          <cell r="AG170"/>
          <cell r="AH170"/>
          <cell r="AI170">
            <v>3969500</v>
          </cell>
          <cell r="AJ170">
            <v>3969500</v>
          </cell>
          <cell r="AK170">
            <v>0</v>
          </cell>
          <cell r="AL170"/>
          <cell r="AM170"/>
          <cell r="AN170"/>
          <cell r="AO170"/>
          <cell r="AP170"/>
          <cell r="AQ170">
            <v>3969500</v>
          </cell>
          <cell r="AR170">
            <v>0</v>
          </cell>
          <cell r="AS170"/>
          <cell r="AT170">
            <v>0</v>
          </cell>
          <cell r="AU170">
            <v>0</v>
          </cell>
          <cell r="AV170"/>
          <cell r="AW170">
            <v>0</v>
          </cell>
          <cell r="AX170">
            <v>0</v>
          </cell>
          <cell r="AY170">
            <v>0</v>
          </cell>
          <cell r="AZ170"/>
          <cell r="BA170"/>
          <cell r="BB170"/>
          <cell r="BC170"/>
          <cell r="BD170"/>
          <cell r="BE170"/>
          <cell r="BF170">
            <v>0</v>
          </cell>
          <cell r="BG170">
            <v>0</v>
          </cell>
          <cell r="BH170"/>
          <cell r="BI170">
            <v>0</v>
          </cell>
          <cell r="BJ170"/>
          <cell r="BK170"/>
          <cell r="BL170"/>
          <cell r="BM170"/>
          <cell r="BN170"/>
          <cell r="BO170"/>
          <cell r="BP170"/>
          <cell r="BT170"/>
          <cell r="BU170"/>
          <cell r="BV170"/>
          <cell r="BX170"/>
          <cell r="CA170" t="str">
            <v>Kanuit</v>
          </cell>
          <cell r="CB170" t="str">
            <v>Gallentine</v>
          </cell>
          <cell r="CC170">
            <v>10</v>
          </cell>
        </row>
        <row r="171">
          <cell r="C171">
            <v>816</v>
          </cell>
          <cell r="D171">
            <v>5</v>
          </cell>
          <cell r="E171">
            <v>654</v>
          </cell>
          <cell r="F171">
            <v>5</v>
          </cell>
          <cell r="G171" t="str">
            <v/>
          </cell>
          <cell r="H171" t="str">
            <v/>
          </cell>
          <cell r="I171" t="str">
            <v/>
          </cell>
          <cell r="J171">
            <v>0</v>
          </cell>
          <cell r="K171" t="str">
            <v>Barrett</v>
          </cell>
          <cell r="L171" t="str">
            <v>Storage - Tower Rehab</v>
          </cell>
          <cell r="M171" t="str">
            <v>1710009-2</v>
          </cell>
          <cell r="N171" t="str">
            <v xml:space="preserve">No </v>
          </cell>
          <cell r="O171">
            <v>525</v>
          </cell>
          <cell r="P171" t="str">
            <v>Reg</v>
          </cell>
          <cell r="Q171" t="str">
            <v>Exempt</v>
          </cell>
          <cell r="R171"/>
          <cell r="S171"/>
          <cell r="T171"/>
          <cell r="U171"/>
          <cell r="V171"/>
          <cell r="W171">
            <v>0</v>
          </cell>
          <cell r="X171"/>
          <cell r="Y171"/>
          <cell r="Z171"/>
          <cell r="AA171"/>
          <cell r="AB171">
            <v>0</v>
          </cell>
          <cell r="AC171"/>
          <cell r="AD171"/>
          <cell r="AE171"/>
          <cell r="AF171"/>
          <cell r="AG171"/>
          <cell r="AH171"/>
          <cell r="AI171">
            <v>495600</v>
          </cell>
          <cell r="AJ171">
            <v>495600</v>
          </cell>
          <cell r="AK171">
            <v>0</v>
          </cell>
          <cell r="AL171"/>
          <cell r="AM171"/>
          <cell r="AN171"/>
          <cell r="AO171"/>
          <cell r="AP171"/>
          <cell r="AQ171">
            <v>495600</v>
          </cell>
          <cell r="AR171">
            <v>0</v>
          </cell>
          <cell r="AS171"/>
          <cell r="AT171">
            <v>0</v>
          </cell>
          <cell r="AU171">
            <v>0</v>
          </cell>
          <cell r="AV171"/>
          <cell r="AW171">
            <v>0</v>
          </cell>
          <cell r="AX171">
            <v>0</v>
          </cell>
          <cell r="AY171">
            <v>0</v>
          </cell>
          <cell r="AZ171"/>
          <cell r="BA171"/>
          <cell r="BB171"/>
          <cell r="BC171"/>
          <cell r="BD171"/>
          <cell r="BE171"/>
          <cell r="BF171">
            <v>0</v>
          </cell>
          <cell r="BG171">
            <v>0</v>
          </cell>
          <cell r="BH171"/>
          <cell r="BI171">
            <v>0</v>
          </cell>
          <cell r="BJ171"/>
          <cell r="BK171"/>
          <cell r="BL171"/>
          <cell r="BM171"/>
          <cell r="BN171"/>
          <cell r="BO171"/>
          <cell r="BP171"/>
          <cell r="BT171">
            <v>0</v>
          </cell>
          <cell r="BU171"/>
          <cell r="BV171"/>
          <cell r="BX171"/>
          <cell r="CA171" t="str">
            <v>Barrett</v>
          </cell>
          <cell r="CB171" t="str">
            <v>Barrett</v>
          </cell>
          <cell r="CC171" t="str">
            <v>7W</v>
          </cell>
        </row>
        <row r="172">
          <cell r="C172">
            <v>22</v>
          </cell>
          <cell r="D172">
            <v>20</v>
          </cell>
          <cell r="E172">
            <v>186</v>
          </cell>
          <cell r="F172">
            <v>10</v>
          </cell>
          <cell r="G172">
            <v>2023</v>
          </cell>
          <cell r="H172" t="str">
            <v>Yes</v>
          </cell>
          <cell r="I172" t="str">
            <v/>
          </cell>
          <cell r="J172" t="str">
            <v>PER approved</v>
          </cell>
          <cell r="K172" t="str">
            <v>Schultz</v>
          </cell>
          <cell r="L172" t="str">
            <v>Treatment - Manganese Plant &amp; Well</v>
          </cell>
          <cell r="M172" t="str">
            <v>1150003-3</v>
          </cell>
          <cell r="N172" t="str">
            <v xml:space="preserve">No </v>
          </cell>
          <cell r="O172">
            <v>671</v>
          </cell>
          <cell r="P172" t="str">
            <v>EC</v>
          </cell>
          <cell r="Q172" t="str">
            <v>Exempt</v>
          </cell>
          <cell r="R172"/>
          <cell r="S172" t="str">
            <v>certified</v>
          </cell>
          <cell r="T172">
            <v>4124300</v>
          </cell>
          <cell r="U172"/>
          <cell r="V172"/>
          <cell r="W172">
            <v>0</v>
          </cell>
          <cell r="X172" t="str">
            <v>23 Carryover</v>
          </cell>
          <cell r="Y172"/>
          <cell r="Z172" t="str">
            <v>certified</v>
          </cell>
          <cell r="AA172">
            <v>3700820</v>
          </cell>
          <cell r="AB172">
            <v>210820</v>
          </cell>
          <cell r="AC172" t="str">
            <v>Part A6,EC</v>
          </cell>
          <cell r="AD172">
            <v>45078</v>
          </cell>
          <cell r="AE172">
            <v>45595</v>
          </cell>
          <cell r="AF172"/>
          <cell r="AG172"/>
          <cell r="AH172"/>
          <cell r="AI172">
            <v>4124300</v>
          </cell>
          <cell r="AJ172">
            <v>4080998</v>
          </cell>
          <cell r="AK172">
            <v>43302</v>
          </cell>
          <cell r="AL172">
            <v>45016</v>
          </cell>
          <cell r="AM172">
            <v>45106</v>
          </cell>
          <cell r="AN172">
            <v>1</v>
          </cell>
          <cell r="AO172">
            <v>4080998</v>
          </cell>
          <cell r="AP172"/>
          <cell r="AQ172">
            <v>4124300</v>
          </cell>
          <cell r="AR172">
            <v>0</v>
          </cell>
          <cell r="AS172"/>
          <cell r="AT172">
            <v>0</v>
          </cell>
          <cell r="AU172">
            <v>634300</v>
          </cell>
          <cell r="AV172"/>
          <cell r="AW172">
            <v>634300</v>
          </cell>
          <cell r="AX172">
            <v>0</v>
          </cell>
          <cell r="AY172">
            <v>0</v>
          </cell>
          <cell r="AZ172"/>
          <cell r="BA172"/>
          <cell r="BB172"/>
          <cell r="BC172"/>
          <cell r="BD172"/>
          <cell r="BE172"/>
          <cell r="BF172">
            <v>0</v>
          </cell>
          <cell r="BG172">
            <v>0</v>
          </cell>
          <cell r="BH172"/>
          <cell r="BI172">
            <v>0</v>
          </cell>
          <cell r="BJ172" t="str">
            <v>PER approved</v>
          </cell>
          <cell r="BK172"/>
          <cell r="BL172"/>
          <cell r="BM172"/>
          <cell r="BN172"/>
          <cell r="BO172"/>
          <cell r="BP172"/>
          <cell r="BT172">
            <v>0</v>
          </cell>
          <cell r="BU172"/>
          <cell r="BV172"/>
          <cell r="BW172">
            <v>3490000</v>
          </cell>
          <cell r="BX172" t="str">
            <v>23 SPAP</v>
          </cell>
          <cell r="BY172"/>
          <cell r="BZ172"/>
          <cell r="CA172" t="str">
            <v>Schultz</v>
          </cell>
          <cell r="CB172"/>
          <cell r="CC172">
            <v>2</v>
          </cell>
        </row>
        <row r="173">
          <cell r="C173">
            <v>640</v>
          </cell>
          <cell r="D173">
            <v>10</v>
          </cell>
          <cell r="E173">
            <v>481</v>
          </cell>
          <cell r="F173">
            <v>10</v>
          </cell>
          <cell r="G173"/>
          <cell r="H173" t="str">
            <v/>
          </cell>
          <cell r="I173" t="str">
            <v/>
          </cell>
          <cell r="J173">
            <v>0</v>
          </cell>
          <cell r="K173" t="str">
            <v>Schultz</v>
          </cell>
          <cell r="L173" t="str">
            <v>Conservation - Meter Install</v>
          </cell>
          <cell r="M173" t="str">
            <v>1150003-1</v>
          </cell>
          <cell r="N173" t="str">
            <v xml:space="preserve">No </v>
          </cell>
          <cell r="O173">
            <v>671</v>
          </cell>
          <cell r="P173" t="str">
            <v>Reg</v>
          </cell>
          <cell r="Q173" t="str">
            <v>Exempt</v>
          </cell>
          <cell r="R173"/>
          <cell r="S173"/>
          <cell r="T173"/>
          <cell r="U173"/>
          <cell r="V173"/>
          <cell r="W173">
            <v>0</v>
          </cell>
          <cell r="X173"/>
          <cell r="Y173"/>
          <cell r="Z173"/>
          <cell r="AA173">
            <v>195480</v>
          </cell>
          <cell r="AB173">
            <v>195480</v>
          </cell>
          <cell r="AC173"/>
          <cell r="AD173"/>
          <cell r="AE173"/>
          <cell r="AF173"/>
          <cell r="AG173"/>
          <cell r="AH173"/>
          <cell r="AI173">
            <v>195480</v>
          </cell>
          <cell r="AJ173">
            <v>195480</v>
          </cell>
          <cell r="AK173">
            <v>0</v>
          </cell>
          <cell r="AL173"/>
          <cell r="AM173"/>
          <cell r="AN173"/>
          <cell r="AO173"/>
          <cell r="AP173"/>
          <cell r="AQ173">
            <v>195480</v>
          </cell>
          <cell r="AR173">
            <v>0</v>
          </cell>
          <cell r="AS173"/>
          <cell r="AT173">
            <v>0</v>
          </cell>
          <cell r="AU173">
            <v>0</v>
          </cell>
          <cell r="AV173"/>
          <cell r="AW173">
            <v>0</v>
          </cell>
          <cell r="AX173">
            <v>0</v>
          </cell>
          <cell r="AY173">
            <v>0</v>
          </cell>
          <cell r="AZ173"/>
          <cell r="BA173"/>
          <cell r="BB173"/>
          <cell r="BC173"/>
          <cell r="BD173"/>
          <cell r="BE173"/>
          <cell r="BF173">
            <v>0</v>
          </cell>
          <cell r="BG173">
            <v>0</v>
          </cell>
          <cell r="BH173"/>
          <cell r="BI173">
            <v>0</v>
          </cell>
          <cell r="BJ173"/>
          <cell r="BK173"/>
          <cell r="BL173"/>
          <cell r="BM173"/>
          <cell r="BN173"/>
          <cell r="BO173"/>
          <cell r="BP173"/>
          <cell r="BT173">
            <v>0</v>
          </cell>
          <cell r="BU173"/>
          <cell r="BV173"/>
          <cell r="BX173"/>
          <cell r="CA173" t="str">
            <v>Schultz</v>
          </cell>
          <cell r="CB173"/>
          <cell r="CC173">
            <v>2</v>
          </cell>
        </row>
        <row r="174">
          <cell r="C174">
            <v>641</v>
          </cell>
          <cell r="D174">
            <v>10</v>
          </cell>
          <cell r="E174">
            <v>482</v>
          </cell>
          <cell r="F174">
            <v>10</v>
          </cell>
          <cell r="G174"/>
          <cell r="H174" t="str">
            <v/>
          </cell>
          <cell r="I174" t="str">
            <v/>
          </cell>
          <cell r="J174" t="str">
            <v>PER approved</v>
          </cell>
          <cell r="K174" t="str">
            <v>Schultz</v>
          </cell>
          <cell r="L174" t="str">
            <v>Storage - Tower Rehab</v>
          </cell>
          <cell r="M174" t="str">
            <v>1150003-2</v>
          </cell>
          <cell r="N174" t="str">
            <v xml:space="preserve">No </v>
          </cell>
          <cell r="O174">
            <v>671</v>
          </cell>
          <cell r="P174" t="str">
            <v>Reg</v>
          </cell>
          <cell r="Q174" t="str">
            <v>Exempt</v>
          </cell>
          <cell r="R174"/>
          <cell r="S174"/>
          <cell r="T174"/>
          <cell r="U174"/>
          <cell r="V174"/>
          <cell r="W174">
            <v>0</v>
          </cell>
          <cell r="X174"/>
          <cell r="Y174"/>
          <cell r="Z174"/>
          <cell r="AA174">
            <v>871382</v>
          </cell>
          <cell r="AB174">
            <v>0</v>
          </cell>
          <cell r="AC174"/>
          <cell r="AD174"/>
          <cell r="AE174"/>
          <cell r="AF174"/>
          <cell r="AG174"/>
          <cell r="AH174"/>
          <cell r="AI174">
            <v>871382</v>
          </cell>
          <cell r="AJ174">
            <v>871382</v>
          </cell>
          <cell r="AK174">
            <v>0</v>
          </cell>
          <cell r="AL174"/>
          <cell r="AM174"/>
          <cell r="AN174"/>
          <cell r="AO174"/>
          <cell r="AP174"/>
          <cell r="AQ174">
            <v>871382</v>
          </cell>
          <cell r="AR174">
            <v>0</v>
          </cell>
          <cell r="AS174"/>
          <cell r="AT174">
            <v>0</v>
          </cell>
          <cell r="AU174">
            <v>0</v>
          </cell>
          <cell r="AV174"/>
          <cell r="AW174">
            <v>0</v>
          </cell>
          <cell r="AX174">
            <v>0</v>
          </cell>
          <cell r="AY174">
            <v>0</v>
          </cell>
          <cell r="AZ174"/>
          <cell r="BA174"/>
          <cell r="BB174"/>
          <cell r="BC174"/>
          <cell r="BD174"/>
          <cell r="BE174"/>
          <cell r="BF174">
            <v>0</v>
          </cell>
          <cell r="BG174">
            <v>0</v>
          </cell>
          <cell r="BH174"/>
          <cell r="BI174">
            <v>0</v>
          </cell>
          <cell r="BJ174" t="str">
            <v>PER approved</v>
          </cell>
          <cell r="BK174"/>
          <cell r="BL174"/>
          <cell r="BM174"/>
          <cell r="BN174"/>
          <cell r="BO174"/>
          <cell r="BP174"/>
          <cell r="BT174">
            <v>0</v>
          </cell>
          <cell r="BU174"/>
          <cell r="BV174"/>
          <cell r="BW174">
            <v>1000000</v>
          </cell>
          <cell r="BX174" t="str">
            <v>23 SPAP</v>
          </cell>
          <cell r="BY174"/>
          <cell r="BZ174"/>
          <cell r="CA174" t="str">
            <v>Schultz</v>
          </cell>
          <cell r="CB174"/>
          <cell r="CC174">
            <v>2</v>
          </cell>
        </row>
        <row r="175">
          <cell r="C175">
            <v>224</v>
          </cell>
          <cell r="D175">
            <v>12</v>
          </cell>
          <cell r="E175">
            <v>94</v>
          </cell>
          <cell r="F175">
            <v>12</v>
          </cell>
          <cell r="G175"/>
          <cell r="H175" t="str">
            <v/>
          </cell>
          <cell r="I175" t="str">
            <v/>
          </cell>
          <cell r="J175">
            <v>0</v>
          </cell>
          <cell r="K175" t="str">
            <v>Barrett</v>
          </cell>
          <cell r="L175" t="str">
            <v>Source - New Wells &amp; Wellhouse</v>
          </cell>
          <cell r="M175" t="str">
            <v>1860025-5</v>
          </cell>
          <cell r="N175" t="str">
            <v xml:space="preserve">No </v>
          </cell>
          <cell r="O175">
            <v>1859</v>
          </cell>
          <cell r="P175" t="str">
            <v>Reg</v>
          </cell>
          <cell r="Q175" t="str">
            <v>Exempt</v>
          </cell>
          <cell r="R175"/>
          <cell r="S175"/>
          <cell r="T175"/>
          <cell r="U175"/>
          <cell r="V175"/>
          <cell r="W175">
            <v>0</v>
          </cell>
          <cell r="X175"/>
          <cell r="Y175"/>
          <cell r="Z175">
            <v>44715</v>
          </cell>
          <cell r="AA175">
            <v>3187000</v>
          </cell>
          <cell r="AB175">
            <v>3187000</v>
          </cell>
          <cell r="AC175" t="str">
            <v>Part B</v>
          </cell>
          <cell r="AD175">
            <v>45108</v>
          </cell>
          <cell r="AE175">
            <v>45657</v>
          </cell>
          <cell r="AF175"/>
          <cell r="AG175"/>
          <cell r="AH175"/>
          <cell r="AI175">
            <v>2895000</v>
          </cell>
          <cell r="AJ175">
            <v>2895000</v>
          </cell>
          <cell r="AK175">
            <v>0</v>
          </cell>
          <cell r="AL175"/>
          <cell r="AM175"/>
          <cell r="AN175"/>
          <cell r="AO175"/>
          <cell r="AP175"/>
          <cell r="AQ175">
            <v>2895000</v>
          </cell>
          <cell r="AR175">
            <v>0</v>
          </cell>
          <cell r="AS175"/>
          <cell r="AT175">
            <v>0</v>
          </cell>
          <cell r="AU175">
            <v>0</v>
          </cell>
          <cell r="AV175"/>
          <cell r="AW175">
            <v>0</v>
          </cell>
          <cell r="AX175">
            <v>0</v>
          </cell>
          <cell r="AY175">
            <v>0</v>
          </cell>
          <cell r="AZ175"/>
          <cell r="BA175"/>
          <cell r="BB175"/>
          <cell r="BC175"/>
          <cell r="BD175"/>
          <cell r="BE175"/>
          <cell r="BF175">
            <v>0</v>
          </cell>
          <cell r="BG175">
            <v>0</v>
          </cell>
          <cell r="BH175"/>
          <cell r="BI175">
            <v>0</v>
          </cell>
          <cell r="BJ175"/>
          <cell r="BK175"/>
          <cell r="BL175"/>
          <cell r="BM175"/>
          <cell r="BN175"/>
          <cell r="BO175"/>
          <cell r="BP175"/>
          <cell r="BT175">
            <v>0</v>
          </cell>
          <cell r="BU175"/>
          <cell r="BV175"/>
          <cell r="BX175"/>
          <cell r="CA175" t="str">
            <v>Barrett</v>
          </cell>
          <cell r="CB175"/>
          <cell r="CC175" t="str">
            <v>7W</v>
          </cell>
        </row>
        <row r="176">
          <cell r="C176">
            <v>14</v>
          </cell>
          <cell r="D176">
            <v>20</v>
          </cell>
          <cell r="E176">
            <v>130</v>
          </cell>
          <cell r="F176">
            <v>10</v>
          </cell>
          <cell r="G176" t="str">
            <v/>
          </cell>
          <cell r="H176" t="str">
            <v/>
          </cell>
          <cell r="I176" t="str">
            <v/>
          </cell>
          <cell r="J176" t="str">
            <v>RD Commit</v>
          </cell>
          <cell r="K176" t="str">
            <v>Barrett</v>
          </cell>
          <cell r="L176" t="str">
            <v>Treatment - Manganese Plant</v>
          </cell>
          <cell r="M176" t="str">
            <v>1060003-2</v>
          </cell>
          <cell r="N176" t="str">
            <v xml:space="preserve">No </v>
          </cell>
          <cell r="O176">
            <v>450</v>
          </cell>
          <cell r="P176" t="str">
            <v>EC</v>
          </cell>
          <cell r="Q176" t="str">
            <v>Exempt</v>
          </cell>
          <cell r="R176"/>
          <cell r="S176"/>
          <cell r="T176"/>
          <cell r="U176"/>
          <cell r="V176"/>
          <cell r="W176">
            <v>0</v>
          </cell>
          <cell r="X176"/>
          <cell r="Y176"/>
          <cell r="Z176"/>
          <cell r="AA176"/>
          <cell r="AB176">
            <v>0</v>
          </cell>
          <cell r="AC176"/>
          <cell r="AD176"/>
          <cell r="AE176"/>
          <cell r="AF176"/>
          <cell r="AG176"/>
          <cell r="AH176"/>
          <cell r="AI176">
            <v>1690000</v>
          </cell>
          <cell r="AJ176">
            <v>1690000</v>
          </cell>
          <cell r="AK176">
            <v>0</v>
          </cell>
          <cell r="AL176"/>
          <cell r="AM176"/>
          <cell r="AN176"/>
          <cell r="AO176"/>
          <cell r="AP176"/>
          <cell r="AQ176">
            <v>1690000</v>
          </cell>
          <cell r="AR176">
            <v>0</v>
          </cell>
          <cell r="AS176"/>
          <cell r="AT176">
            <v>0</v>
          </cell>
          <cell r="AU176">
            <v>845000</v>
          </cell>
          <cell r="AV176"/>
          <cell r="AW176">
            <v>845000</v>
          </cell>
          <cell r="AX176">
            <v>0</v>
          </cell>
          <cell r="AY176">
            <v>0</v>
          </cell>
          <cell r="AZ176"/>
          <cell r="BA176"/>
          <cell r="BB176"/>
          <cell r="BC176"/>
          <cell r="BD176"/>
          <cell r="BE176"/>
          <cell r="BF176">
            <v>0</v>
          </cell>
          <cell r="BG176">
            <v>0</v>
          </cell>
          <cell r="BH176"/>
          <cell r="BI176">
            <v>0</v>
          </cell>
          <cell r="BJ176" t="str">
            <v>RD Commit</v>
          </cell>
          <cell r="BK176"/>
          <cell r="BL176">
            <v>43373</v>
          </cell>
          <cell r="BM176">
            <v>2086970</v>
          </cell>
          <cell r="BN176"/>
          <cell r="BO176"/>
          <cell r="BP176"/>
          <cell r="BQ176">
            <v>183030</v>
          </cell>
          <cell r="BR176"/>
          <cell r="BS176">
            <v>1506970</v>
          </cell>
          <cell r="BT176">
            <v>1506970</v>
          </cell>
          <cell r="BU176">
            <v>580000</v>
          </cell>
          <cell r="BV176" t="str">
            <v>2019 award</v>
          </cell>
          <cell r="BX176"/>
          <cell r="CA176" t="str">
            <v>Barrett</v>
          </cell>
          <cell r="CB176" t="str">
            <v>Lafontaine</v>
          </cell>
          <cell r="CC176" t="str">
            <v>6W</v>
          </cell>
        </row>
        <row r="177">
          <cell r="C177">
            <v>143</v>
          </cell>
          <cell r="D177">
            <v>13</v>
          </cell>
          <cell r="E177">
            <v>22</v>
          </cell>
          <cell r="F177">
            <v>13</v>
          </cell>
          <cell r="G177" t="str">
            <v/>
          </cell>
          <cell r="H177" t="str">
            <v/>
          </cell>
          <cell r="I177" t="str">
            <v/>
          </cell>
          <cell r="J177" t="str">
            <v>RD Commit</v>
          </cell>
          <cell r="K177" t="str">
            <v>Barrett</v>
          </cell>
          <cell r="L177" t="str">
            <v>Source - New Well</v>
          </cell>
          <cell r="M177" t="str">
            <v>1060003-1</v>
          </cell>
          <cell r="N177" t="str">
            <v xml:space="preserve">No </v>
          </cell>
          <cell r="O177">
            <v>450</v>
          </cell>
          <cell r="P177" t="str">
            <v>Reg</v>
          </cell>
          <cell r="Q177" t="str">
            <v>Exempt</v>
          </cell>
          <cell r="R177"/>
          <cell r="S177"/>
          <cell r="T177"/>
          <cell r="U177"/>
          <cell r="V177"/>
          <cell r="W177">
            <v>0</v>
          </cell>
          <cell r="X177"/>
          <cell r="Y177"/>
          <cell r="Z177"/>
          <cell r="AA177"/>
          <cell r="AB177">
            <v>0</v>
          </cell>
          <cell r="AC177"/>
          <cell r="AD177"/>
          <cell r="AE177"/>
          <cell r="AF177"/>
          <cell r="AG177"/>
          <cell r="AH177"/>
          <cell r="AI177">
            <v>196250</v>
          </cell>
          <cell r="AJ177">
            <v>196250</v>
          </cell>
          <cell r="AK177">
            <v>0</v>
          </cell>
          <cell r="AL177"/>
          <cell r="AM177"/>
          <cell r="AN177"/>
          <cell r="AO177"/>
          <cell r="AP177"/>
          <cell r="AQ177">
            <v>196250</v>
          </cell>
          <cell r="AR177">
            <v>0</v>
          </cell>
          <cell r="AS177"/>
          <cell r="AT177">
            <v>0</v>
          </cell>
          <cell r="AU177">
            <v>0</v>
          </cell>
          <cell r="AV177"/>
          <cell r="AW177">
            <v>0</v>
          </cell>
          <cell r="AX177">
            <v>0</v>
          </cell>
          <cell r="AY177">
            <v>0</v>
          </cell>
          <cell r="AZ177"/>
          <cell r="BA177"/>
          <cell r="BB177"/>
          <cell r="BC177"/>
          <cell r="BD177"/>
          <cell r="BE177"/>
          <cell r="BF177">
            <v>0</v>
          </cell>
          <cell r="BG177">
            <v>0</v>
          </cell>
          <cell r="BH177"/>
          <cell r="BI177">
            <v>0</v>
          </cell>
          <cell r="BJ177" t="str">
            <v>RD Commit</v>
          </cell>
          <cell r="BK177"/>
          <cell r="BL177">
            <v>43373</v>
          </cell>
          <cell r="BM177">
            <v>196250</v>
          </cell>
          <cell r="BN177"/>
          <cell r="BO177"/>
          <cell r="BP177"/>
          <cell r="BQ177">
            <v>0</v>
          </cell>
          <cell r="BR177"/>
          <cell r="BS177">
            <v>196250</v>
          </cell>
          <cell r="BT177">
            <v>196250</v>
          </cell>
          <cell r="BU177"/>
          <cell r="BV177"/>
          <cell r="BX177"/>
          <cell r="CA177" t="str">
            <v>Barrett</v>
          </cell>
          <cell r="CB177" t="str">
            <v>Lafontaine</v>
          </cell>
          <cell r="CC177" t="str">
            <v>6W</v>
          </cell>
        </row>
        <row r="178">
          <cell r="C178">
            <v>155</v>
          </cell>
          <cell r="D178">
            <v>12</v>
          </cell>
          <cell r="E178">
            <v>35</v>
          </cell>
          <cell r="F178">
            <v>12</v>
          </cell>
          <cell r="G178" t="str">
            <v/>
          </cell>
          <cell r="H178" t="str">
            <v/>
          </cell>
          <cell r="I178" t="str">
            <v/>
          </cell>
          <cell r="J178" t="str">
            <v>RD Commit</v>
          </cell>
          <cell r="K178" t="str">
            <v>Barrett</v>
          </cell>
          <cell r="L178" t="str">
            <v>Watermain - Looping</v>
          </cell>
          <cell r="M178" t="str">
            <v>1060003-4</v>
          </cell>
          <cell r="N178" t="str">
            <v xml:space="preserve">No </v>
          </cell>
          <cell r="O178">
            <v>450</v>
          </cell>
          <cell r="P178" t="str">
            <v>Reg</v>
          </cell>
          <cell r="Q178" t="str">
            <v>Exempt</v>
          </cell>
          <cell r="R178"/>
          <cell r="S178"/>
          <cell r="T178"/>
          <cell r="U178"/>
          <cell r="V178"/>
          <cell r="W178">
            <v>0</v>
          </cell>
          <cell r="X178"/>
          <cell r="Y178"/>
          <cell r="Z178"/>
          <cell r="AA178"/>
          <cell r="AB178">
            <v>0</v>
          </cell>
          <cell r="AC178"/>
          <cell r="AD178"/>
          <cell r="AE178"/>
          <cell r="AF178"/>
          <cell r="AG178"/>
          <cell r="AH178"/>
          <cell r="AI178">
            <v>376180</v>
          </cell>
          <cell r="AJ178">
            <v>376180</v>
          </cell>
          <cell r="AK178">
            <v>0</v>
          </cell>
          <cell r="AL178"/>
          <cell r="AM178"/>
          <cell r="AN178"/>
          <cell r="AO178"/>
          <cell r="AP178"/>
          <cell r="AQ178">
            <v>376180</v>
          </cell>
          <cell r="AR178">
            <v>0</v>
          </cell>
          <cell r="AS178"/>
          <cell r="AT178">
            <v>0</v>
          </cell>
          <cell r="AU178">
            <v>0</v>
          </cell>
          <cell r="AV178"/>
          <cell r="AW178">
            <v>0</v>
          </cell>
          <cell r="AX178">
            <v>0</v>
          </cell>
          <cell r="AY178">
            <v>0</v>
          </cell>
          <cell r="AZ178"/>
          <cell r="BA178"/>
          <cell r="BB178"/>
          <cell r="BC178"/>
          <cell r="BD178"/>
          <cell r="BE178"/>
          <cell r="BF178">
            <v>0</v>
          </cell>
          <cell r="BG178">
            <v>0</v>
          </cell>
          <cell r="BH178"/>
          <cell r="BI178">
            <v>0</v>
          </cell>
          <cell r="BJ178" t="str">
            <v>RD Commit</v>
          </cell>
          <cell r="BK178"/>
          <cell r="BL178">
            <v>43373</v>
          </cell>
          <cell r="BM178">
            <v>376180</v>
          </cell>
          <cell r="BN178"/>
          <cell r="BO178"/>
          <cell r="BP178"/>
          <cell r="BQ178">
            <v>0</v>
          </cell>
          <cell r="BR178"/>
          <cell r="BS178">
            <v>376180</v>
          </cell>
          <cell r="BT178">
            <v>376180</v>
          </cell>
          <cell r="BU178"/>
          <cell r="BV178"/>
          <cell r="BX178"/>
          <cell r="CA178" t="str">
            <v>Barrett</v>
          </cell>
          <cell r="CB178" t="str">
            <v>Lafontaine</v>
          </cell>
          <cell r="CC178" t="str">
            <v>6W</v>
          </cell>
        </row>
        <row r="179">
          <cell r="C179">
            <v>263</v>
          </cell>
          <cell r="D179">
            <v>10</v>
          </cell>
          <cell r="E179">
            <v>131</v>
          </cell>
          <cell r="F179">
            <v>10</v>
          </cell>
          <cell r="G179" t="str">
            <v/>
          </cell>
          <cell r="H179" t="str">
            <v/>
          </cell>
          <cell r="I179" t="str">
            <v/>
          </cell>
          <cell r="J179" t="str">
            <v>RD Commit</v>
          </cell>
          <cell r="K179" t="str">
            <v>Barrett</v>
          </cell>
          <cell r="L179" t="str">
            <v>Storage - Tower Rehab</v>
          </cell>
          <cell r="M179" t="str">
            <v>1060003-3</v>
          </cell>
          <cell r="N179" t="str">
            <v xml:space="preserve">No </v>
          </cell>
          <cell r="O179">
            <v>450</v>
          </cell>
          <cell r="P179" t="str">
            <v>Reg</v>
          </cell>
          <cell r="Q179" t="str">
            <v>Exempt</v>
          </cell>
          <cell r="R179"/>
          <cell r="S179"/>
          <cell r="T179"/>
          <cell r="U179"/>
          <cell r="V179"/>
          <cell r="W179">
            <v>0</v>
          </cell>
          <cell r="X179"/>
          <cell r="Y179"/>
          <cell r="Z179"/>
          <cell r="AA179"/>
          <cell r="AB179">
            <v>0</v>
          </cell>
          <cell r="AC179"/>
          <cell r="AD179"/>
          <cell r="AE179"/>
          <cell r="AF179"/>
          <cell r="AG179"/>
          <cell r="AH179"/>
          <cell r="AI179">
            <v>235600</v>
          </cell>
          <cell r="AJ179">
            <v>235600</v>
          </cell>
          <cell r="AK179">
            <v>0</v>
          </cell>
          <cell r="AL179"/>
          <cell r="AM179"/>
          <cell r="AN179"/>
          <cell r="AO179"/>
          <cell r="AP179"/>
          <cell r="AQ179">
            <v>235600</v>
          </cell>
          <cell r="AR179">
            <v>0</v>
          </cell>
          <cell r="AS179"/>
          <cell r="AT179">
            <v>0</v>
          </cell>
          <cell r="AU179">
            <v>0</v>
          </cell>
          <cell r="AV179"/>
          <cell r="AW179">
            <v>0</v>
          </cell>
          <cell r="AX179">
            <v>0</v>
          </cell>
          <cell r="AY179">
            <v>0</v>
          </cell>
          <cell r="AZ179"/>
          <cell r="BA179"/>
          <cell r="BB179"/>
          <cell r="BC179"/>
          <cell r="BD179"/>
          <cell r="BE179"/>
          <cell r="BF179">
            <v>0</v>
          </cell>
          <cell r="BG179">
            <v>0</v>
          </cell>
          <cell r="BH179"/>
          <cell r="BI179">
            <v>0</v>
          </cell>
          <cell r="BJ179" t="str">
            <v>RD Commit</v>
          </cell>
          <cell r="BK179"/>
          <cell r="BL179">
            <v>43373</v>
          </cell>
          <cell r="BM179">
            <v>235600</v>
          </cell>
          <cell r="BN179"/>
          <cell r="BO179"/>
          <cell r="BP179"/>
          <cell r="BQ179">
            <v>0</v>
          </cell>
          <cell r="BR179"/>
          <cell r="BS179">
            <v>235600</v>
          </cell>
          <cell r="BT179">
            <v>235600</v>
          </cell>
          <cell r="BU179"/>
          <cell r="BV179"/>
          <cell r="BX179"/>
          <cell r="CA179" t="str">
            <v>Barrett</v>
          </cell>
          <cell r="CB179" t="str">
            <v>Lafontaine</v>
          </cell>
          <cell r="CC179" t="str">
            <v>6W</v>
          </cell>
        </row>
        <row r="180">
          <cell r="C180">
            <v>3</v>
          </cell>
          <cell r="D180">
            <v>30</v>
          </cell>
          <cell r="E180">
            <v>2</v>
          </cell>
          <cell r="F180">
            <v>30</v>
          </cell>
          <cell r="G180"/>
          <cell r="H180" t="str">
            <v/>
          </cell>
          <cell r="I180" t="str">
            <v/>
          </cell>
          <cell r="J180" t="str">
            <v>Applied</v>
          </cell>
          <cell r="K180" t="str">
            <v>Bradshaw</v>
          </cell>
          <cell r="L180" t="str">
            <v>New System - NO3 Connect to Battle Lake</v>
          </cell>
          <cell r="M180" t="str">
            <v>1560033-2</v>
          </cell>
          <cell r="N180" t="str">
            <v>Yes</v>
          </cell>
          <cell r="O180">
            <v>25</v>
          </cell>
          <cell r="P180" t="str">
            <v>Reg</v>
          </cell>
          <cell r="Q180" t="str">
            <v>Exempt</v>
          </cell>
          <cell r="R180"/>
          <cell r="S180"/>
          <cell r="T180"/>
          <cell r="U180"/>
          <cell r="V180"/>
          <cell r="W180">
            <v>0</v>
          </cell>
          <cell r="X180"/>
          <cell r="Y180"/>
          <cell r="Z180">
            <v>44713</v>
          </cell>
          <cell r="AA180">
            <v>9634500</v>
          </cell>
          <cell r="AB180">
            <v>9634500</v>
          </cell>
          <cell r="AC180" t="str">
            <v>Refer to RD</v>
          </cell>
          <cell r="AD180">
            <v>45170</v>
          </cell>
          <cell r="AE180">
            <v>45566</v>
          </cell>
          <cell r="AF180"/>
          <cell r="AG180"/>
          <cell r="AH180"/>
          <cell r="AI180">
            <v>9634500</v>
          </cell>
          <cell r="AJ180">
            <v>9634500</v>
          </cell>
          <cell r="AK180">
            <v>0</v>
          </cell>
          <cell r="AL180"/>
          <cell r="AM180"/>
          <cell r="AN180"/>
          <cell r="AO180"/>
          <cell r="AP180"/>
          <cell r="AQ180">
            <v>9634500</v>
          </cell>
          <cell r="AR180">
            <v>0</v>
          </cell>
          <cell r="AS180"/>
          <cell r="AT180">
            <v>0</v>
          </cell>
          <cell r="AU180">
            <v>0</v>
          </cell>
          <cell r="AV180"/>
          <cell r="AW180">
            <v>0</v>
          </cell>
          <cell r="AX180">
            <v>0</v>
          </cell>
          <cell r="AY180">
            <v>0</v>
          </cell>
          <cell r="AZ180"/>
          <cell r="BA180"/>
          <cell r="BB180"/>
          <cell r="BC180"/>
          <cell r="BD180"/>
          <cell r="BE180"/>
          <cell r="BF180">
            <v>0</v>
          </cell>
          <cell r="BG180">
            <v>0</v>
          </cell>
          <cell r="BH180"/>
          <cell r="BI180">
            <v>1220000</v>
          </cell>
          <cell r="BJ180" t="str">
            <v>Applied</v>
          </cell>
          <cell r="BK180"/>
          <cell r="BL180"/>
          <cell r="BM180"/>
          <cell r="BN180"/>
          <cell r="BO180">
            <v>61</v>
          </cell>
          <cell r="BP180"/>
          <cell r="BQ180">
            <v>7225875</v>
          </cell>
          <cell r="BT180">
            <v>0</v>
          </cell>
          <cell r="BU180"/>
          <cell r="BV180"/>
          <cell r="BX180"/>
          <cell r="CA180" t="str">
            <v>Bradshaw</v>
          </cell>
          <cell r="CB180" t="str">
            <v>Lafontaine</v>
          </cell>
          <cell r="CC180">
            <v>4</v>
          </cell>
        </row>
        <row r="181">
          <cell r="C181">
            <v>655</v>
          </cell>
          <cell r="D181">
            <v>7</v>
          </cell>
          <cell r="E181">
            <v>496</v>
          </cell>
          <cell r="F181">
            <v>7</v>
          </cell>
          <cell r="G181" t="str">
            <v/>
          </cell>
          <cell r="H181" t="str">
            <v/>
          </cell>
          <cell r="I181" t="str">
            <v/>
          </cell>
          <cell r="J181">
            <v>0</v>
          </cell>
          <cell r="K181" t="str">
            <v>Schultz</v>
          </cell>
          <cell r="L181" t="str">
            <v>Treatment - New Mn Plant at Well 11</v>
          </cell>
          <cell r="M181" t="str">
            <v>1090005-3</v>
          </cell>
          <cell r="N181" t="str">
            <v xml:space="preserve">No </v>
          </cell>
          <cell r="O181">
            <v>12156</v>
          </cell>
          <cell r="P181" t="str">
            <v>Reg</v>
          </cell>
          <cell r="Q181" t="str">
            <v>Exempt</v>
          </cell>
          <cell r="R181"/>
          <cell r="S181"/>
          <cell r="T181"/>
          <cell r="U181"/>
          <cell r="V181"/>
          <cell r="W181">
            <v>0</v>
          </cell>
          <cell r="X181"/>
          <cell r="Y181"/>
          <cell r="Z181"/>
          <cell r="AA181"/>
          <cell r="AB181">
            <v>0</v>
          </cell>
          <cell r="AC181"/>
          <cell r="AD181"/>
          <cell r="AE181"/>
          <cell r="AF181"/>
          <cell r="AG181"/>
          <cell r="AH181"/>
          <cell r="AI181">
            <v>1838200</v>
          </cell>
          <cell r="AJ181">
            <v>1838200</v>
          </cell>
          <cell r="AK181">
            <v>0</v>
          </cell>
          <cell r="AL181"/>
          <cell r="AM181"/>
          <cell r="AN181"/>
          <cell r="AO181"/>
          <cell r="AP181"/>
          <cell r="AQ181">
            <v>1838200</v>
          </cell>
          <cell r="AR181">
            <v>0</v>
          </cell>
          <cell r="AS181"/>
          <cell r="AT181">
            <v>0</v>
          </cell>
          <cell r="AU181">
            <v>0</v>
          </cell>
          <cell r="AV181"/>
          <cell r="AW181">
            <v>0</v>
          </cell>
          <cell r="AX181">
            <v>0</v>
          </cell>
          <cell r="AY181">
            <v>0</v>
          </cell>
          <cell r="AZ181"/>
          <cell r="BA181"/>
          <cell r="BB181"/>
          <cell r="BC181"/>
          <cell r="BD181"/>
          <cell r="BE181"/>
          <cell r="BF181">
            <v>0</v>
          </cell>
          <cell r="BG181">
            <v>0</v>
          </cell>
          <cell r="BH181"/>
          <cell r="BI181">
            <v>0</v>
          </cell>
          <cell r="BJ181"/>
          <cell r="BK181"/>
          <cell r="BL181"/>
          <cell r="BM181"/>
          <cell r="BN181"/>
          <cell r="BO181"/>
          <cell r="BP181"/>
          <cell r="BT181">
            <v>0</v>
          </cell>
          <cell r="BU181"/>
          <cell r="BV181"/>
          <cell r="BX181"/>
          <cell r="BY181"/>
          <cell r="BZ181"/>
          <cell r="CA181" t="str">
            <v>Schultz</v>
          </cell>
          <cell r="CB181" t="str">
            <v>Barrett</v>
          </cell>
          <cell r="CC181" t="str">
            <v>3b</v>
          </cell>
        </row>
        <row r="182">
          <cell r="C182">
            <v>112</v>
          </cell>
          <cell r="D182">
            <v>17.5</v>
          </cell>
          <cell r="E182">
            <v>11</v>
          </cell>
          <cell r="F182">
            <v>17.5</v>
          </cell>
          <cell r="G182"/>
          <cell r="H182" t="str">
            <v/>
          </cell>
          <cell r="I182" t="str">
            <v/>
          </cell>
          <cell r="J182">
            <v>0</v>
          </cell>
          <cell r="K182" t="str">
            <v>Sabie</v>
          </cell>
          <cell r="L182" t="str">
            <v>Other - New System Supplied by Rosemount</v>
          </cell>
          <cell r="M182" t="str">
            <v>1190035-1</v>
          </cell>
          <cell r="N182" t="str">
            <v>Yes</v>
          </cell>
          <cell r="O182">
            <v>25</v>
          </cell>
          <cell r="P182" t="str">
            <v>Reg</v>
          </cell>
          <cell r="Q182" t="str">
            <v>Exempt</v>
          </cell>
          <cell r="R182"/>
          <cell r="S182"/>
          <cell r="T182"/>
          <cell r="U182"/>
          <cell r="V182"/>
          <cell r="W182">
            <v>0</v>
          </cell>
          <cell r="X182"/>
          <cell r="Y182"/>
          <cell r="Z182">
            <v>44686</v>
          </cell>
          <cell r="AA182">
            <v>16800000</v>
          </cell>
          <cell r="AB182">
            <v>16800000</v>
          </cell>
          <cell r="AC182" t="str">
            <v>Part B</v>
          </cell>
          <cell r="AD182">
            <v>45108</v>
          </cell>
          <cell r="AE182">
            <v>45597</v>
          </cell>
          <cell r="AF182"/>
          <cell r="AG182"/>
          <cell r="AH182" t="str">
            <v>Very high cost; not affordable or realistic</v>
          </cell>
          <cell r="AI182">
            <v>16800000</v>
          </cell>
          <cell r="AJ182">
            <v>16800000</v>
          </cell>
          <cell r="AK182">
            <v>0</v>
          </cell>
          <cell r="AL182"/>
          <cell r="AM182"/>
          <cell r="AN182"/>
          <cell r="AO182"/>
          <cell r="AP182"/>
          <cell r="AQ182">
            <v>16800000</v>
          </cell>
          <cell r="AR182">
            <v>0</v>
          </cell>
          <cell r="AS182"/>
          <cell r="AT182">
            <v>0</v>
          </cell>
          <cell r="AU182">
            <v>0</v>
          </cell>
          <cell r="AV182"/>
          <cell r="AW182">
            <v>0</v>
          </cell>
          <cell r="AX182">
            <v>0</v>
          </cell>
          <cell r="AY182">
            <v>0</v>
          </cell>
          <cell r="AZ182"/>
          <cell r="BA182"/>
          <cell r="BB182"/>
          <cell r="BC182"/>
          <cell r="BD182"/>
          <cell r="BE182"/>
          <cell r="BF182">
            <v>0</v>
          </cell>
          <cell r="BG182">
            <v>1700000</v>
          </cell>
          <cell r="BH182"/>
          <cell r="BI182">
            <v>0</v>
          </cell>
          <cell r="BJ182"/>
          <cell r="BK182"/>
          <cell r="BL182"/>
          <cell r="BM182"/>
          <cell r="BN182"/>
          <cell r="BO182"/>
          <cell r="BP182"/>
          <cell r="BT182">
            <v>0</v>
          </cell>
          <cell r="BU182"/>
          <cell r="BV182"/>
          <cell r="BX182"/>
          <cell r="BY182"/>
          <cell r="BZ182"/>
          <cell r="CA182" t="str">
            <v>Sabie</v>
          </cell>
          <cell r="CB182"/>
          <cell r="CC182">
            <v>11</v>
          </cell>
        </row>
        <row r="183">
          <cell r="C183">
            <v>609</v>
          </cell>
          <cell r="D183">
            <v>10</v>
          </cell>
          <cell r="E183"/>
          <cell r="F183"/>
          <cell r="G183">
            <v>2024</v>
          </cell>
          <cell r="H183" t="str">
            <v/>
          </cell>
          <cell r="I183" t="str">
            <v>Yes</v>
          </cell>
          <cell r="J183">
            <v>0</v>
          </cell>
          <cell r="K183" t="str">
            <v>Sabie</v>
          </cell>
          <cell r="L183" t="str">
            <v>Conservation - Water Meter Replacement</v>
          </cell>
          <cell r="M183" t="str">
            <v>1020016-1</v>
          </cell>
          <cell r="N183" t="str">
            <v xml:space="preserve">No </v>
          </cell>
          <cell r="O183">
            <v>21612</v>
          </cell>
          <cell r="P183" t="str">
            <v>Reg</v>
          </cell>
          <cell r="Q183"/>
          <cell r="R183"/>
          <cell r="S183">
            <v>45050</v>
          </cell>
          <cell r="T183">
            <v>3000000</v>
          </cell>
          <cell r="U183"/>
          <cell r="V183"/>
          <cell r="W183">
            <v>3000000</v>
          </cell>
          <cell r="X183" t="str">
            <v>Part B</v>
          </cell>
          <cell r="Y183"/>
          <cell r="Z183"/>
          <cell r="AA183"/>
          <cell r="AB183"/>
          <cell r="AC183"/>
          <cell r="AD183">
            <v>45352</v>
          </cell>
          <cell r="AE183">
            <v>45627</v>
          </cell>
          <cell r="AF183"/>
          <cell r="AG183"/>
          <cell r="AH183"/>
          <cell r="AI183">
            <v>3000000</v>
          </cell>
          <cell r="AJ183">
            <v>3000000</v>
          </cell>
          <cell r="AK183">
            <v>0</v>
          </cell>
          <cell r="AL183"/>
          <cell r="AM183"/>
          <cell r="AN183"/>
          <cell r="AO183"/>
          <cell r="AP183"/>
          <cell r="AQ183">
            <v>3000000</v>
          </cell>
          <cell r="AR183">
            <v>3000000</v>
          </cell>
          <cell r="AS183"/>
          <cell r="AT183">
            <v>0</v>
          </cell>
          <cell r="AU183">
            <v>0</v>
          </cell>
          <cell r="AV183"/>
          <cell r="AW183">
            <v>0</v>
          </cell>
          <cell r="AX183">
            <v>0</v>
          </cell>
          <cell r="AY183">
            <v>3000000</v>
          </cell>
          <cell r="AZ183"/>
          <cell r="BA183"/>
          <cell r="BB183"/>
          <cell r="BC183"/>
          <cell r="BD183"/>
          <cell r="BE183"/>
          <cell r="BF183">
            <v>0</v>
          </cell>
          <cell r="BG183">
            <v>0</v>
          </cell>
          <cell r="BH183"/>
          <cell r="BI183">
            <v>0</v>
          </cell>
          <cell r="BJ183"/>
          <cell r="BK183"/>
          <cell r="BL183"/>
          <cell r="BM183"/>
          <cell r="BN183"/>
          <cell r="BO183"/>
          <cell r="BP183"/>
          <cell r="BQ183"/>
          <cell r="BR183"/>
          <cell r="BS183"/>
          <cell r="BT183"/>
          <cell r="BU183"/>
          <cell r="BV183"/>
          <cell r="BW183"/>
          <cell r="BX183"/>
          <cell r="BY183"/>
          <cell r="BZ183"/>
          <cell r="CA183" t="str">
            <v>Sabie</v>
          </cell>
          <cell r="CB183"/>
          <cell r="CC183">
            <v>11</v>
          </cell>
        </row>
        <row r="184">
          <cell r="C184">
            <v>610</v>
          </cell>
          <cell r="D184">
            <v>10</v>
          </cell>
          <cell r="E184"/>
          <cell r="F184"/>
          <cell r="G184"/>
          <cell r="H184" t="str">
            <v/>
          </cell>
          <cell r="I184" t="str">
            <v/>
          </cell>
          <cell r="J184">
            <v>0</v>
          </cell>
          <cell r="K184" t="str">
            <v>Sabie</v>
          </cell>
          <cell r="L184" t="str">
            <v>Other - Retaining Wall Replacement</v>
          </cell>
          <cell r="M184" t="str">
            <v>1020016-2</v>
          </cell>
          <cell r="N184" t="str">
            <v xml:space="preserve">No </v>
          </cell>
          <cell r="O184">
            <v>21612</v>
          </cell>
          <cell r="P184" t="str">
            <v>Reg</v>
          </cell>
          <cell r="Q184"/>
          <cell r="R184"/>
          <cell r="S184"/>
          <cell r="T184"/>
          <cell r="U184"/>
          <cell r="V184"/>
          <cell r="W184">
            <v>0</v>
          </cell>
          <cell r="X184"/>
          <cell r="Y184"/>
          <cell r="Z184"/>
          <cell r="AA184"/>
          <cell r="AB184"/>
          <cell r="AC184"/>
          <cell r="AD184"/>
          <cell r="AE184"/>
          <cell r="AF184"/>
          <cell r="AG184"/>
          <cell r="AH184"/>
          <cell r="AI184">
            <v>355000</v>
          </cell>
          <cell r="AJ184">
            <v>355000</v>
          </cell>
          <cell r="AK184">
            <v>0</v>
          </cell>
          <cell r="AL184"/>
          <cell r="AM184"/>
          <cell r="AN184"/>
          <cell r="AO184"/>
          <cell r="AP184"/>
          <cell r="AQ184">
            <v>355000</v>
          </cell>
          <cell r="AR184">
            <v>0</v>
          </cell>
          <cell r="AS184"/>
          <cell r="AT184">
            <v>0</v>
          </cell>
          <cell r="AU184">
            <v>0</v>
          </cell>
          <cell r="AV184"/>
          <cell r="AW184">
            <v>0</v>
          </cell>
          <cell r="AX184">
            <v>0</v>
          </cell>
          <cell r="AY184">
            <v>0</v>
          </cell>
          <cell r="AZ184"/>
          <cell r="BA184"/>
          <cell r="BB184"/>
          <cell r="BC184"/>
          <cell r="BD184"/>
          <cell r="BE184"/>
          <cell r="BF184">
            <v>0</v>
          </cell>
          <cell r="BG184">
            <v>0</v>
          </cell>
          <cell r="BH184"/>
          <cell r="BI184">
            <v>0</v>
          </cell>
          <cell r="BJ184"/>
          <cell r="BK184"/>
          <cell r="BL184"/>
          <cell r="BM184"/>
          <cell r="BN184"/>
          <cell r="BO184"/>
          <cell r="BP184"/>
          <cell r="BT184"/>
          <cell r="BU184"/>
          <cell r="BV184"/>
          <cell r="BX184"/>
          <cell r="CA184" t="str">
            <v>Sabie</v>
          </cell>
          <cell r="CB184"/>
          <cell r="CC184">
            <v>11</v>
          </cell>
        </row>
        <row r="185">
          <cell r="C185">
            <v>202</v>
          </cell>
          <cell r="D185">
            <v>12</v>
          </cell>
          <cell r="E185">
            <v>74</v>
          </cell>
          <cell r="F185">
            <v>12</v>
          </cell>
          <cell r="G185" t="str">
            <v/>
          </cell>
          <cell r="H185" t="str">
            <v/>
          </cell>
          <cell r="I185" t="str">
            <v/>
          </cell>
          <cell r="J185" t="str">
            <v>Should apply</v>
          </cell>
          <cell r="K185" t="str">
            <v>Kanuit</v>
          </cell>
          <cell r="L185" t="str">
            <v>Watermain - Looping</v>
          </cell>
          <cell r="M185" t="str">
            <v>1080001-6</v>
          </cell>
          <cell r="N185" t="str">
            <v xml:space="preserve">No </v>
          </cell>
          <cell r="O185">
            <v>360</v>
          </cell>
          <cell r="P185" t="str">
            <v>Reg</v>
          </cell>
          <cell r="Q185" t="str">
            <v>Exempt</v>
          </cell>
          <cell r="R185"/>
          <cell r="S185"/>
          <cell r="T185"/>
          <cell r="U185"/>
          <cell r="V185"/>
          <cell r="W185">
            <v>0</v>
          </cell>
          <cell r="X185"/>
          <cell r="Y185"/>
          <cell r="Z185"/>
          <cell r="AA185"/>
          <cell r="AB185">
            <v>0</v>
          </cell>
          <cell r="AC185"/>
          <cell r="AD185"/>
          <cell r="AE185"/>
          <cell r="AF185"/>
          <cell r="AG185"/>
          <cell r="AH185"/>
          <cell r="AI185">
            <v>349000</v>
          </cell>
          <cell r="AJ185">
            <v>349000</v>
          </cell>
          <cell r="AK185">
            <v>0</v>
          </cell>
          <cell r="AL185"/>
          <cell r="AM185"/>
          <cell r="AN185"/>
          <cell r="AO185"/>
          <cell r="AP185"/>
          <cell r="AQ185">
            <v>349000</v>
          </cell>
          <cell r="AR185">
            <v>0</v>
          </cell>
          <cell r="AS185"/>
          <cell r="AT185">
            <v>0</v>
          </cell>
          <cell r="AU185">
            <v>0</v>
          </cell>
          <cell r="AV185"/>
          <cell r="AW185">
            <v>0</v>
          </cell>
          <cell r="AX185">
            <v>0</v>
          </cell>
          <cell r="AY185">
            <v>0</v>
          </cell>
          <cell r="AZ185"/>
          <cell r="BA185"/>
          <cell r="BB185"/>
          <cell r="BC185"/>
          <cell r="BD185"/>
          <cell r="BE185"/>
          <cell r="BF185">
            <v>0</v>
          </cell>
          <cell r="BG185">
            <v>136043.7082441721</v>
          </cell>
          <cell r="BH185"/>
          <cell r="BI185">
            <v>0</v>
          </cell>
          <cell r="BJ185" t="str">
            <v>Should apply</v>
          </cell>
          <cell r="BK185"/>
          <cell r="BL185"/>
          <cell r="BM185"/>
          <cell r="BN185"/>
          <cell r="BO185">
            <v>193</v>
          </cell>
          <cell r="BP185"/>
          <cell r="BQ185"/>
          <cell r="BT185">
            <v>0</v>
          </cell>
          <cell r="BU185"/>
          <cell r="BV185"/>
          <cell r="BX185"/>
          <cell r="CA185" t="str">
            <v>Kanuit</v>
          </cell>
          <cell r="CB185" t="str">
            <v>Gallentine</v>
          </cell>
          <cell r="CC185">
            <v>9</v>
          </cell>
        </row>
        <row r="186">
          <cell r="C186">
            <v>410</v>
          </cell>
          <cell r="D186">
            <v>10</v>
          </cell>
          <cell r="E186"/>
          <cell r="F186"/>
          <cell r="G186"/>
          <cell r="H186" t="str">
            <v/>
          </cell>
          <cell r="I186" t="str">
            <v/>
          </cell>
          <cell r="J186">
            <v>0</v>
          </cell>
          <cell r="K186" t="str">
            <v>Kanuit</v>
          </cell>
          <cell r="L186" t="str">
            <v>Watermain -  Distribution Reconstruction</v>
          </cell>
          <cell r="M186" t="str">
            <v>1080001-9</v>
          </cell>
          <cell r="N186" t="str">
            <v xml:space="preserve">No </v>
          </cell>
          <cell r="O186">
            <v>282</v>
          </cell>
          <cell r="P186" t="str">
            <v>Reg</v>
          </cell>
          <cell r="Q186"/>
          <cell r="R186"/>
          <cell r="S186"/>
          <cell r="T186"/>
          <cell r="U186"/>
          <cell r="V186"/>
          <cell r="W186">
            <v>0</v>
          </cell>
          <cell r="X186"/>
          <cell r="Y186"/>
          <cell r="Z186"/>
          <cell r="AA186"/>
          <cell r="AB186"/>
          <cell r="AC186"/>
          <cell r="AD186"/>
          <cell r="AE186"/>
          <cell r="AF186"/>
          <cell r="AG186"/>
          <cell r="AH186"/>
          <cell r="AI186">
            <v>381000</v>
          </cell>
          <cell r="AJ186">
            <v>381000</v>
          </cell>
          <cell r="AK186">
            <v>0</v>
          </cell>
          <cell r="AL186"/>
          <cell r="AM186"/>
          <cell r="AN186"/>
          <cell r="AO186"/>
          <cell r="AP186"/>
          <cell r="AQ186">
            <v>381000</v>
          </cell>
          <cell r="AR186">
            <v>0</v>
          </cell>
          <cell r="AS186"/>
          <cell r="AT186">
            <v>0</v>
          </cell>
          <cell r="AU186">
            <v>0</v>
          </cell>
          <cell r="AV186"/>
          <cell r="AW186">
            <v>0</v>
          </cell>
          <cell r="AX186">
            <v>0</v>
          </cell>
          <cell r="AY186">
            <v>0</v>
          </cell>
          <cell r="AZ186"/>
          <cell r="BA186"/>
          <cell r="BB186"/>
          <cell r="BC186"/>
          <cell r="BD186"/>
          <cell r="BE186"/>
          <cell r="BF186">
            <v>0</v>
          </cell>
          <cell r="BG186">
            <v>0</v>
          </cell>
          <cell r="BH186"/>
          <cell r="BI186">
            <v>0</v>
          </cell>
          <cell r="BJ186"/>
          <cell r="BK186"/>
          <cell r="BL186"/>
          <cell r="BM186"/>
          <cell r="BN186"/>
          <cell r="BO186"/>
          <cell r="BP186"/>
          <cell r="BT186"/>
          <cell r="BU186"/>
          <cell r="BV186"/>
          <cell r="BX186"/>
          <cell r="CA186" t="str">
            <v>Kanuit</v>
          </cell>
          <cell r="CB186"/>
          <cell r="CC186">
            <v>9</v>
          </cell>
        </row>
        <row r="187">
          <cell r="C187">
            <v>480</v>
          </cell>
          <cell r="D187">
            <v>10</v>
          </cell>
          <cell r="E187">
            <v>357</v>
          </cell>
          <cell r="F187">
            <v>10</v>
          </cell>
          <cell r="G187" t="str">
            <v/>
          </cell>
          <cell r="H187" t="str">
            <v/>
          </cell>
          <cell r="I187" t="str">
            <v/>
          </cell>
          <cell r="J187" t="str">
            <v>Should apply</v>
          </cell>
          <cell r="K187" t="str">
            <v>Kanuit</v>
          </cell>
          <cell r="L187" t="str">
            <v>Watermain - Replace Cast Iron Main</v>
          </cell>
          <cell r="M187" t="str">
            <v>1080001-5</v>
          </cell>
          <cell r="N187" t="str">
            <v xml:space="preserve">No </v>
          </cell>
          <cell r="O187">
            <v>360</v>
          </cell>
          <cell r="P187" t="str">
            <v>Reg</v>
          </cell>
          <cell r="Q187" t="str">
            <v>Exempt</v>
          </cell>
          <cell r="R187"/>
          <cell r="S187"/>
          <cell r="T187"/>
          <cell r="U187"/>
          <cell r="V187"/>
          <cell r="W187">
            <v>0</v>
          </cell>
          <cell r="X187"/>
          <cell r="Y187"/>
          <cell r="Z187"/>
          <cell r="AA187"/>
          <cell r="AB187">
            <v>0</v>
          </cell>
          <cell r="AC187"/>
          <cell r="AD187"/>
          <cell r="AE187"/>
          <cell r="AF187"/>
          <cell r="AG187"/>
          <cell r="AH187"/>
          <cell r="AI187">
            <v>1678000</v>
          </cell>
          <cell r="AJ187">
            <v>1678000</v>
          </cell>
          <cell r="AK187">
            <v>0</v>
          </cell>
          <cell r="AL187"/>
          <cell r="AM187"/>
          <cell r="AN187"/>
          <cell r="AO187"/>
          <cell r="AP187"/>
          <cell r="AQ187">
            <v>1678000</v>
          </cell>
          <cell r="AR187">
            <v>0</v>
          </cell>
          <cell r="AS187"/>
          <cell r="AT187">
            <v>0</v>
          </cell>
          <cell r="AU187">
            <v>0</v>
          </cell>
          <cell r="AV187"/>
          <cell r="AW187">
            <v>0</v>
          </cell>
          <cell r="AX187">
            <v>0</v>
          </cell>
          <cell r="AY187">
            <v>0</v>
          </cell>
          <cell r="AZ187"/>
          <cell r="BA187"/>
          <cell r="BB187"/>
          <cell r="BC187"/>
          <cell r="BD187"/>
          <cell r="BE187"/>
          <cell r="BF187">
            <v>0</v>
          </cell>
          <cell r="BG187">
            <v>1199243.7082441722</v>
          </cell>
          <cell r="BH187"/>
          <cell r="BI187">
            <v>0</v>
          </cell>
          <cell r="BJ187" t="str">
            <v>Should apply</v>
          </cell>
          <cell r="BK187"/>
          <cell r="BL187"/>
          <cell r="BM187"/>
          <cell r="BN187"/>
          <cell r="BO187">
            <v>193</v>
          </cell>
          <cell r="BP187"/>
          <cell r="BQ187"/>
          <cell r="BT187">
            <v>0</v>
          </cell>
          <cell r="BU187"/>
          <cell r="BV187"/>
          <cell r="BX187"/>
          <cell r="CA187" t="str">
            <v>Kanuit</v>
          </cell>
          <cell r="CB187" t="str">
            <v>Gallentine</v>
          </cell>
          <cell r="CC187">
            <v>9</v>
          </cell>
        </row>
        <row r="188">
          <cell r="C188">
            <v>624</v>
          </cell>
          <cell r="D188">
            <v>10</v>
          </cell>
          <cell r="E188">
            <v>480</v>
          </cell>
          <cell r="F188">
            <v>10</v>
          </cell>
          <cell r="G188"/>
          <cell r="H188" t="str">
            <v/>
          </cell>
          <cell r="I188" t="str">
            <v/>
          </cell>
          <cell r="J188">
            <v>0</v>
          </cell>
          <cell r="K188" t="str">
            <v>Sabie</v>
          </cell>
          <cell r="L188" t="str">
            <v>Storage - Tower Replacement</v>
          </cell>
          <cell r="M188" t="str">
            <v>1020017-3</v>
          </cell>
          <cell r="N188" t="str">
            <v xml:space="preserve">No </v>
          </cell>
          <cell r="O188">
            <v>62706</v>
          </cell>
          <cell r="P188" t="str">
            <v>Reg</v>
          </cell>
          <cell r="Q188" t="str">
            <v>Exempt</v>
          </cell>
          <cell r="R188"/>
          <cell r="S188"/>
          <cell r="T188"/>
          <cell r="U188"/>
          <cell r="V188"/>
          <cell r="W188">
            <v>0</v>
          </cell>
          <cell r="X188"/>
          <cell r="Y188"/>
          <cell r="Z188"/>
          <cell r="AA188"/>
          <cell r="AB188">
            <v>0</v>
          </cell>
          <cell r="AC188"/>
          <cell r="AD188"/>
          <cell r="AE188"/>
          <cell r="AF188"/>
          <cell r="AG188"/>
          <cell r="AH188"/>
          <cell r="AI188">
            <v>5500000</v>
          </cell>
          <cell r="AJ188">
            <v>5500000</v>
          </cell>
          <cell r="AK188">
            <v>0</v>
          </cell>
          <cell r="AL188"/>
          <cell r="AM188"/>
          <cell r="AN188"/>
          <cell r="AO188"/>
          <cell r="AP188"/>
          <cell r="AQ188">
            <v>5500000</v>
          </cell>
          <cell r="AR188">
            <v>0</v>
          </cell>
          <cell r="AS188"/>
          <cell r="AT188">
            <v>0</v>
          </cell>
          <cell r="AU188">
            <v>0</v>
          </cell>
          <cell r="AV188"/>
          <cell r="AW188">
            <v>0</v>
          </cell>
          <cell r="AX188">
            <v>0</v>
          </cell>
          <cell r="AY188">
            <v>0</v>
          </cell>
          <cell r="AZ188"/>
          <cell r="BA188"/>
          <cell r="BB188"/>
          <cell r="BC188"/>
          <cell r="BD188"/>
          <cell r="BE188"/>
          <cell r="BF188">
            <v>0</v>
          </cell>
          <cell r="BG188">
            <v>0</v>
          </cell>
          <cell r="BH188"/>
          <cell r="BI188">
            <v>0</v>
          </cell>
          <cell r="BJ188"/>
          <cell r="BK188"/>
          <cell r="BL188"/>
          <cell r="BM188"/>
          <cell r="BN188"/>
          <cell r="BO188"/>
          <cell r="BP188"/>
          <cell r="BT188">
            <v>0</v>
          </cell>
          <cell r="BU188"/>
          <cell r="BV188"/>
          <cell r="BX188"/>
          <cell r="CA188" t="str">
            <v>Sabie</v>
          </cell>
          <cell r="CB188"/>
          <cell r="CC188">
            <v>11</v>
          </cell>
        </row>
        <row r="189">
          <cell r="C189">
            <v>268</v>
          </cell>
          <cell r="D189">
            <v>10</v>
          </cell>
          <cell r="E189">
            <v>136</v>
          </cell>
          <cell r="F189">
            <v>10</v>
          </cell>
          <cell r="G189"/>
          <cell r="H189" t="str">
            <v/>
          </cell>
          <cell r="I189" t="str">
            <v/>
          </cell>
          <cell r="J189" t="str">
            <v>PER approved</v>
          </cell>
          <cell r="K189" t="str">
            <v>Barrett</v>
          </cell>
          <cell r="L189" t="str">
            <v>Watermain - Repl - Phase 2</v>
          </cell>
          <cell r="M189" t="str">
            <v>1470011-7</v>
          </cell>
          <cell r="N189" t="str">
            <v xml:space="preserve">No </v>
          </cell>
          <cell r="O189">
            <v>473</v>
          </cell>
          <cell r="P189" t="str">
            <v>Reg</v>
          </cell>
          <cell r="Q189" t="str">
            <v>Exempt</v>
          </cell>
          <cell r="R189"/>
          <cell r="S189"/>
          <cell r="T189"/>
          <cell r="U189"/>
          <cell r="V189"/>
          <cell r="W189">
            <v>0</v>
          </cell>
          <cell r="X189"/>
          <cell r="Y189"/>
          <cell r="Z189"/>
          <cell r="AA189"/>
          <cell r="AB189">
            <v>0</v>
          </cell>
          <cell r="AC189"/>
          <cell r="AD189"/>
          <cell r="AE189"/>
          <cell r="AF189"/>
          <cell r="AG189"/>
          <cell r="AH189"/>
          <cell r="AI189">
            <v>2100000</v>
          </cell>
          <cell r="AJ189">
            <v>2100000</v>
          </cell>
          <cell r="AK189">
            <v>0</v>
          </cell>
          <cell r="AL189"/>
          <cell r="AM189"/>
          <cell r="AN189"/>
          <cell r="AO189"/>
          <cell r="AP189"/>
          <cell r="AQ189">
            <v>2100000</v>
          </cell>
          <cell r="AR189">
            <v>0</v>
          </cell>
          <cell r="AS189"/>
          <cell r="AT189">
            <v>0</v>
          </cell>
          <cell r="AU189">
            <v>0</v>
          </cell>
          <cell r="AV189"/>
          <cell r="AW189">
            <v>0</v>
          </cell>
          <cell r="AX189">
            <v>0</v>
          </cell>
          <cell r="AY189">
            <v>0</v>
          </cell>
          <cell r="AZ189"/>
          <cell r="BA189"/>
          <cell r="BB189"/>
          <cell r="BC189"/>
          <cell r="BD189"/>
          <cell r="BE189"/>
          <cell r="BF189">
            <v>0</v>
          </cell>
          <cell r="BG189">
            <v>459275.41536507831</v>
          </cell>
          <cell r="BH189"/>
          <cell r="BI189">
            <v>845000</v>
          </cell>
          <cell r="BJ189" t="str">
            <v>PER approved</v>
          </cell>
          <cell r="BK189"/>
          <cell r="BL189"/>
          <cell r="BM189"/>
          <cell r="BN189"/>
          <cell r="BO189">
            <v>258</v>
          </cell>
          <cell r="BP189"/>
          <cell r="BQ189">
            <v>1300000</v>
          </cell>
          <cell r="BS189">
            <v>800000</v>
          </cell>
          <cell r="BT189">
            <v>0</v>
          </cell>
          <cell r="BU189"/>
          <cell r="BV189"/>
          <cell r="BX189"/>
          <cell r="CA189" t="str">
            <v>Barrett</v>
          </cell>
          <cell r="CB189"/>
          <cell r="CC189" t="str">
            <v>6E</v>
          </cell>
        </row>
        <row r="190">
          <cell r="C190">
            <v>124</v>
          </cell>
          <cell r="D190">
            <v>15</v>
          </cell>
          <cell r="E190"/>
          <cell r="F190"/>
          <cell r="G190">
            <v>2024</v>
          </cell>
          <cell r="H190" t="str">
            <v/>
          </cell>
          <cell r="I190" t="str">
            <v>Yes</v>
          </cell>
          <cell r="J190">
            <v>0</v>
          </cell>
          <cell r="K190" t="str">
            <v>Berrens</v>
          </cell>
          <cell r="L190" t="str">
            <v>Other - LSL Replacement</v>
          </cell>
          <cell r="M190" t="str">
            <v>1420002-4</v>
          </cell>
          <cell r="N190" t="str">
            <v>Yes</v>
          </cell>
          <cell r="O190">
            <v>1160</v>
          </cell>
          <cell r="P190" t="str">
            <v>LSL</v>
          </cell>
          <cell r="Q190"/>
          <cell r="R190"/>
          <cell r="S190">
            <v>45082</v>
          </cell>
          <cell r="T190">
            <v>275000</v>
          </cell>
          <cell r="U190">
            <v>137500</v>
          </cell>
          <cell r="V190">
            <v>137500</v>
          </cell>
          <cell r="W190">
            <v>68750</v>
          </cell>
          <cell r="X190" t="str">
            <v>Part B</v>
          </cell>
          <cell r="Y190"/>
          <cell r="Z190"/>
          <cell r="AA190"/>
          <cell r="AB190"/>
          <cell r="AC190"/>
          <cell r="AD190">
            <v>45413</v>
          </cell>
          <cell r="AE190">
            <v>45597</v>
          </cell>
          <cell r="AF190"/>
          <cell r="AG190"/>
          <cell r="AH190"/>
          <cell r="AI190">
            <v>275000</v>
          </cell>
          <cell r="AJ190">
            <v>275000</v>
          </cell>
          <cell r="AK190">
            <v>0</v>
          </cell>
          <cell r="AL190"/>
          <cell r="AM190"/>
          <cell r="AN190"/>
          <cell r="AO190"/>
          <cell r="AP190"/>
          <cell r="AQ190">
            <v>275000</v>
          </cell>
          <cell r="AR190">
            <v>275000</v>
          </cell>
          <cell r="AS190"/>
          <cell r="AT190">
            <v>137500</v>
          </cell>
          <cell r="AU190">
            <v>0</v>
          </cell>
          <cell r="AV190"/>
          <cell r="AW190">
            <v>137500</v>
          </cell>
          <cell r="AX190">
            <v>68750</v>
          </cell>
          <cell r="AY190">
            <v>68750</v>
          </cell>
          <cell r="AZ190"/>
          <cell r="BA190"/>
          <cell r="BB190"/>
          <cell r="BC190"/>
          <cell r="BD190"/>
          <cell r="BE190"/>
          <cell r="BF190">
            <v>0</v>
          </cell>
          <cell r="BG190">
            <v>0</v>
          </cell>
          <cell r="BH190"/>
          <cell r="BI190">
            <v>0</v>
          </cell>
          <cell r="BJ190"/>
          <cell r="BK190"/>
          <cell r="BL190"/>
          <cell r="BM190"/>
          <cell r="BN190"/>
          <cell r="BO190"/>
          <cell r="BP190"/>
          <cell r="BQ190"/>
          <cell r="BR190"/>
          <cell r="BS190"/>
          <cell r="BT190"/>
          <cell r="BU190"/>
          <cell r="BV190"/>
          <cell r="BW190"/>
          <cell r="BX190"/>
          <cell r="BY190"/>
          <cell r="BZ190"/>
          <cell r="CA190" t="str">
            <v>Berrens</v>
          </cell>
          <cell r="CB190"/>
          <cell r="CC190">
            <v>8</v>
          </cell>
        </row>
        <row r="191">
          <cell r="C191">
            <v>803</v>
          </cell>
          <cell r="D191">
            <v>5</v>
          </cell>
          <cell r="E191">
            <v>609</v>
          </cell>
          <cell r="F191">
            <v>5</v>
          </cell>
          <cell r="G191"/>
          <cell r="H191" t="str">
            <v/>
          </cell>
          <cell r="I191" t="str">
            <v/>
          </cell>
          <cell r="J191">
            <v>0</v>
          </cell>
          <cell r="K191" t="str">
            <v>Berrens</v>
          </cell>
          <cell r="L191" t="str">
            <v>Watermain - Phase 1 Improvements</v>
          </cell>
          <cell r="M191" t="str">
            <v>1420002-1</v>
          </cell>
          <cell r="N191" t="str">
            <v xml:space="preserve">No </v>
          </cell>
          <cell r="O191">
            <v>1160</v>
          </cell>
          <cell r="P191" t="str">
            <v>Reg</v>
          </cell>
          <cell r="Q191" t="str">
            <v>Exempt</v>
          </cell>
          <cell r="R191"/>
          <cell r="S191">
            <v>45082</v>
          </cell>
          <cell r="T191">
            <v>1586570</v>
          </cell>
          <cell r="U191"/>
          <cell r="V191"/>
          <cell r="W191">
            <v>1586570</v>
          </cell>
          <cell r="X191" t="str">
            <v>Below fundable</v>
          </cell>
          <cell r="Y191"/>
          <cell r="Z191">
            <v>44713</v>
          </cell>
          <cell r="AA191">
            <v>5477830</v>
          </cell>
          <cell r="AB191">
            <v>5477830</v>
          </cell>
          <cell r="AC191" t="str">
            <v>Below fundable, refer to RD</v>
          </cell>
          <cell r="AD191">
            <v>45413</v>
          </cell>
          <cell r="AE191">
            <v>45597</v>
          </cell>
          <cell r="AF191"/>
          <cell r="AG191"/>
          <cell r="AH191" t="str">
            <v>PHASE 1: cw/dw project</v>
          </cell>
          <cell r="AI191">
            <v>1586570</v>
          </cell>
          <cell r="AJ191">
            <v>1586570</v>
          </cell>
          <cell r="AK191">
            <v>0</v>
          </cell>
          <cell r="AL191"/>
          <cell r="AM191"/>
          <cell r="AN191"/>
          <cell r="AO191"/>
          <cell r="AP191"/>
          <cell r="AQ191">
            <v>1586570</v>
          </cell>
          <cell r="AR191">
            <v>0</v>
          </cell>
          <cell r="AS191"/>
          <cell r="AT191">
            <v>0</v>
          </cell>
          <cell r="AU191">
            <v>0</v>
          </cell>
          <cell r="AV191"/>
          <cell r="AW191">
            <v>0</v>
          </cell>
          <cell r="AX191">
            <v>0</v>
          </cell>
          <cell r="AY191">
            <v>0</v>
          </cell>
          <cell r="AZ191"/>
          <cell r="BA191"/>
          <cell r="BB191"/>
          <cell r="BC191"/>
          <cell r="BD191"/>
          <cell r="BE191"/>
          <cell r="BF191">
            <v>0</v>
          </cell>
          <cell r="BG191">
            <v>0</v>
          </cell>
          <cell r="BH191"/>
          <cell r="BI191">
            <v>0</v>
          </cell>
          <cell r="BJ191"/>
          <cell r="BK191"/>
          <cell r="BL191"/>
          <cell r="BM191"/>
          <cell r="BN191"/>
          <cell r="BO191"/>
          <cell r="BP191"/>
          <cell r="BQ191"/>
          <cell r="BR191"/>
          <cell r="BS191"/>
          <cell r="BT191">
            <v>0</v>
          </cell>
          <cell r="BU191"/>
          <cell r="BV191"/>
          <cell r="BW191"/>
          <cell r="BX191"/>
          <cell r="CA191" t="str">
            <v>Berrens</v>
          </cell>
          <cell r="CB191" t="str">
            <v>Gallentine</v>
          </cell>
          <cell r="CC191">
            <v>8</v>
          </cell>
        </row>
        <row r="192">
          <cell r="C192">
            <v>804</v>
          </cell>
          <cell r="D192">
            <v>5</v>
          </cell>
          <cell r="E192"/>
          <cell r="F192"/>
          <cell r="G192"/>
          <cell r="H192" t="str">
            <v/>
          </cell>
          <cell r="I192" t="str">
            <v/>
          </cell>
          <cell r="J192">
            <v>0</v>
          </cell>
          <cell r="K192" t="str">
            <v>Berrens</v>
          </cell>
          <cell r="L192" t="str">
            <v>Watermain - Phase 2 Improvements</v>
          </cell>
          <cell r="M192" t="str">
            <v>1420002-2</v>
          </cell>
          <cell r="N192" t="str">
            <v xml:space="preserve">No </v>
          </cell>
          <cell r="O192">
            <v>1160</v>
          </cell>
          <cell r="P192" t="str">
            <v>Reg</v>
          </cell>
          <cell r="Q192"/>
          <cell r="R192"/>
          <cell r="S192"/>
          <cell r="T192"/>
          <cell r="U192"/>
          <cell r="V192"/>
          <cell r="W192">
            <v>0</v>
          </cell>
          <cell r="X192"/>
          <cell r="Y192"/>
          <cell r="Z192"/>
          <cell r="AA192"/>
          <cell r="AB192"/>
          <cell r="AC192"/>
          <cell r="AD192"/>
          <cell r="AE192"/>
          <cell r="AF192"/>
          <cell r="AG192"/>
          <cell r="AH192"/>
          <cell r="AI192">
            <v>3419090</v>
          </cell>
          <cell r="AJ192">
            <v>3419090</v>
          </cell>
          <cell r="AK192">
            <v>0</v>
          </cell>
          <cell r="AL192"/>
          <cell r="AM192"/>
          <cell r="AN192"/>
          <cell r="AO192"/>
          <cell r="AP192"/>
          <cell r="AQ192">
            <v>3419090</v>
          </cell>
          <cell r="AR192">
            <v>0</v>
          </cell>
          <cell r="AS192"/>
          <cell r="AT192">
            <v>0</v>
          </cell>
          <cell r="AU192">
            <v>0</v>
          </cell>
          <cell r="AV192"/>
          <cell r="AW192">
            <v>0</v>
          </cell>
          <cell r="AX192">
            <v>0</v>
          </cell>
          <cell r="AY192">
            <v>0</v>
          </cell>
          <cell r="AZ192"/>
          <cell r="BA192"/>
          <cell r="BB192"/>
          <cell r="BC192"/>
          <cell r="BD192"/>
          <cell r="BE192"/>
          <cell r="BF192">
            <v>0</v>
          </cell>
          <cell r="BG192">
            <v>0</v>
          </cell>
          <cell r="BH192"/>
          <cell r="BI192">
            <v>0</v>
          </cell>
          <cell r="BJ192"/>
          <cell r="BK192"/>
          <cell r="BL192"/>
          <cell r="BM192"/>
          <cell r="BN192"/>
          <cell r="BO192"/>
          <cell r="BP192"/>
          <cell r="BT192"/>
          <cell r="BU192"/>
          <cell r="BV192"/>
          <cell r="BX192"/>
          <cell r="CA192" t="str">
            <v>Berrens</v>
          </cell>
          <cell r="CB192"/>
          <cell r="CC192">
            <v>8</v>
          </cell>
        </row>
        <row r="193">
          <cell r="C193">
            <v>805</v>
          </cell>
          <cell r="D193">
            <v>5</v>
          </cell>
          <cell r="E193"/>
          <cell r="F193"/>
          <cell r="G193"/>
          <cell r="H193" t="str">
            <v/>
          </cell>
          <cell r="I193" t="str">
            <v/>
          </cell>
          <cell r="J193">
            <v>0</v>
          </cell>
          <cell r="K193" t="str">
            <v>Berrens</v>
          </cell>
          <cell r="L193" t="str">
            <v>Watermain - Phase 3 Improvements</v>
          </cell>
          <cell r="M193" t="str">
            <v>1420002-3</v>
          </cell>
          <cell r="N193" t="str">
            <v xml:space="preserve">No </v>
          </cell>
          <cell r="O193">
            <v>1160</v>
          </cell>
          <cell r="P193" t="str">
            <v>Reg</v>
          </cell>
          <cell r="Q193"/>
          <cell r="R193"/>
          <cell r="S193"/>
          <cell r="T193"/>
          <cell r="U193"/>
          <cell r="V193"/>
          <cell r="W193">
            <v>0</v>
          </cell>
          <cell r="X193"/>
          <cell r="Y193"/>
          <cell r="Z193"/>
          <cell r="AA193"/>
          <cell r="AB193"/>
          <cell r="AC193"/>
          <cell r="AD193"/>
          <cell r="AE193"/>
          <cell r="AF193"/>
          <cell r="AG193"/>
          <cell r="AH193"/>
          <cell r="AI193">
            <v>2242350</v>
          </cell>
          <cell r="AJ193">
            <v>2242350</v>
          </cell>
          <cell r="AK193">
            <v>0</v>
          </cell>
          <cell r="AL193"/>
          <cell r="AM193"/>
          <cell r="AN193"/>
          <cell r="AO193"/>
          <cell r="AP193"/>
          <cell r="AQ193">
            <v>2242350</v>
          </cell>
          <cell r="AR193">
            <v>0</v>
          </cell>
          <cell r="AS193"/>
          <cell r="AT193">
            <v>0</v>
          </cell>
          <cell r="AU193">
            <v>0</v>
          </cell>
          <cell r="AV193"/>
          <cell r="AW193">
            <v>0</v>
          </cell>
          <cell r="AX193">
            <v>0</v>
          </cell>
          <cell r="AY193">
            <v>0</v>
          </cell>
          <cell r="AZ193"/>
          <cell r="BA193"/>
          <cell r="BB193"/>
          <cell r="BC193"/>
          <cell r="BD193"/>
          <cell r="BE193"/>
          <cell r="BF193">
            <v>0</v>
          </cell>
          <cell r="BG193">
            <v>0</v>
          </cell>
          <cell r="BH193"/>
          <cell r="BI193">
            <v>0</v>
          </cell>
          <cell r="BJ193"/>
          <cell r="BK193"/>
          <cell r="BL193"/>
          <cell r="BM193"/>
          <cell r="BN193"/>
          <cell r="BO193"/>
          <cell r="BP193"/>
          <cell r="BT193"/>
          <cell r="BU193"/>
          <cell r="BV193"/>
          <cell r="BX193"/>
          <cell r="CA193" t="str">
            <v>Berrens</v>
          </cell>
          <cell r="CB193"/>
          <cell r="CC193">
            <v>8</v>
          </cell>
        </row>
        <row r="194">
          <cell r="C194">
            <v>246</v>
          </cell>
          <cell r="D194">
            <v>10</v>
          </cell>
          <cell r="E194">
            <v>113</v>
          </cell>
          <cell r="F194">
            <v>10</v>
          </cell>
          <cell r="G194" t="str">
            <v/>
          </cell>
          <cell r="H194" t="str">
            <v/>
          </cell>
          <cell r="I194" t="str">
            <v/>
          </cell>
          <cell r="J194" t="str">
            <v>PER submitted</v>
          </cell>
          <cell r="K194" t="str">
            <v>Schultz</v>
          </cell>
          <cell r="L194" t="str">
            <v>Watermain - Repl TH 210/TH 73</v>
          </cell>
          <cell r="M194" t="str">
            <v>1090007-7</v>
          </cell>
          <cell r="N194" t="str">
            <v xml:space="preserve">No </v>
          </cell>
          <cell r="O194">
            <v>229</v>
          </cell>
          <cell r="P194" t="str">
            <v>Reg</v>
          </cell>
          <cell r="Q194" t="str">
            <v>Exempt</v>
          </cell>
          <cell r="R194"/>
          <cell r="S194"/>
          <cell r="T194"/>
          <cell r="U194"/>
          <cell r="V194"/>
          <cell r="W194">
            <v>0</v>
          </cell>
          <cell r="X194"/>
          <cell r="Y194"/>
          <cell r="Z194"/>
          <cell r="AA194"/>
          <cell r="AB194">
            <v>0</v>
          </cell>
          <cell r="AC194"/>
          <cell r="AD194"/>
          <cell r="AE194"/>
          <cell r="AF194"/>
          <cell r="AG194"/>
          <cell r="AH194"/>
          <cell r="AI194">
            <v>232000</v>
          </cell>
          <cell r="AJ194">
            <v>232000</v>
          </cell>
          <cell r="AK194">
            <v>0</v>
          </cell>
          <cell r="AL194"/>
          <cell r="AM194"/>
          <cell r="AN194"/>
          <cell r="AO194"/>
          <cell r="AP194"/>
          <cell r="AQ194">
            <v>232000</v>
          </cell>
          <cell r="AR194">
            <v>0</v>
          </cell>
          <cell r="AS194"/>
          <cell r="AT194">
            <v>0</v>
          </cell>
          <cell r="AU194">
            <v>0</v>
          </cell>
          <cell r="AV194"/>
          <cell r="AW194">
            <v>0</v>
          </cell>
          <cell r="AX194">
            <v>0</v>
          </cell>
          <cell r="AY194">
            <v>0</v>
          </cell>
          <cell r="AZ194"/>
          <cell r="BA194"/>
          <cell r="BB194"/>
          <cell r="BC194"/>
          <cell r="BD194"/>
          <cell r="BE194"/>
          <cell r="BF194">
            <v>0</v>
          </cell>
          <cell r="BG194">
            <v>0</v>
          </cell>
          <cell r="BH194"/>
          <cell r="BI194">
            <v>0</v>
          </cell>
          <cell r="BJ194" t="str">
            <v>PER submitted</v>
          </cell>
          <cell r="BK194"/>
          <cell r="BL194"/>
          <cell r="BM194"/>
          <cell r="BN194"/>
          <cell r="BO194"/>
          <cell r="BP194"/>
          <cell r="BT194">
            <v>0</v>
          </cell>
          <cell r="BU194"/>
          <cell r="BV194" t="str">
            <v>2021 possible</v>
          </cell>
          <cell r="BX194"/>
          <cell r="CA194" t="str">
            <v>Schultz</v>
          </cell>
          <cell r="CB194" t="str">
            <v>Barrett</v>
          </cell>
          <cell r="CC194" t="str">
            <v>3b</v>
          </cell>
        </row>
        <row r="195">
          <cell r="C195">
            <v>19</v>
          </cell>
          <cell r="D195">
            <v>20</v>
          </cell>
          <cell r="E195"/>
          <cell r="F195"/>
          <cell r="G195">
            <v>2024</v>
          </cell>
          <cell r="H195" t="str">
            <v/>
          </cell>
          <cell r="I195" t="str">
            <v>Yes</v>
          </cell>
          <cell r="J195">
            <v>0</v>
          </cell>
          <cell r="K195" t="str">
            <v>Schultz</v>
          </cell>
          <cell r="L195" t="str">
            <v>Other - LSL Replacement</v>
          </cell>
          <cell r="M195" t="str">
            <v>1180008-12</v>
          </cell>
          <cell r="N195" t="str">
            <v>Yes</v>
          </cell>
          <cell r="O195">
            <v>2749</v>
          </cell>
          <cell r="P195" t="str">
            <v>LSL</v>
          </cell>
          <cell r="Q195"/>
          <cell r="R195"/>
          <cell r="S195">
            <v>45084</v>
          </cell>
          <cell r="T195">
            <v>250000</v>
          </cell>
          <cell r="U195">
            <v>50000</v>
          </cell>
          <cell r="V195">
            <v>200000</v>
          </cell>
          <cell r="W195">
            <v>25000</v>
          </cell>
          <cell r="X195" t="str">
            <v>Part B</v>
          </cell>
          <cell r="Y195"/>
          <cell r="Z195"/>
          <cell r="AA195"/>
          <cell r="AB195"/>
          <cell r="AC195"/>
          <cell r="AD195">
            <v>45413</v>
          </cell>
          <cell r="AE195">
            <v>45931</v>
          </cell>
          <cell r="AF195"/>
          <cell r="AG195"/>
          <cell r="AH195"/>
          <cell r="AI195">
            <v>250000</v>
          </cell>
          <cell r="AJ195">
            <v>250000</v>
          </cell>
          <cell r="AK195">
            <v>0</v>
          </cell>
          <cell r="AL195"/>
          <cell r="AM195"/>
          <cell r="AN195"/>
          <cell r="AO195"/>
          <cell r="AP195"/>
          <cell r="AQ195">
            <v>250000</v>
          </cell>
          <cell r="AR195">
            <v>250000</v>
          </cell>
          <cell r="AS195"/>
          <cell r="AT195">
            <v>200000</v>
          </cell>
          <cell r="AU195">
            <v>0</v>
          </cell>
          <cell r="AV195"/>
          <cell r="AW195">
            <v>200000</v>
          </cell>
          <cell r="AX195">
            <v>25000</v>
          </cell>
          <cell r="AY195">
            <v>25000</v>
          </cell>
          <cell r="AZ195"/>
          <cell r="BA195"/>
          <cell r="BB195"/>
          <cell r="BC195"/>
          <cell r="BD195"/>
          <cell r="BE195"/>
          <cell r="BF195"/>
          <cell r="BG195"/>
          <cell r="BH195"/>
          <cell r="BI195"/>
          <cell r="BJ195"/>
          <cell r="BK195"/>
          <cell r="BL195"/>
          <cell r="BM195"/>
          <cell r="BN195"/>
          <cell r="BO195"/>
          <cell r="BP195"/>
          <cell r="BQ195"/>
          <cell r="BR195"/>
          <cell r="BS195"/>
          <cell r="BT195"/>
          <cell r="BU195"/>
          <cell r="BV195"/>
          <cell r="BW195"/>
          <cell r="BX195"/>
          <cell r="BY195"/>
          <cell r="BZ195"/>
          <cell r="CA195" t="str">
            <v>Schultz</v>
          </cell>
          <cell r="CB195"/>
          <cell r="CC195">
            <v>5</v>
          </cell>
        </row>
        <row r="196">
          <cell r="C196">
            <v>356</v>
          </cell>
          <cell r="D196">
            <v>10</v>
          </cell>
          <cell r="E196">
            <v>240</v>
          </cell>
          <cell r="F196">
            <v>10</v>
          </cell>
          <cell r="G196"/>
          <cell r="H196" t="str">
            <v/>
          </cell>
          <cell r="I196" t="str">
            <v/>
          </cell>
          <cell r="J196">
            <v>0</v>
          </cell>
          <cell r="K196" t="str">
            <v>Schultz</v>
          </cell>
          <cell r="L196" t="str">
            <v>Watermain - Phase 4 Improvements</v>
          </cell>
          <cell r="M196" t="str">
            <v>1180008-10</v>
          </cell>
          <cell r="N196" t="str">
            <v xml:space="preserve">No </v>
          </cell>
          <cell r="O196">
            <v>2749</v>
          </cell>
          <cell r="P196" t="str">
            <v>Reg</v>
          </cell>
          <cell r="Q196" t="str">
            <v>Exempt</v>
          </cell>
          <cell r="R196"/>
          <cell r="S196"/>
          <cell r="T196"/>
          <cell r="U196"/>
          <cell r="V196"/>
          <cell r="W196">
            <v>0</v>
          </cell>
          <cell r="X196"/>
          <cell r="Y196"/>
          <cell r="Z196"/>
          <cell r="AA196"/>
          <cell r="AB196">
            <v>0</v>
          </cell>
          <cell r="AC196"/>
          <cell r="AD196"/>
          <cell r="AE196"/>
          <cell r="AF196"/>
          <cell r="AG196"/>
          <cell r="AH196"/>
          <cell r="AI196">
            <v>2774300</v>
          </cell>
          <cell r="AJ196">
            <v>2774300</v>
          </cell>
          <cell r="AK196">
            <v>0</v>
          </cell>
          <cell r="AL196"/>
          <cell r="AM196"/>
          <cell r="AN196"/>
          <cell r="AO196"/>
          <cell r="AP196"/>
          <cell r="AQ196">
            <v>2774300</v>
          </cell>
          <cell r="AR196">
            <v>0</v>
          </cell>
          <cell r="AS196"/>
          <cell r="AT196">
            <v>0</v>
          </cell>
          <cell r="AU196">
            <v>0</v>
          </cell>
          <cell r="AV196"/>
          <cell r="AW196">
            <v>0</v>
          </cell>
          <cell r="AX196">
            <v>0</v>
          </cell>
          <cell r="AY196">
            <v>0</v>
          </cell>
          <cell r="AZ196"/>
          <cell r="BA196"/>
          <cell r="BB196"/>
          <cell r="BC196"/>
          <cell r="BD196"/>
          <cell r="BE196"/>
          <cell r="BF196">
            <v>0</v>
          </cell>
          <cell r="BG196">
            <v>863250.26156561822</v>
          </cell>
          <cell r="BH196"/>
          <cell r="BI196">
            <v>0</v>
          </cell>
          <cell r="BJ196"/>
          <cell r="BK196"/>
          <cell r="BL196"/>
          <cell r="BM196"/>
          <cell r="BN196"/>
          <cell r="BO196"/>
          <cell r="BP196"/>
          <cell r="BT196">
            <v>0</v>
          </cell>
          <cell r="BU196"/>
          <cell r="BV196"/>
          <cell r="BX196"/>
          <cell r="CA196" t="str">
            <v>Schultz</v>
          </cell>
          <cell r="CB196" t="str">
            <v>Lafontaine</v>
          </cell>
          <cell r="CC196">
            <v>5</v>
          </cell>
        </row>
        <row r="197">
          <cell r="C197">
            <v>357</v>
          </cell>
          <cell r="D197">
            <v>10</v>
          </cell>
          <cell r="E197">
            <v>241</v>
          </cell>
          <cell r="F197">
            <v>10</v>
          </cell>
          <cell r="G197"/>
          <cell r="H197" t="str">
            <v/>
          </cell>
          <cell r="I197" t="str">
            <v/>
          </cell>
          <cell r="J197">
            <v>0</v>
          </cell>
          <cell r="K197" t="str">
            <v>Schultz</v>
          </cell>
          <cell r="L197" t="str">
            <v>Watermain - Phase 5 Improvements</v>
          </cell>
          <cell r="M197" t="str">
            <v>1180008-11</v>
          </cell>
          <cell r="N197" t="str">
            <v xml:space="preserve">No </v>
          </cell>
          <cell r="O197">
            <v>2749</v>
          </cell>
          <cell r="P197" t="str">
            <v>Reg</v>
          </cell>
          <cell r="Q197" t="str">
            <v>Exempt</v>
          </cell>
          <cell r="R197"/>
          <cell r="S197"/>
          <cell r="T197"/>
          <cell r="U197"/>
          <cell r="V197"/>
          <cell r="W197">
            <v>0</v>
          </cell>
          <cell r="X197"/>
          <cell r="Y197"/>
          <cell r="Z197"/>
          <cell r="AA197"/>
          <cell r="AB197">
            <v>0</v>
          </cell>
          <cell r="AC197"/>
          <cell r="AD197"/>
          <cell r="AE197"/>
          <cell r="AF197"/>
          <cell r="AG197"/>
          <cell r="AH197"/>
          <cell r="AI197">
            <v>2835700</v>
          </cell>
          <cell r="AJ197">
            <v>2835700</v>
          </cell>
          <cell r="AK197">
            <v>0</v>
          </cell>
          <cell r="AL197"/>
          <cell r="AM197"/>
          <cell r="AN197"/>
          <cell r="AO197"/>
          <cell r="AP197"/>
          <cell r="AQ197">
            <v>2835700</v>
          </cell>
          <cell r="AR197">
            <v>0</v>
          </cell>
          <cell r="AS197"/>
          <cell r="AT197">
            <v>0</v>
          </cell>
          <cell r="AU197">
            <v>0</v>
          </cell>
          <cell r="AV197"/>
          <cell r="AW197">
            <v>0</v>
          </cell>
          <cell r="AX197">
            <v>0</v>
          </cell>
          <cell r="AY197">
            <v>0</v>
          </cell>
          <cell r="AZ197"/>
          <cell r="BA197"/>
          <cell r="BB197"/>
          <cell r="BC197"/>
          <cell r="BD197"/>
          <cell r="BE197"/>
          <cell r="BF197">
            <v>0</v>
          </cell>
          <cell r="BG197">
            <v>912370.26156561822</v>
          </cell>
          <cell r="BH197"/>
          <cell r="BI197">
            <v>0</v>
          </cell>
          <cell r="BJ197"/>
          <cell r="BK197"/>
          <cell r="BL197"/>
          <cell r="BM197"/>
          <cell r="BN197"/>
          <cell r="BO197"/>
          <cell r="BP197"/>
          <cell r="BT197">
            <v>0</v>
          </cell>
          <cell r="BU197"/>
          <cell r="BV197"/>
          <cell r="BX197"/>
          <cell r="CA197" t="str">
            <v>Schultz</v>
          </cell>
          <cell r="CB197" t="str">
            <v>Lafontaine</v>
          </cell>
          <cell r="CC197">
            <v>5</v>
          </cell>
        </row>
        <row r="198">
          <cell r="C198">
            <v>358</v>
          </cell>
          <cell r="D198">
            <v>10</v>
          </cell>
          <cell r="E198"/>
          <cell r="F198"/>
          <cell r="G198">
            <v>2024</v>
          </cell>
          <cell r="H198" t="str">
            <v/>
          </cell>
          <cell r="I198" t="str">
            <v>Yes</v>
          </cell>
          <cell r="J198">
            <v>0</v>
          </cell>
          <cell r="K198" t="str">
            <v>Schultz</v>
          </cell>
          <cell r="L198" t="str">
            <v>Watermain -  Phase 3B Improvements</v>
          </cell>
          <cell r="M198" t="str">
            <v>1180008-13</v>
          </cell>
          <cell r="N198" t="str">
            <v xml:space="preserve">No </v>
          </cell>
          <cell r="O198">
            <v>2749</v>
          </cell>
          <cell r="P198" t="str">
            <v>Reg</v>
          </cell>
          <cell r="Q198"/>
          <cell r="R198"/>
          <cell r="S198">
            <v>45076</v>
          </cell>
          <cell r="T198">
            <v>2384800</v>
          </cell>
          <cell r="U198"/>
          <cell r="V198"/>
          <cell r="W198">
            <v>2384800</v>
          </cell>
          <cell r="X198" t="str">
            <v>Part B</v>
          </cell>
          <cell r="Y198"/>
          <cell r="Z198"/>
          <cell r="AA198"/>
          <cell r="AB198"/>
          <cell r="AC198"/>
          <cell r="AD198">
            <v>45413</v>
          </cell>
          <cell r="AE198">
            <v>45931</v>
          </cell>
          <cell r="AF198"/>
          <cell r="AG198"/>
          <cell r="AH198"/>
          <cell r="AI198">
            <v>2384800</v>
          </cell>
          <cell r="AJ198">
            <v>2384800</v>
          </cell>
          <cell r="AK198">
            <v>0</v>
          </cell>
          <cell r="AL198"/>
          <cell r="AM198"/>
          <cell r="AN198"/>
          <cell r="AO198"/>
          <cell r="AP198"/>
          <cell r="AQ198">
            <v>2384800</v>
          </cell>
          <cell r="AR198">
            <v>2384800</v>
          </cell>
          <cell r="AS198"/>
          <cell r="AT198">
            <v>0</v>
          </cell>
          <cell r="AU198">
            <v>0</v>
          </cell>
          <cell r="AV198"/>
          <cell r="AW198">
            <v>0</v>
          </cell>
          <cell r="AX198">
            <v>0</v>
          </cell>
          <cell r="AY198">
            <v>2384800</v>
          </cell>
          <cell r="AZ198"/>
          <cell r="BA198"/>
          <cell r="BB198"/>
          <cell r="BC198"/>
          <cell r="BD198"/>
          <cell r="BE198"/>
          <cell r="BF198">
            <v>0</v>
          </cell>
          <cell r="BG198">
            <v>1717366.0398817447</v>
          </cell>
          <cell r="BH198"/>
          <cell r="BI198">
            <v>0</v>
          </cell>
          <cell r="BJ198"/>
          <cell r="BK198"/>
          <cell r="BL198"/>
          <cell r="BM198"/>
          <cell r="BN198"/>
          <cell r="BO198"/>
          <cell r="BP198"/>
          <cell r="BT198"/>
          <cell r="BU198"/>
          <cell r="BV198"/>
          <cell r="BX198"/>
          <cell r="CA198" t="str">
            <v>Schultz</v>
          </cell>
          <cell r="CB198"/>
          <cell r="CC198">
            <v>5</v>
          </cell>
        </row>
        <row r="199">
          <cell r="C199">
            <v>113</v>
          </cell>
          <cell r="D199">
            <v>15</v>
          </cell>
          <cell r="E199">
            <v>12</v>
          </cell>
          <cell r="F199">
            <v>15</v>
          </cell>
          <cell r="G199" t="str">
            <v/>
          </cell>
          <cell r="H199" t="str">
            <v/>
          </cell>
          <cell r="I199" t="str">
            <v/>
          </cell>
          <cell r="J199" t="str">
            <v>Applied</v>
          </cell>
          <cell r="K199" t="str">
            <v>Schultz</v>
          </cell>
          <cell r="L199" t="str">
            <v>Source - Repl with Wells #2 &amp; #3/Treat</v>
          </cell>
          <cell r="M199" t="str">
            <v>1180011-4</v>
          </cell>
          <cell r="N199" t="str">
            <v xml:space="preserve">No </v>
          </cell>
          <cell r="O199">
            <v>231</v>
          </cell>
          <cell r="P199" t="str">
            <v>Reg</v>
          </cell>
          <cell r="Q199" t="str">
            <v>Exempt</v>
          </cell>
          <cell r="R199"/>
          <cell r="S199"/>
          <cell r="T199"/>
          <cell r="U199"/>
          <cell r="V199"/>
          <cell r="W199">
            <v>0</v>
          </cell>
          <cell r="X199"/>
          <cell r="Y199"/>
          <cell r="Z199"/>
          <cell r="AA199"/>
          <cell r="AB199">
            <v>0</v>
          </cell>
          <cell r="AC199"/>
          <cell r="AD199"/>
          <cell r="AE199"/>
          <cell r="AF199"/>
          <cell r="AG199"/>
          <cell r="AH199"/>
          <cell r="AI199">
            <v>459300</v>
          </cell>
          <cell r="AJ199">
            <v>459300</v>
          </cell>
          <cell r="AK199">
            <v>0</v>
          </cell>
          <cell r="AL199"/>
          <cell r="AM199"/>
          <cell r="AN199"/>
          <cell r="AO199"/>
          <cell r="AP199"/>
          <cell r="AQ199">
            <v>459300</v>
          </cell>
          <cell r="AR199">
            <v>0</v>
          </cell>
          <cell r="AS199"/>
          <cell r="AT199">
            <v>0</v>
          </cell>
          <cell r="AU199">
            <v>0</v>
          </cell>
          <cell r="AV199"/>
          <cell r="AW199">
            <v>0</v>
          </cell>
          <cell r="AX199">
            <v>0</v>
          </cell>
          <cell r="AY199">
            <v>0</v>
          </cell>
          <cell r="AZ199"/>
          <cell r="BA199"/>
          <cell r="BB199"/>
          <cell r="BC199"/>
          <cell r="BD199"/>
          <cell r="BE199"/>
          <cell r="BF199">
            <v>0</v>
          </cell>
          <cell r="BG199">
            <v>0</v>
          </cell>
          <cell r="BH199"/>
          <cell r="BI199">
            <v>223908.75</v>
          </cell>
          <cell r="BJ199" t="str">
            <v>Applied</v>
          </cell>
          <cell r="BK199"/>
          <cell r="BL199"/>
          <cell r="BM199"/>
          <cell r="BN199"/>
          <cell r="BO199">
            <v>149</v>
          </cell>
          <cell r="BP199"/>
          <cell r="BQ199">
            <v>344475</v>
          </cell>
          <cell r="BR199"/>
          <cell r="BS199"/>
          <cell r="BT199">
            <v>0</v>
          </cell>
          <cell r="BU199"/>
          <cell r="BV199"/>
          <cell r="BW199"/>
          <cell r="BX199"/>
          <cell r="BY199"/>
          <cell r="BZ199"/>
          <cell r="CA199" t="str">
            <v>Schultz</v>
          </cell>
          <cell r="CB199" t="str">
            <v>Lafontaine</v>
          </cell>
          <cell r="CC199">
            <v>5</v>
          </cell>
        </row>
        <row r="200">
          <cell r="C200">
            <v>264</v>
          </cell>
          <cell r="D200">
            <v>10</v>
          </cell>
          <cell r="E200">
            <v>132</v>
          </cell>
          <cell r="F200">
            <v>10</v>
          </cell>
          <cell r="G200" t="str">
            <v/>
          </cell>
          <cell r="H200" t="str">
            <v/>
          </cell>
          <cell r="I200" t="str">
            <v/>
          </cell>
          <cell r="J200" t="str">
            <v>Applied</v>
          </cell>
          <cell r="K200" t="str">
            <v>Schultz</v>
          </cell>
          <cell r="L200" t="str">
            <v>Storage - Replace with New Tower</v>
          </cell>
          <cell r="M200" t="str">
            <v>1180011-5</v>
          </cell>
          <cell r="N200" t="str">
            <v xml:space="preserve">No </v>
          </cell>
          <cell r="O200">
            <v>231</v>
          </cell>
          <cell r="P200" t="str">
            <v>Reg</v>
          </cell>
          <cell r="Q200" t="str">
            <v>Exempt</v>
          </cell>
          <cell r="R200"/>
          <cell r="S200"/>
          <cell r="T200"/>
          <cell r="U200"/>
          <cell r="V200"/>
          <cell r="W200">
            <v>0</v>
          </cell>
          <cell r="X200"/>
          <cell r="Y200"/>
          <cell r="Z200"/>
          <cell r="AA200"/>
          <cell r="AB200">
            <v>0</v>
          </cell>
          <cell r="AC200"/>
          <cell r="AD200"/>
          <cell r="AE200"/>
          <cell r="AF200"/>
          <cell r="AG200"/>
          <cell r="AH200"/>
          <cell r="AI200">
            <v>616800</v>
          </cell>
          <cell r="AJ200">
            <v>616800</v>
          </cell>
          <cell r="AK200">
            <v>0</v>
          </cell>
          <cell r="AL200"/>
          <cell r="AM200"/>
          <cell r="AN200"/>
          <cell r="AO200"/>
          <cell r="AP200"/>
          <cell r="AQ200">
            <v>616800</v>
          </cell>
          <cell r="AR200">
            <v>0</v>
          </cell>
          <cell r="AS200"/>
          <cell r="AT200">
            <v>0</v>
          </cell>
          <cell r="AU200">
            <v>0</v>
          </cell>
          <cell r="AV200"/>
          <cell r="AW200">
            <v>0</v>
          </cell>
          <cell r="AX200">
            <v>0</v>
          </cell>
          <cell r="AY200">
            <v>0</v>
          </cell>
          <cell r="AZ200"/>
          <cell r="BA200"/>
          <cell r="BB200"/>
          <cell r="BC200"/>
          <cell r="BD200"/>
          <cell r="BE200"/>
          <cell r="BF200">
            <v>0</v>
          </cell>
          <cell r="BG200">
            <v>0</v>
          </cell>
          <cell r="BH200"/>
          <cell r="BI200">
            <v>300690</v>
          </cell>
          <cell r="BJ200" t="str">
            <v>Applied</v>
          </cell>
          <cell r="BK200"/>
          <cell r="BL200"/>
          <cell r="BM200"/>
          <cell r="BN200"/>
          <cell r="BO200">
            <v>149</v>
          </cell>
          <cell r="BP200"/>
          <cell r="BQ200">
            <v>462600</v>
          </cell>
          <cell r="BR200"/>
          <cell r="BS200"/>
          <cell r="BT200">
            <v>0</v>
          </cell>
          <cell r="BU200"/>
          <cell r="BV200"/>
          <cell r="BW200"/>
          <cell r="BX200"/>
          <cell r="CA200" t="str">
            <v>Schultz</v>
          </cell>
          <cell r="CB200" t="str">
            <v>Lafontaine</v>
          </cell>
          <cell r="CC200">
            <v>5</v>
          </cell>
        </row>
        <row r="201">
          <cell r="C201">
            <v>265</v>
          </cell>
          <cell r="D201">
            <v>10</v>
          </cell>
          <cell r="E201">
            <v>133</v>
          </cell>
          <cell r="F201">
            <v>10</v>
          </cell>
          <cell r="G201" t="str">
            <v/>
          </cell>
          <cell r="H201" t="str">
            <v/>
          </cell>
          <cell r="I201" t="str">
            <v/>
          </cell>
          <cell r="J201" t="str">
            <v>Applied</v>
          </cell>
          <cell r="K201" t="str">
            <v>Schultz</v>
          </cell>
          <cell r="L201" t="str">
            <v>Watermain - Replace for City</v>
          </cell>
          <cell r="M201" t="str">
            <v>1180011-6</v>
          </cell>
          <cell r="N201" t="str">
            <v xml:space="preserve">No </v>
          </cell>
          <cell r="O201">
            <v>231</v>
          </cell>
          <cell r="P201" t="str">
            <v>Reg</v>
          </cell>
          <cell r="Q201" t="str">
            <v>Exempt</v>
          </cell>
          <cell r="R201"/>
          <cell r="S201"/>
          <cell r="T201"/>
          <cell r="U201"/>
          <cell r="V201"/>
          <cell r="W201">
            <v>0</v>
          </cell>
          <cell r="X201"/>
          <cell r="Y201"/>
          <cell r="Z201"/>
          <cell r="AA201"/>
          <cell r="AB201">
            <v>0</v>
          </cell>
          <cell r="AC201"/>
          <cell r="AD201"/>
          <cell r="AE201"/>
          <cell r="AF201"/>
          <cell r="AG201"/>
          <cell r="AH201"/>
          <cell r="AI201">
            <v>1273155</v>
          </cell>
          <cell r="AJ201">
            <v>1273155</v>
          </cell>
          <cell r="AK201">
            <v>0</v>
          </cell>
          <cell r="AL201"/>
          <cell r="AM201"/>
          <cell r="AN201"/>
          <cell r="AO201"/>
          <cell r="AP201"/>
          <cell r="AQ201">
            <v>1273155</v>
          </cell>
          <cell r="AR201">
            <v>0</v>
          </cell>
          <cell r="AS201"/>
          <cell r="AT201">
            <v>0</v>
          </cell>
          <cell r="AU201">
            <v>0</v>
          </cell>
          <cell r="AV201"/>
          <cell r="AW201">
            <v>0</v>
          </cell>
          <cell r="AX201">
            <v>0</v>
          </cell>
          <cell r="AY201">
            <v>0</v>
          </cell>
          <cell r="AZ201"/>
          <cell r="BA201"/>
          <cell r="BB201"/>
          <cell r="BC201"/>
          <cell r="BD201"/>
          <cell r="BE201"/>
          <cell r="BF201">
            <v>0</v>
          </cell>
          <cell r="BG201">
            <v>0</v>
          </cell>
          <cell r="BH201"/>
          <cell r="BI201">
            <v>620663.0625</v>
          </cell>
          <cell r="BJ201" t="str">
            <v>Applied</v>
          </cell>
          <cell r="BK201"/>
          <cell r="BL201"/>
          <cell r="BM201"/>
          <cell r="BN201"/>
          <cell r="BO201">
            <v>149</v>
          </cell>
          <cell r="BP201"/>
          <cell r="BQ201">
            <v>954866.25</v>
          </cell>
          <cell r="BR201"/>
          <cell r="BS201"/>
          <cell r="BT201">
            <v>0</v>
          </cell>
          <cell r="BU201"/>
          <cell r="BV201"/>
          <cell r="BW201"/>
          <cell r="BX201"/>
          <cell r="CA201" t="str">
            <v>Schultz</v>
          </cell>
          <cell r="CB201" t="str">
            <v>Lafontaine</v>
          </cell>
          <cell r="CC201">
            <v>5</v>
          </cell>
        </row>
        <row r="202">
          <cell r="C202">
            <v>266</v>
          </cell>
          <cell r="D202">
            <v>10</v>
          </cell>
          <cell r="E202">
            <v>134</v>
          </cell>
          <cell r="F202">
            <v>10</v>
          </cell>
          <cell r="G202" t="str">
            <v/>
          </cell>
          <cell r="H202" t="str">
            <v/>
          </cell>
          <cell r="I202" t="str">
            <v/>
          </cell>
          <cell r="J202" t="str">
            <v>Applied</v>
          </cell>
          <cell r="K202" t="str">
            <v>Schultz</v>
          </cell>
          <cell r="L202" t="str">
            <v>Conservation - Replace Meters</v>
          </cell>
          <cell r="M202" t="str">
            <v>1180011-7</v>
          </cell>
          <cell r="N202" t="str">
            <v xml:space="preserve">No </v>
          </cell>
          <cell r="O202">
            <v>231</v>
          </cell>
          <cell r="P202" t="str">
            <v>Reg</v>
          </cell>
          <cell r="Q202" t="str">
            <v>Exempt</v>
          </cell>
          <cell r="R202"/>
          <cell r="S202"/>
          <cell r="T202"/>
          <cell r="U202"/>
          <cell r="V202"/>
          <cell r="W202">
            <v>0</v>
          </cell>
          <cell r="X202"/>
          <cell r="Y202"/>
          <cell r="Z202"/>
          <cell r="AA202"/>
          <cell r="AB202">
            <v>0</v>
          </cell>
          <cell r="AC202"/>
          <cell r="AD202"/>
          <cell r="AE202"/>
          <cell r="AF202"/>
          <cell r="AG202"/>
          <cell r="AH202"/>
          <cell r="AI202">
            <v>55650</v>
          </cell>
          <cell r="AJ202">
            <v>55650</v>
          </cell>
          <cell r="AK202">
            <v>0</v>
          </cell>
          <cell r="AL202"/>
          <cell r="AM202"/>
          <cell r="AN202"/>
          <cell r="AO202"/>
          <cell r="AP202"/>
          <cell r="AQ202">
            <v>55650</v>
          </cell>
          <cell r="AR202">
            <v>0</v>
          </cell>
          <cell r="AS202"/>
          <cell r="AT202">
            <v>0</v>
          </cell>
          <cell r="AU202">
            <v>0</v>
          </cell>
          <cell r="AV202"/>
          <cell r="AW202">
            <v>0</v>
          </cell>
          <cell r="AX202">
            <v>0</v>
          </cell>
          <cell r="AY202">
            <v>0</v>
          </cell>
          <cell r="AZ202"/>
          <cell r="BA202"/>
          <cell r="BB202"/>
          <cell r="BC202"/>
          <cell r="BD202"/>
          <cell r="BE202"/>
          <cell r="BF202">
            <v>0</v>
          </cell>
          <cell r="BG202">
            <v>0</v>
          </cell>
          <cell r="BH202"/>
          <cell r="BI202">
            <v>27129.375</v>
          </cell>
          <cell r="BJ202" t="str">
            <v>Applied</v>
          </cell>
          <cell r="BK202"/>
          <cell r="BL202"/>
          <cell r="BM202"/>
          <cell r="BN202"/>
          <cell r="BO202">
            <v>149</v>
          </cell>
          <cell r="BP202"/>
          <cell r="BQ202">
            <v>41737.5</v>
          </cell>
          <cell r="BR202"/>
          <cell r="BS202"/>
          <cell r="BT202">
            <v>0</v>
          </cell>
          <cell r="BU202"/>
          <cell r="BV202"/>
          <cell r="BW202"/>
          <cell r="BX202"/>
          <cell r="CA202" t="str">
            <v>Schultz</v>
          </cell>
          <cell r="CB202" t="str">
            <v>Lafontaine</v>
          </cell>
          <cell r="CC202">
            <v>5</v>
          </cell>
        </row>
        <row r="203">
          <cell r="C203">
            <v>267</v>
          </cell>
          <cell r="D203">
            <v>10</v>
          </cell>
          <cell r="E203">
            <v>135</v>
          </cell>
          <cell r="F203">
            <v>10</v>
          </cell>
          <cell r="G203"/>
          <cell r="H203" t="str">
            <v/>
          </cell>
          <cell r="I203" t="str">
            <v/>
          </cell>
          <cell r="J203" t="str">
            <v>RD Commit</v>
          </cell>
          <cell r="K203" t="str">
            <v>Bradshaw</v>
          </cell>
          <cell r="L203" t="str">
            <v>Storage - New 50,000 Gal Tower</v>
          </cell>
          <cell r="M203" t="str">
            <v>1560008-5</v>
          </cell>
          <cell r="N203" t="str">
            <v xml:space="preserve">No </v>
          </cell>
          <cell r="O203">
            <v>256</v>
          </cell>
          <cell r="P203" t="str">
            <v>Reg</v>
          </cell>
          <cell r="Q203" t="str">
            <v>Exempt</v>
          </cell>
          <cell r="R203"/>
          <cell r="S203"/>
          <cell r="T203"/>
          <cell r="U203"/>
          <cell r="V203"/>
          <cell r="W203">
            <v>0</v>
          </cell>
          <cell r="X203"/>
          <cell r="Y203"/>
          <cell r="Z203"/>
          <cell r="AA203"/>
          <cell r="AB203">
            <v>0</v>
          </cell>
          <cell r="AC203"/>
          <cell r="AD203"/>
          <cell r="AE203"/>
          <cell r="AF203"/>
          <cell r="AG203"/>
          <cell r="AH203"/>
          <cell r="AI203">
            <v>830000</v>
          </cell>
          <cell r="AJ203">
            <v>830000</v>
          </cell>
          <cell r="AK203">
            <v>0</v>
          </cell>
          <cell r="AL203"/>
          <cell r="AM203"/>
          <cell r="AN203"/>
          <cell r="AO203"/>
          <cell r="AP203"/>
          <cell r="AQ203">
            <v>830000</v>
          </cell>
          <cell r="AR203">
            <v>0</v>
          </cell>
          <cell r="AS203"/>
          <cell r="AT203">
            <v>0</v>
          </cell>
          <cell r="AU203">
            <v>0</v>
          </cell>
          <cell r="AV203"/>
          <cell r="AW203">
            <v>0</v>
          </cell>
          <cell r="AX203">
            <v>0</v>
          </cell>
          <cell r="AY203">
            <v>0</v>
          </cell>
          <cell r="AZ203"/>
          <cell r="BA203"/>
          <cell r="BB203"/>
          <cell r="BC203"/>
          <cell r="BD203"/>
          <cell r="BE203"/>
          <cell r="BF203">
            <v>0</v>
          </cell>
          <cell r="BG203"/>
          <cell r="BH203"/>
          <cell r="BI203"/>
          <cell r="BJ203" t="str">
            <v>RD Commit</v>
          </cell>
          <cell r="BK203"/>
          <cell r="BL203">
            <v>44959</v>
          </cell>
          <cell r="BM203"/>
          <cell r="BN203"/>
          <cell r="BO203">
            <v>139</v>
          </cell>
          <cell r="BP203"/>
          <cell r="BQ203"/>
          <cell r="BR203">
            <v>130000</v>
          </cell>
          <cell r="BS203">
            <v>100000</v>
          </cell>
          <cell r="BT203">
            <v>230000</v>
          </cell>
          <cell r="BU203">
            <v>600000</v>
          </cell>
          <cell r="BV203" t="str">
            <v>2022 award</v>
          </cell>
          <cell r="BX203"/>
          <cell r="CA203" t="str">
            <v>Bradshaw</v>
          </cell>
          <cell r="CB203" t="str">
            <v>Lafontaine</v>
          </cell>
          <cell r="CC203">
            <v>4</v>
          </cell>
        </row>
        <row r="204">
          <cell r="C204">
            <v>5</v>
          </cell>
          <cell r="D204">
            <v>30</v>
          </cell>
          <cell r="E204">
            <v>4</v>
          </cell>
          <cell r="F204">
            <v>30</v>
          </cell>
          <cell r="G204"/>
          <cell r="H204" t="str">
            <v/>
          </cell>
          <cell r="I204" t="str">
            <v/>
          </cell>
          <cell r="J204" t="str">
            <v>RD Commit</v>
          </cell>
          <cell r="K204" t="str">
            <v>Barrett</v>
          </cell>
          <cell r="L204" t="str">
            <v>Treatment - New Ra/Fe/Mn Plant</v>
          </cell>
          <cell r="M204" t="str">
            <v>1650004-2</v>
          </cell>
          <cell r="N204" t="str">
            <v>Yes</v>
          </cell>
          <cell r="O204">
            <v>493</v>
          </cell>
          <cell r="P204" t="str">
            <v>Reg</v>
          </cell>
          <cell r="Q204" t="str">
            <v>Exempt</v>
          </cell>
          <cell r="R204"/>
          <cell r="S204"/>
          <cell r="T204"/>
          <cell r="U204"/>
          <cell r="V204"/>
          <cell r="W204">
            <v>0</v>
          </cell>
          <cell r="X204"/>
          <cell r="Y204"/>
          <cell r="Z204"/>
          <cell r="AA204"/>
          <cell r="AB204">
            <v>0</v>
          </cell>
          <cell r="AC204"/>
          <cell r="AD204">
            <v>44682</v>
          </cell>
          <cell r="AE204">
            <v>44834</v>
          </cell>
          <cell r="AF204"/>
          <cell r="AG204"/>
          <cell r="AH204" t="str">
            <v>Pop = 457  RD??</v>
          </cell>
          <cell r="AI204">
            <v>4787000</v>
          </cell>
          <cell r="AJ204">
            <v>4787000</v>
          </cell>
          <cell r="AK204">
            <v>0</v>
          </cell>
          <cell r="AL204"/>
          <cell r="AM204"/>
          <cell r="AN204"/>
          <cell r="AO204"/>
          <cell r="AP204"/>
          <cell r="AQ204">
            <v>4787000</v>
          </cell>
          <cell r="AR204">
            <v>0</v>
          </cell>
          <cell r="AS204"/>
          <cell r="AT204">
            <v>0</v>
          </cell>
          <cell r="AU204">
            <v>0</v>
          </cell>
          <cell r="AV204"/>
          <cell r="AW204">
            <v>0</v>
          </cell>
          <cell r="AX204">
            <v>0</v>
          </cell>
          <cell r="AY204">
            <v>0</v>
          </cell>
          <cell r="AZ204"/>
          <cell r="BA204"/>
          <cell r="BB204"/>
          <cell r="BC204"/>
          <cell r="BD204">
            <v>1269962.9411764706</v>
          </cell>
          <cell r="BE204">
            <v>45079</v>
          </cell>
          <cell r="BF204">
            <v>0</v>
          </cell>
          <cell r="BG204">
            <v>2608875.9471372273</v>
          </cell>
          <cell r="BH204">
            <v>1269962.9411764706</v>
          </cell>
          <cell r="BI204">
            <v>1941973.2647058822</v>
          </cell>
          <cell r="BJ204" t="str">
            <v>RD Commit</v>
          </cell>
          <cell r="BK204">
            <v>2022</v>
          </cell>
          <cell r="BL204">
            <v>44734</v>
          </cell>
          <cell r="BM204"/>
          <cell r="BN204"/>
          <cell r="BO204">
            <v>257</v>
          </cell>
          <cell r="BP204"/>
          <cell r="BQ204">
            <v>2987651.176470588</v>
          </cell>
          <cell r="BR204">
            <v>685198.03921568627</v>
          </cell>
          <cell r="BS204">
            <v>1799348.8235294118</v>
          </cell>
          <cell r="BT204">
            <v>2484546.8627450978</v>
          </cell>
          <cell r="BU204">
            <v>563176.4705882353</v>
          </cell>
          <cell r="BV204" t="str">
            <v>2022 award</v>
          </cell>
          <cell r="BX204"/>
          <cell r="BY204">
            <v>473068.23529411765</v>
          </cell>
          <cell r="BZ204" t="str">
            <v>EPA/MDH DisCom grant</v>
          </cell>
          <cell r="CA204" t="str">
            <v>Barrett</v>
          </cell>
          <cell r="CB204"/>
          <cell r="CC204" t="str">
            <v>6E</v>
          </cell>
        </row>
        <row r="205">
          <cell r="C205">
            <v>148</v>
          </cell>
          <cell r="D205">
            <v>13</v>
          </cell>
          <cell r="E205">
            <v>26</v>
          </cell>
          <cell r="F205">
            <v>13</v>
          </cell>
          <cell r="G205"/>
          <cell r="H205" t="str">
            <v/>
          </cell>
          <cell r="I205" t="str">
            <v/>
          </cell>
          <cell r="J205" t="str">
            <v>RD Commit</v>
          </cell>
          <cell r="K205" t="str">
            <v>Barrett</v>
          </cell>
          <cell r="L205" t="str">
            <v>Source - New Well</v>
          </cell>
          <cell r="M205" t="str">
            <v>1650004-1</v>
          </cell>
          <cell r="N205" t="str">
            <v xml:space="preserve">No </v>
          </cell>
          <cell r="O205">
            <v>493</v>
          </cell>
          <cell r="P205" t="str">
            <v>Reg</v>
          </cell>
          <cell r="Q205" t="str">
            <v>Exempt</v>
          </cell>
          <cell r="R205"/>
          <cell r="S205"/>
          <cell r="T205"/>
          <cell r="U205"/>
          <cell r="V205"/>
          <cell r="W205">
            <v>0</v>
          </cell>
          <cell r="X205"/>
          <cell r="Y205"/>
          <cell r="Z205"/>
          <cell r="AA205"/>
          <cell r="AB205">
            <v>0</v>
          </cell>
          <cell r="AC205"/>
          <cell r="AD205">
            <v>44682</v>
          </cell>
          <cell r="AE205">
            <v>44834</v>
          </cell>
          <cell r="AF205"/>
          <cell r="AG205"/>
          <cell r="AH205" t="str">
            <v>Pop = 457  RD??</v>
          </cell>
          <cell r="AI205">
            <v>313000</v>
          </cell>
          <cell r="AJ205">
            <v>313000</v>
          </cell>
          <cell r="AK205">
            <v>0</v>
          </cell>
          <cell r="AL205"/>
          <cell r="AM205"/>
          <cell r="AN205"/>
          <cell r="AO205"/>
          <cell r="AP205"/>
          <cell r="AQ205">
            <v>313000</v>
          </cell>
          <cell r="AR205">
            <v>0</v>
          </cell>
          <cell r="AS205"/>
          <cell r="AT205">
            <v>0</v>
          </cell>
          <cell r="AU205">
            <v>0</v>
          </cell>
          <cell r="AV205"/>
          <cell r="AW205">
            <v>0</v>
          </cell>
          <cell r="AX205">
            <v>0</v>
          </cell>
          <cell r="AY205">
            <v>0</v>
          </cell>
          <cell r="AZ205"/>
          <cell r="BA205"/>
          <cell r="BB205"/>
          <cell r="BC205"/>
          <cell r="BD205">
            <v>83037.058823529413</v>
          </cell>
          <cell r="BE205">
            <v>45079</v>
          </cell>
          <cell r="BF205">
            <v>0</v>
          </cell>
          <cell r="BG205">
            <v>0</v>
          </cell>
          <cell r="BH205">
            <v>83037.058823529413</v>
          </cell>
          <cell r="BI205">
            <v>126976.73529411764</v>
          </cell>
          <cell r="BJ205" t="str">
            <v>RD Commit</v>
          </cell>
          <cell r="BK205">
            <v>2022</v>
          </cell>
          <cell r="BL205">
            <v>44734</v>
          </cell>
          <cell r="BM205"/>
          <cell r="BN205"/>
          <cell r="BO205">
            <v>257</v>
          </cell>
          <cell r="BP205"/>
          <cell r="BQ205">
            <v>195348.82352941175</v>
          </cell>
          <cell r="BR205">
            <v>44801.960784313727</v>
          </cell>
          <cell r="BS205">
            <v>117651.17647058824</v>
          </cell>
          <cell r="BT205">
            <v>162453.13725490196</v>
          </cell>
          <cell r="BU205">
            <v>36823.529411764706</v>
          </cell>
          <cell r="BV205" t="str">
            <v>2022 award</v>
          </cell>
          <cell r="BX205"/>
          <cell r="BY205">
            <v>30931.764705882353</v>
          </cell>
          <cell r="BZ205" t="str">
            <v>EPA/MDH DisCom grant</v>
          </cell>
          <cell r="CA205" t="str">
            <v>Barrett</v>
          </cell>
          <cell r="CB205"/>
          <cell r="CC205" t="str">
            <v>6E</v>
          </cell>
        </row>
        <row r="206">
          <cell r="C206">
            <v>185</v>
          </cell>
          <cell r="D206">
            <v>12</v>
          </cell>
          <cell r="E206">
            <v>61</v>
          </cell>
          <cell r="F206">
            <v>12</v>
          </cell>
          <cell r="G206"/>
          <cell r="H206" t="str">
            <v/>
          </cell>
          <cell r="I206" t="str">
            <v/>
          </cell>
          <cell r="J206" t="str">
            <v>PER submitted</v>
          </cell>
          <cell r="K206" t="str">
            <v>Barrett</v>
          </cell>
          <cell r="L206" t="str">
            <v>Watermain - Looping</v>
          </cell>
          <cell r="M206" t="str">
            <v>1650004-4</v>
          </cell>
          <cell r="N206" t="str">
            <v xml:space="preserve">No </v>
          </cell>
          <cell r="O206">
            <v>493</v>
          </cell>
          <cell r="P206" t="str">
            <v>Reg</v>
          </cell>
          <cell r="Q206" t="str">
            <v>Exempt</v>
          </cell>
          <cell r="R206"/>
          <cell r="S206"/>
          <cell r="T206"/>
          <cell r="U206"/>
          <cell r="V206"/>
          <cell r="W206">
            <v>0</v>
          </cell>
          <cell r="X206"/>
          <cell r="Y206"/>
          <cell r="Z206"/>
          <cell r="AA206"/>
          <cell r="AB206">
            <v>0</v>
          </cell>
          <cell r="AC206"/>
          <cell r="AD206">
            <v>44682</v>
          </cell>
          <cell r="AE206">
            <v>44834</v>
          </cell>
          <cell r="AF206"/>
          <cell r="AG206"/>
          <cell r="AH206" t="str">
            <v>Pop = 457  RD??</v>
          </cell>
          <cell r="AI206">
            <v>304000</v>
          </cell>
          <cell r="AJ206">
            <v>304000</v>
          </cell>
          <cell r="AK206">
            <v>0</v>
          </cell>
          <cell r="AL206"/>
          <cell r="AM206"/>
          <cell r="AN206"/>
          <cell r="AO206"/>
          <cell r="AP206"/>
          <cell r="AQ206">
            <v>304000</v>
          </cell>
          <cell r="AR206">
            <v>0</v>
          </cell>
          <cell r="AS206"/>
          <cell r="AT206">
            <v>0</v>
          </cell>
          <cell r="AU206">
            <v>0</v>
          </cell>
          <cell r="AV206"/>
          <cell r="AW206">
            <v>0</v>
          </cell>
          <cell r="AX206">
            <v>0</v>
          </cell>
          <cell r="AY206">
            <v>0</v>
          </cell>
          <cell r="AZ206"/>
          <cell r="BA206"/>
          <cell r="BB206"/>
          <cell r="BC206"/>
          <cell r="BD206"/>
          <cell r="BE206"/>
          <cell r="BF206">
            <v>0</v>
          </cell>
          <cell r="BG206">
            <v>0</v>
          </cell>
          <cell r="BH206"/>
          <cell r="BI206">
            <v>148200</v>
          </cell>
          <cell r="BJ206" t="str">
            <v>PER submitted</v>
          </cell>
          <cell r="BK206"/>
          <cell r="BL206"/>
          <cell r="BM206"/>
          <cell r="BN206"/>
          <cell r="BO206">
            <v>212</v>
          </cell>
          <cell r="BP206"/>
          <cell r="BQ206">
            <v>228000</v>
          </cell>
          <cell r="BT206">
            <v>0</v>
          </cell>
          <cell r="BU206"/>
          <cell r="BV206"/>
          <cell r="BX206"/>
          <cell r="CA206" t="str">
            <v>Barrett</v>
          </cell>
          <cell r="CB206"/>
          <cell r="CC206" t="str">
            <v>6E</v>
          </cell>
        </row>
        <row r="207">
          <cell r="C207">
            <v>411</v>
          </cell>
          <cell r="D207">
            <v>10</v>
          </cell>
          <cell r="E207">
            <v>286</v>
          </cell>
          <cell r="F207">
            <v>10</v>
          </cell>
          <cell r="G207"/>
          <cell r="H207" t="str">
            <v/>
          </cell>
          <cell r="I207" t="str">
            <v/>
          </cell>
          <cell r="J207" t="str">
            <v>PER submitted</v>
          </cell>
          <cell r="K207" t="str">
            <v>Barrett</v>
          </cell>
          <cell r="L207" t="str">
            <v>Watermain - Repl Cast Iron Mains</v>
          </cell>
          <cell r="M207" t="str">
            <v>1650004-3</v>
          </cell>
          <cell r="N207" t="str">
            <v xml:space="preserve">No </v>
          </cell>
          <cell r="O207">
            <v>493</v>
          </cell>
          <cell r="P207" t="str">
            <v>Reg</v>
          </cell>
          <cell r="Q207" t="str">
            <v>Exempt</v>
          </cell>
          <cell r="R207"/>
          <cell r="S207"/>
          <cell r="T207"/>
          <cell r="U207"/>
          <cell r="V207"/>
          <cell r="W207">
            <v>0</v>
          </cell>
          <cell r="X207"/>
          <cell r="Y207"/>
          <cell r="Z207"/>
          <cell r="AA207"/>
          <cell r="AB207">
            <v>0</v>
          </cell>
          <cell r="AC207"/>
          <cell r="AD207">
            <v>44682</v>
          </cell>
          <cell r="AE207">
            <v>44834</v>
          </cell>
          <cell r="AF207"/>
          <cell r="AG207"/>
          <cell r="AH207" t="str">
            <v>Pop = 457  RD??</v>
          </cell>
          <cell r="AI207">
            <v>5500000</v>
          </cell>
          <cell r="AJ207">
            <v>5500000</v>
          </cell>
          <cell r="AK207">
            <v>0</v>
          </cell>
          <cell r="AL207"/>
          <cell r="AM207"/>
          <cell r="AN207"/>
          <cell r="AO207"/>
          <cell r="AP207"/>
          <cell r="AQ207">
            <v>5500000</v>
          </cell>
          <cell r="AR207">
            <v>0</v>
          </cell>
          <cell r="AS207"/>
          <cell r="AT207">
            <v>0</v>
          </cell>
          <cell r="AU207">
            <v>0</v>
          </cell>
          <cell r="AV207"/>
          <cell r="AW207">
            <v>0</v>
          </cell>
          <cell r="AX207">
            <v>0</v>
          </cell>
          <cell r="AY207">
            <v>0</v>
          </cell>
          <cell r="AZ207"/>
          <cell r="BA207"/>
          <cell r="BB207"/>
          <cell r="BC207"/>
          <cell r="BD207"/>
          <cell r="BE207"/>
          <cell r="BF207">
            <v>0</v>
          </cell>
          <cell r="BG207">
            <v>4008271.7118431092</v>
          </cell>
          <cell r="BH207"/>
          <cell r="BI207">
            <v>2681250</v>
          </cell>
          <cell r="BJ207" t="str">
            <v>PER submitted</v>
          </cell>
          <cell r="BK207"/>
          <cell r="BL207"/>
          <cell r="BM207"/>
          <cell r="BN207"/>
          <cell r="BO207">
            <v>212</v>
          </cell>
          <cell r="BP207"/>
          <cell r="BQ207">
            <v>4125000</v>
          </cell>
          <cell r="BT207">
            <v>0</v>
          </cell>
          <cell r="BU207"/>
          <cell r="BV207"/>
          <cell r="BX207"/>
          <cell r="CA207" t="str">
            <v>Barrett</v>
          </cell>
          <cell r="CB207"/>
          <cell r="CC207" t="str">
            <v>6E</v>
          </cell>
        </row>
        <row r="208">
          <cell r="C208">
            <v>412</v>
          </cell>
          <cell r="D208">
            <v>10</v>
          </cell>
          <cell r="E208">
            <v>287</v>
          </cell>
          <cell r="F208">
            <v>10</v>
          </cell>
          <cell r="G208"/>
          <cell r="H208" t="str">
            <v/>
          </cell>
          <cell r="I208" t="str">
            <v/>
          </cell>
          <cell r="J208" t="str">
            <v>PER submitted</v>
          </cell>
          <cell r="K208" t="str">
            <v>Barrett</v>
          </cell>
          <cell r="L208" t="str">
            <v>Conservation - Replace Meters</v>
          </cell>
          <cell r="M208" t="str">
            <v>1650004-5</v>
          </cell>
          <cell r="N208" t="str">
            <v xml:space="preserve">No </v>
          </cell>
          <cell r="O208">
            <v>493</v>
          </cell>
          <cell r="P208" t="str">
            <v>Reg</v>
          </cell>
          <cell r="Q208" t="str">
            <v>Exempt</v>
          </cell>
          <cell r="R208"/>
          <cell r="S208"/>
          <cell r="T208"/>
          <cell r="U208"/>
          <cell r="V208"/>
          <cell r="W208">
            <v>0</v>
          </cell>
          <cell r="X208"/>
          <cell r="Y208"/>
          <cell r="Z208"/>
          <cell r="AA208"/>
          <cell r="AB208">
            <v>0</v>
          </cell>
          <cell r="AC208"/>
          <cell r="AD208">
            <v>44682</v>
          </cell>
          <cell r="AE208">
            <v>44834</v>
          </cell>
          <cell r="AF208"/>
          <cell r="AG208"/>
          <cell r="AH208" t="str">
            <v>Pop = 457  RD??</v>
          </cell>
          <cell r="AI208">
            <v>290000</v>
          </cell>
          <cell r="AJ208">
            <v>290000</v>
          </cell>
          <cell r="AK208">
            <v>0</v>
          </cell>
          <cell r="AL208"/>
          <cell r="AM208"/>
          <cell r="AN208"/>
          <cell r="AO208"/>
          <cell r="AP208"/>
          <cell r="AQ208">
            <v>290000</v>
          </cell>
          <cell r="AR208">
            <v>0</v>
          </cell>
          <cell r="AS208"/>
          <cell r="AT208">
            <v>0</v>
          </cell>
          <cell r="AU208">
            <v>0</v>
          </cell>
          <cell r="AV208"/>
          <cell r="AW208">
            <v>0</v>
          </cell>
          <cell r="AX208">
            <v>0</v>
          </cell>
          <cell r="AY208">
            <v>0</v>
          </cell>
          <cell r="AZ208"/>
          <cell r="BA208"/>
          <cell r="BB208"/>
          <cell r="BC208"/>
          <cell r="BD208"/>
          <cell r="BE208"/>
          <cell r="BF208">
            <v>0</v>
          </cell>
          <cell r="BG208"/>
          <cell r="BH208"/>
          <cell r="BI208"/>
          <cell r="BJ208" t="str">
            <v>PER submitted</v>
          </cell>
          <cell r="BK208"/>
          <cell r="BL208"/>
          <cell r="BM208"/>
          <cell r="BN208"/>
          <cell r="BO208">
            <v>212</v>
          </cell>
          <cell r="BP208"/>
          <cell r="BQ208">
            <v>217500</v>
          </cell>
          <cell r="BT208">
            <v>0</v>
          </cell>
          <cell r="BU208"/>
          <cell r="BV208"/>
          <cell r="BX208"/>
          <cell r="CA208" t="str">
            <v>Barrett</v>
          </cell>
          <cell r="CB208"/>
          <cell r="CC208" t="str">
            <v>6E</v>
          </cell>
        </row>
        <row r="209">
          <cell r="C209">
            <v>678</v>
          </cell>
          <cell r="D209">
            <v>7</v>
          </cell>
          <cell r="E209">
            <v>522</v>
          </cell>
          <cell r="F209">
            <v>7</v>
          </cell>
          <cell r="G209">
            <v>2023</v>
          </cell>
          <cell r="H209" t="str">
            <v>Yes</v>
          </cell>
          <cell r="I209" t="str">
            <v/>
          </cell>
          <cell r="J209">
            <v>0</v>
          </cell>
          <cell r="K209" t="str">
            <v>Barrett</v>
          </cell>
          <cell r="L209" t="str">
            <v>Watermain - 1st St. &amp; Loop</v>
          </cell>
          <cell r="M209" t="str">
            <v>1470002-4</v>
          </cell>
          <cell r="N209" t="str">
            <v xml:space="preserve">No </v>
          </cell>
          <cell r="O209">
            <v>302</v>
          </cell>
          <cell r="P209" t="str">
            <v>Reg</v>
          </cell>
          <cell r="Q209" t="str">
            <v>Exempt</v>
          </cell>
          <cell r="R209"/>
          <cell r="S209" t="str">
            <v>certified</v>
          </cell>
          <cell r="T209">
            <v>1067730</v>
          </cell>
          <cell r="U209"/>
          <cell r="V209"/>
          <cell r="W209">
            <v>467730</v>
          </cell>
          <cell r="X209" t="str">
            <v>23 Carryover</v>
          </cell>
          <cell r="Y209"/>
          <cell r="Z209">
            <v>44686</v>
          </cell>
          <cell r="AA209">
            <v>1067730</v>
          </cell>
          <cell r="AB209">
            <v>467730</v>
          </cell>
          <cell r="AC209" t="str">
            <v>Part B</v>
          </cell>
          <cell r="AD209">
            <v>45047</v>
          </cell>
          <cell r="AE209">
            <v>45444</v>
          </cell>
          <cell r="AF209"/>
          <cell r="AG209"/>
          <cell r="AH209" t="str">
            <v>cw/dw project - this will add Looping (watermain already on PPL) - need breakdown of costs</v>
          </cell>
          <cell r="AI209">
            <v>1067730</v>
          </cell>
          <cell r="AJ209">
            <v>1067730</v>
          </cell>
          <cell r="AK209">
            <v>0</v>
          </cell>
          <cell r="AL209">
            <v>45008</v>
          </cell>
          <cell r="AM209">
            <v>45104</v>
          </cell>
          <cell r="AN209">
            <v>1</v>
          </cell>
          <cell r="AO209">
            <v>1067730</v>
          </cell>
          <cell r="AP209"/>
          <cell r="AQ209">
            <v>1067730</v>
          </cell>
          <cell r="AR209">
            <v>467730</v>
          </cell>
          <cell r="AS209"/>
          <cell r="AT209">
            <v>0</v>
          </cell>
          <cell r="AU209">
            <v>0</v>
          </cell>
          <cell r="AV209"/>
          <cell r="AW209">
            <v>0</v>
          </cell>
          <cell r="AX209">
            <v>0</v>
          </cell>
          <cell r="AY209">
            <v>467730</v>
          </cell>
          <cell r="AZ209"/>
          <cell r="BA209"/>
          <cell r="BB209"/>
          <cell r="BC209"/>
          <cell r="BD209"/>
          <cell r="BE209"/>
          <cell r="BF209">
            <v>0</v>
          </cell>
          <cell r="BG209">
            <v>0</v>
          </cell>
          <cell r="BH209"/>
          <cell r="BI209">
            <v>0</v>
          </cell>
          <cell r="BJ209"/>
          <cell r="BK209"/>
          <cell r="BL209"/>
          <cell r="BM209"/>
          <cell r="BN209"/>
          <cell r="BO209"/>
          <cell r="BP209"/>
          <cell r="BT209">
            <v>0</v>
          </cell>
          <cell r="BU209">
            <v>600000</v>
          </cell>
          <cell r="BV209" t="str">
            <v>2023 award</v>
          </cell>
          <cell r="BX209"/>
          <cell r="CA209" t="str">
            <v>Barrett</v>
          </cell>
          <cell r="CB209"/>
          <cell r="CC209" t="str">
            <v>6E</v>
          </cell>
        </row>
        <row r="210">
          <cell r="C210">
            <v>784</v>
          </cell>
          <cell r="D210">
            <v>5</v>
          </cell>
          <cell r="E210">
            <v>628</v>
          </cell>
          <cell r="F210">
            <v>5</v>
          </cell>
          <cell r="G210" t="str">
            <v/>
          </cell>
          <cell r="H210" t="str">
            <v/>
          </cell>
          <cell r="I210" t="str">
            <v/>
          </cell>
          <cell r="J210">
            <v>0</v>
          </cell>
          <cell r="K210" t="str">
            <v>Barrett</v>
          </cell>
          <cell r="L210" t="str">
            <v>Conservation - Install Meters</v>
          </cell>
          <cell r="M210" t="str">
            <v>1470002-3</v>
          </cell>
          <cell r="N210" t="str">
            <v xml:space="preserve">No </v>
          </cell>
          <cell r="O210">
            <v>244</v>
          </cell>
          <cell r="P210" t="str">
            <v>Reg</v>
          </cell>
          <cell r="Q210" t="str">
            <v>Exempt</v>
          </cell>
          <cell r="R210"/>
          <cell r="S210"/>
          <cell r="T210"/>
          <cell r="U210"/>
          <cell r="V210"/>
          <cell r="W210">
            <v>0</v>
          </cell>
          <cell r="X210"/>
          <cell r="Y210"/>
          <cell r="Z210"/>
          <cell r="AA210"/>
          <cell r="AB210">
            <v>0</v>
          </cell>
          <cell r="AC210"/>
          <cell r="AD210"/>
          <cell r="AE210"/>
          <cell r="AF210"/>
          <cell r="AG210"/>
          <cell r="AH210"/>
          <cell r="AI210">
            <v>140000</v>
          </cell>
          <cell r="AJ210">
            <v>140000</v>
          </cell>
          <cell r="AK210">
            <v>0</v>
          </cell>
          <cell r="AL210"/>
          <cell r="AM210"/>
          <cell r="AN210"/>
          <cell r="AO210"/>
          <cell r="AP210"/>
          <cell r="AQ210">
            <v>140000</v>
          </cell>
          <cell r="AR210">
            <v>0</v>
          </cell>
          <cell r="AS210"/>
          <cell r="AT210">
            <v>0</v>
          </cell>
          <cell r="AU210">
            <v>0</v>
          </cell>
          <cell r="AV210"/>
          <cell r="AW210">
            <v>0</v>
          </cell>
          <cell r="AX210">
            <v>0</v>
          </cell>
          <cell r="AY210">
            <v>0</v>
          </cell>
          <cell r="AZ210"/>
          <cell r="BA210"/>
          <cell r="BB210"/>
          <cell r="BC210"/>
          <cell r="BD210"/>
          <cell r="BE210"/>
          <cell r="BF210">
            <v>0</v>
          </cell>
          <cell r="BG210">
            <v>0</v>
          </cell>
          <cell r="BH210"/>
          <cell r="BI210">
            <v>0</v>
          </cell>
          <cell r="BJ210"/>
          <cell r="BK210"/>
          <cell r="BL210"/>
          <cell r="BM210"/>
          <cell r="BN210"/>
          <cell r="BO210"/>
          <cell r="BP210"/>
          <cell r="BQ210"/>
          <cell r="BR210"/>
          <cell r="BS210"/>
          <cell r="BT210">
            <v>0</v>
          </cell>
          <cell r="BU210"/>
          <cell r="BV210"/>
          <cell r="BW210"/>
          <cell r="BX210"/>
          <cell r="BY210"/>
          <cell r="BZ210"/>
          <cell r="CA210" t="str">
            <v>Barrett</v>
          </cell>
          <cell r="CB210" t="str">
            <v>Barrett</v>
          </cell>
          <cell r="CC210" t="str">
            <v>6E</v>
          </cell>
        </row>
        <row r="211">
          <cell r="C211">
            <v>163</v>
          </cell>
          <cell r="D211">
            <v>12</v>
          </cell>
          <cell r="E211">
            <v>42</v>
          </cell>
          <cell r="F211">
            <v>12</v>
          </cell>
          <cell r="G211">
            <v>2021</v>
          </cell>
          <cell r="H211" t="str">
            <v>Yes</v>
          </cell>
          <cell r="I211" t="str">
            <v/>
          </cell>
          <cell r="J211">
            <v>0</v>
          </cell>
          <cell r="K211" t="str">
            <v>Barrett</v>
          </cell>
          <cell r="L211" t="str">
            <v>Treatment - Plant Rehab</v>
          </cell>
          <cell r="M211" t="str">
            <v>1370003-6</v>
          </cell>
          <cell r="N211" t="str">
            <v xml:space="preserve">No </v>
          </cell>
          <cell r="O211">
            <v>1540</v>
          </cell>
          <cell r="P211" t="str">
            <v>Reg</v>
          </cell>
          <cell r="Q211" t="str">
            <v>Exempt</v>
          </cell>
          <cell r="R211">
            <v>44287</v>
          </cell>
          <cell r="S211" t="str">
            <v>certified</v>
          </cell>
          <cell r="T211">
            <v>1232500</v>
          </cell>
          <cell r="U211"/>
          <cell r="V211"/>
          <cell r="W211">
            <v>263044</v>
          </cell>
          <cell r="X211" t="str">
            <v>21 Carryover</v>
          </cell>
          <cell r="Y211"/>
          <cell r="Z211" t="str">
            <v>certified</v>
          </cell>
          <cell r="AA211">
            <v>1232500</v>
          </cell>
          <cell r="AB211">
            <v>263044</v>
          </cell>
          <cell r="AC211" t="str">
            <v>Carryover</v>
          </cell>
          <cell r="AD211">
            <v>45383</v>
          </cell>
          <cell r="AE211">
            <v>45961</v>
          </cell>
          <cell r="AF211"/>
          <cell r="AG211"/>
          <cell r="AH211"/>
          <cell r="AI211">
            <v>1232500</v>
          </cell>
          <cell r="AJ211">
            <v>1232500</v>
          </cell>
          <cell r="AK211">
            <v>0</v>
          </cell>
          <cell r="AL211">
            <v>44285</v>
          </cell>
          <cell r="AM211">
            <v>44374</v>
          </cell>
          <cell r="AN211">
            <v>1</v>
          </cell>
          <cell r="AO211">
            <v>758510</v>
          </cell>
          <cell r="AP211"/>
          <cell r="AQ211">
            <v>1232500</v>
          </cell>
          <cell r="AR211">
            <v>263044</v>
          </cell>
          <cell r="AS211"/>
          <cell r="AT211">
            <v>0</v>
          </cell>
          <cell r="AU211">
            <v>0</v>
          </cell>
          <cell r="AV211"/>
          <cell r="AW211">
            <v>0</v>
          </cell>
          <cell r="AX211">
            <v>0</v>
          </cell>
          <cell r="AY211">
            <v>263044</v>
          </cell>
          <cell r="AZ211"/>
          <cell r="BA211"/>
          <cell r="BB211"/>
          <cell r="BC211"/>
          <cell r="BD211">
            <v>969456</v>
          </cell>
          <cell r="BE211">
            <v>44374</v>
          </cell>
          <cell r="BF211">
            <v>591396.67198064062</v>
          </cell>
          <cell r="BG211">
            <v>970588.67198064073</v>
          </cell>
          <cell r="BH211"/>
          <cell r="BI211">
            <v>0</v>
          </cell>
          <cell r="BJ211"/>
          <cell r="BK211"/>
          <cell r="BL211"/>
          <cell r="BM211"/>
          <cell r="BN211"/>
          <cell r="BO211"/>
          <cell r="BP211"/>
          <cell r="BT211">
            <v>0</v>
          </cell>
          <cell r="BU211"/>
          <cell r="BV211"/>
          <cell r="BX211"/>
          <cell r="CA211" t="str">
            <v>Barrett</v>
          </cell>
          <cell r="CB211" t="str">
            <v>Lafontaine</v>
          </cell>
          <cell r="CC211" t="str">
            <v>6W</v>
          </cell>
        </row>
        <row r="212">
          <cell r="C212">
            <v>839</v>
          </cell>
          <cell r="D212">
            <v>5</v>
          </cell>
          <cell r="E212">
            <v>669</v>
          </cell>
          <cell r="F212">
            <v>5</v>
          </cell>
          <cell r="H212" t="str">
            <v/>
          </cell>
          <cell r="I212" t="str">
            <v/>
          </cell>
          <cell r="J212">
            <v>0</v>
          </cell>
          <cell r="K212" t="str">
            <v>Sabie</v>
          </cell>
          <cell r="L212" t="str">
            <v>Treatment - Fe/Mn Treatment Plant</v>
          </cell>
          <cell r="M212" t="str">
            <v>1270073-2</v>
          </cell>
          <cell r="N212" t="str">
            <v xml:space="preserve">No </v>
          </cell>
          <cell r="O212">
            <v>6258</v>
          </cell>
          <cell r="P212" t="str">
            <v>Reg</v>
          </cell>
          <cell r="Q212" t="str">
            <v>Exempt</v>
          </cell>
          <cell r="W212">
            <v>0</v>
          </cell>
          <cell r="Z212"/>
          <cell r="AB212">
            <v>0</v>
          </cell>
          <cell r="AC212"/>
          <cell r="AF212"/>
          <cell r="AG212"/>
          <cell r="AH212"/>
          <cell r="AI212">
            <v>9660000</v>
          </cell>
          <cell r="AJ212">
            <v>9660000</v>
          </cell>
          <cell r="AK212">
            <v>0</v>
          </cell>
          <cell r="AQ212">
            <v>9660000</v>
          </cell>
          <cell r="AR212">
            <v>0</v>
          </cell>
          <cell r="AT212">
            <v>0</v>
          </cell>
          <cell r="AU212">
            <v>0</v>
          </cell>
          <cell r="AW212">
            <v>0</v>
          </cell>
          <cell r="AX212">
            <v>0</v>
          </cell>
          <cell r="AY212">
            <v>0</v>
          </cell>
          <cell r="AZ212"/>
          <cell r="BA212"/>
          <cell r="BF212">
            <v>0</v>
          </cell>
          <cell r="BG212">
            <v>0</v>
          </cell>
          <cell r="BH212"/>
          <cell r="BI212">
            <v>0</v>
          </cell>
          <cell r="BJ212"/>
          <cell r="BK212"/>
          <cell r="BT212">
            <v>0</v>
          </cell>
          <cell r="BW212">
            <v>1750000</v>
          </cell>
          <cell r="BX212" t="str">
            <v>23 SPAP</v>
          </cell>
          <cell r="BY212"/>
          <cell r="BZ212"/>
          <cell r="CA212" t="str">
            <v>Sabie</v>
          </cell>
          <cell r="CB212"/>
          <cell r="CC212">
            <v>11</v>
          </cell>
        </row>
        <row r="213">
          <cell r="C213">
            <v>350</v>
          </cell>
          <cell r="D213">
            <v>10</v>
          </cell>
          <cell r="E213">
            <v>234</v>
          </cell>
          <cell r="F213">
            <v>10</v>
          </cell>
          <cell r="G213"/>
          <cell r="H213" t="str">
            <v/>
          </cell>
          <cell r="I213" t="str">
            <v/>
          </cell>
          <cell r="J213">
            <v>0</v>
          </cell>
          <cell r="K213" t="str">
            <v>Bradshaw</v>
          </cell>
          <cell r="L213" t="str">
            <v>Source - Wellhouse Rehab</v>
          </cell>
          <cell r="M213" t="str">
            <v>1560007-4</v>
          </cell>
          <cell r="N213" t="str">
            <v xml:space="preserve">No </v>
          </cell>
          <cell r="O213">
            <v>195</v>
          </cell>
          <cell r="P213" t="str">
            <v>Reg</v>
          </cell>
          <cell r="Q213" t="str">
            <v>Exempt</v>
          </cell>
          <cell r="R213"/>
          <cell r="S213"/>
          <cell r="T213"/>
          <cell r="U213"/>
          <cell r="V213"/>
          <cell r="W213">
            <v>0</v>
          </cell>
          <cell r="X213"/>
          <cell r="Y213"/>
          <cell r="Z213">
            <v>44677</v>
          </cell>
          <cell r="AA213">
            <v>127000</v>
          </cell>
          <cell r="AB213">
            <v>0</v>
          </cell>
          <cell r="AC213" t="str">
            <v>Refer to RD</v>
          </cell>
          <cell r="AD213">
            <v>45078</v>
          </cell>
          <cell r="AE213">
            <v>45170</v>
          </cell>
          <cell r="AF213"/>
          <cell r="AG213"/>
          <cell r="AH213"/>
          <cell r="AI213">
            <v>127000</v>
          </cell>
          <cell r="AJ213">
            <v>127000</v>
          </cell>
          <cell r="AK213">
            <v>0</v>
          </cell>
          <cell r="AL213"/>
          <cell r="AM213"/>
          <cell r="AN213"/>
          <cell r="AO213"/>
          <cell r="AP213"/>
          <cell r="AQ213">
            <v>127000</v>
          </cell>
          <cell r="AR213">
            <v>0</v>
          </cell>
          <cell r="AS213"/>
          <cell r="AT213">
            <v>0</v>
          </cell>
          <cell r="AU213">
            <v>0</v>
          </cell>
          <cell r="AV213"/>
          <cell r="AW213">
            <v>0</v>
          </cell>
          <cell r="AX213">
            <v>0</v>
          </cell>
          <cell r="AY213">
            <v>0</v>
          </cell>
          <cell r="AZ213"/>
          <cell r="BA213"/>
          <cell r="BB213"/>
          <cell r="BC213"/>
          <cell r="BD213"/>
          <cell r="BE213"/>
          <cell r="BF213">
            <v>0</v>
          </cell>
          <cell r="BG213">
            <v>0</v>
          </cell>
          <cell r="BH213"/>
          <cell r="BI213">
            <v>0</v>
          </cell>
          <cell r="BJ213"/>
          <cell r="BK213"/>
          <cell r="BL213"/>
          <cell r="BM213"/>
          <cell r="BN213"/>
          <cell r="BO213"/>
          <cell r="BP213"/>
          <cell r="BQ213"/>
          <cell r="BR213"/>
          <cell r="BS213"/>
          <cell r="BT213">
            <v>0</v>
          </cell>
          <cell r="BU213">
            <v>281430</v>
          </cell>
          <cell r="BV213" t="str">
            <v>2023 award</v>
          </cell>
          <cell r="BW213"/>
          <cell r="BX213"/>
          <cell r="BY213"/>
          <cell r="BZ213"/>
          <cell r="CA213" t="str">
            <v>Bradshaw</v>
          </cell>
          <cell r="CB213"/>
          <cell r="CC213">
            <v>4</v>
          </cell>
        </row>
        <row r="214">
          <cell r="C214">
            <v>351</v>
          </cell>
          <cell r="D214">
            <v>10</v>
          </cell>
          <cell r="E214">
            <v>235</v>
          </cell>
          <cell r="F214">
            <v>10</v>
          </cell>
          <cell r="G214"/>
          <cell r="H214" t="str">
            <v/>
          </cell>
          <cell r="I214" t="str">
            <v/>
          </cell>
          <cell r="J214">
            <v>0</v>
          </cell>
          <cell r="K214" t="str">
            <v>Bradshaw</v>
          </cell>
          <cell r="L214" t="str">
            <v>Storage - Water Tower Rehab</v>
          </cell>
          <cell r="M214" t="str">
            <v>1560007-5</v>
          </cell>
          <cell r="N214" t="str">
            <v xml:space="preserve">No </v>
          </cell>
          <cell r="O214">
            <v>195</v>
          </cell>
          <cell r="P214" t="str">
            <v>Reg</v>
          </cell>
          <cell r="Q214" t="str">
            <v>Exempt</v>
          </cell>
          <cell r="R214"/>
          <cell r="S214"/>
          <cell r="T214"/>
          <cell r="U214"/>
          <cell r="V214"/>
          <cell r="W214">
            <v>0</v>
          </cell>
          <cell r="X214"/>
          <cell r="Y214"/>
          <cell r="Z214">
            <v>44677</v>
          </cell>
          <cell r="AA214">
            <v>297000</v>
          </cell>
          <cell r="AB214">
            <v>0</v>
          </cell>
          <cell r="AC214" t="str">
            <v>Refer to RD</v>
          </cell>
          <cell r="AD214"/>
          <cell r="AE214"/>
          <cell r="AF214"/>
          <cell r="AG214"/>
          <cell r="AH214"/>
          <cell r="AI214">
            <v>297000</v>
          </cell>
          <cell r="AJ214">
            <v>297000</v>
          </cell>
          <cell r="AK214">
            <v>0</v>
          </cell>
          <cell r="AL214"/>
          <cell r="AM214"/>
          <cell r="AN214"/>
          <cell r="AO214"/>
          <cell r="AP214"/>
          <cell r="AQ214">
            <v>297000</v>
          </cell>
          <cell r="AR214">
            <v>0</v>
          </cell>
          <cell r="AS214"/>
          <cell r="AT214">
            <v>0</v>
          </cell>
          <cell r="AU214">
            <v>0</v>
          </cell>
          <cell r="AV214"/>
          <cell r="AW214">
            <v>0</v>
          </cell>
          <cell r="AX214">
            <v>0</v>
          </cell>
          <cell r="AY214">
            <v>0</v>
          </cell>
          <cell r="AZ214"/>
          <cell r="BA214"/>
          <cell r="BB214"/>
          <cell r="BC214"/>
          <cell r="BD214"/>
          <cell r="BE214"/>
          <cell r="BF214">
            <v>0</v>
          </cell>
          <cell r="BG214">
            <v>0</v>
          </cell>
          <cell r="BH214"/>
          <cell r="BI214">
            <v>0</v>
          </cell>
          <cell r="BJ214"/>
          <cell r="BK214"/>
          <cell r="BL214"/>
          <cell r="BM214"/>
          <cell r="BN214"/>
          <cell r="BO214"/>
          <cell r="BP214"/>
          <cell r="BQ214"/>
          <cell r="BR214"/>
          <cell r="BS214"/>
          <cell r="BT214">
            <v>0</v>
          </cell>
          <cell r="BU214">
            <v>300000</v>
          </cell>
          <cell r="BV214" t="str">
            <v>2023 award</v>
          </cell>
          <cell r="BW214"/>
          <cell r="BX214"/>
          <cell r="BY214"/>
          <cell r="BZ214"/>
          <cell r="CA214" t="str">
            <v>Bradshaw</v>
          </cell>
          <cell r="CB214"/>
          <cell r="CC214">
            <v>4</v>
          </cell>
        </row>
        <row r="215">
          <cell r="C215">
            <v>236</v>
          </cell>
          <cell r="D215">
            <v>11</v>
          </cell>
          <cell r="E215">
            <v>106</v>
          </cell>
          <cell r="F215">
            <v>11</v>
          </cell>
          <cell r="G215" t="str">
            <v/>
          </cell>
          <cell r="H215" t="str">
            <v/>
          </cell>
          <cell r="I215" t="str">
            <v/>
          </cell>
          <cell r="J215" t="str">
            <v>RD Commit</v>
          </cell>
          <cell r="K215" t="str">
            <v>Schultz</v>
          </cell>
          <cell r="L215" t="str">
            <v>Storage - Replace w/100,000 Gal Tower</v>
          </cell>
          <cell r="M215" t="str">
            <v>1180012-6</v>
          </cell>
          <cell r="N215" t="str">
            <v xml:space="preserve">No </v>
          </cell>
          <cell r="O215">
            <v>532</v>
          </cell>
          <cell r="P215" t="str">
            <v>Reg</v>
          </cell>
          <cell r="Q215" t="str">
            <v>Exempt</v>
          </cell>
          <cell r="R215"/>
          <cell r="S215"/>
          <cell r="T215"/>
          <cell r="U215"/>
          <cell r="V215"/>
          <cell r="W215">
            <v>0</v>
          </cell>
          <cell r="X215"/>
          <cell r="Y215"/>
          <cell r="Z215"/>
          <cell r="AA215"/>
          <cell r="AB215">
            <v>0</v>
          </cell>
          <cell r="AC215"/>
          <cell r="AD215"/>
          <cell r="AE215"/>
          <cell r="AF215"/>
          <cell r="AG215"/>
          <cell r="AH215" t="str">
            <v>RD app???</v>
          </cell>
          <cell r="AI215">
            <v>923000</v>
          </cell>
          <cell r="AJ215">
            <v>923000</v>
          </cell>
          <cell r="AK215">
            <v>0</v>
          </cell>
          <cell r="AL215"/>
          <cell r="AM215"/>
          <cell r="AN215"/>
          <cell r="AO215"/>
          <cell r="AP215"/>
          <cell r="AQ215">
            <v>923000</v>
          </cell>
          <cell r="AR215">
            <v>0</v>
          </cell>
          <cell r="AS215"/>
          <cell r="AT215">
            <v>0</v>
          </cell>
          <cell r="AU215">
            <v>0</v>
          </cell>
          <cell r="AV215"/>
          <cell r="AW215">
            <v>0</v>
          </cell>
          <cell r="AX215">
            <v>0</v>
          </cell>
          <cell r="AY215">
            <v>0</v>
          </cell>
          <cell r="AZ215"/>
          <cell r="BA215"/>
          <cell r="BB215"/>
          <cell r="BC215"/>
          <cell r="BD215"/>
          <cell r="BE215"/>
          <cell r="BF215"/>
          <cell r="BG215"/>
          <cell r="BH215"/>
          <cell r="BI215">
            <v>407356.35103926098</v>
          </cell>
          <cell r="BJ215" t="str">
            <v>RD Commit</v>
          </cell>
          <cell r="BK215"/>
          <cell r="BL215">
            <v>43373</v>
          </cell>
          <cell r="BM215">
            <v>923000</v>
          </cell>
          <cell r="BN215"/>
          <cell r="BO215">
            <v>280</v>
          </cell>
          <cell r="BP215"/>
          <cell r="BQ215">
            <v>626702.07852193993</v>
          </cell>
          <cell r="BR215">
            <v>411406.46651270206</v>
          </cell>
          <cell r="BS215">
            <v>296297.92147806002</v>
          </cell>
          <cell r="BT215">
            <v>707704.38799076201</v>
          </cell>
          <cell r="BU215">
            <v>255796.76674364894</v>
          </cell>
          <cell r="BV215" t="str">
            <v>2019 award</v>
          </cell>
          <cell r="BW215"/>
          <cell r="BX215"/>
          <cell r="BY215">
            <v>250000</v>
          </cell>
          <cell r="BZ215" t="str">
            <v xml:space="preserve">IRRRB  </v>
          </cell>
          <cell r="CA215" t="str">
            <v>Schultz</v>
          </cell>
          <cell r="CB215" t="str">
            <v>Lafontaine</v>
          </cell>
          <cell r="CC215">
            <v>5</v>
          </cell>
        </row>
        <row r="216">
          <cell r="C216">
            <v>260</v>
          </cell>
          <cell r="D216">
            <v>10</v>
          </cell>
          <cell r="E216">
            <v>127</v>
          </cell>
          <cell r="F216">
            <v>10</v>
          </cell>
          <cell r="G216" t="str">
            <v/>
          </cell>
          <cell r="H216" t="str">
            <v/>
          </cell>
          <cell r="I216" t="str">
            <v/>
          </cell>
          <cell r="J216" t="str">
            <v>RD Commit</v>
          </cell>
          <cell r="K216" t="str">
            <v>Schultz</v>
          </cell>
          <cell r="L216" t="str">
            <v>Watermain - Repl 4 inch Mains, Phase 3</v>
          </cell>
          <cell r="M216" t="str">
            <v>1180012-4</v>
          </cell>
          <cell r="N216" t="str">
            <v xml:space="preserve">No </v>
          </cell>
          <cell r="O216">
            <v>590</v>
          </cell>
          <cell r="P216" t="str">
            <v>Reg</v>
          </cell>
          <cell r="Q216" t="str">
            <v>Exempt</v>
          </cell>
          <cell r="R216"/>
          <cell r="S216"/>
          <cell r="T216"/>
          <cell r="U216"/>
          <cell r="V216"/>
          <cell r="W216">
            <v>0</v>
          </cell>
          <cell r="X216"/>
          <cell r="Y216"/>
          <cell r="Z216"/>
          <cell r="AA216"/>
          <cell r="AB216">
            <v>0</v>
          </cell>
          <cell r="AC216"/>
          <cell r="AD216"/>
          <cell r="AE216"/>
          <cell r="AF216"/>
          <cell r="AG216"/>
          <cell r="AH216"/>
          <cell r="AI216">
            <v>1242000</v>
          </cell>
          <cell r="AJ216">
            <v>1242000</v>
          </cell>
          <cell r="AK216">
            <v>0</v>
          </cell>
          <cell r="AL216"/>
          <cell r="AM216"/>
          <cell r="AN216"/>
          <cell r="AO216"/>
          <cell r="AP216"/>
          <cell r="AQ216">
            <v>1242000</v>
          </cell>
          <cell r="AR216">
            <v>0</v>
          </cell>
          <cell r="AS216"/>
          <cell r="AT216">
            <v>0</v>
          </cell>
          <cell r="AU216">
            <v>0</v>
          </cell>
          <cell r="AV216"/>
          <cell r="AW216">
            <v>0</v>
          </cell>
          <cell r="AX216">
            <v>0</v>
          </cell>
          <cell r="AY216">
            <v>0</v>
          </cell>
          <cell r="AZ216"/>
          <cell r="BA216"/>
          <cell r="BB216"/>
          <cell r="BC216"/>
          <cell r="BD216"/>
          <cell r="BE216"/>
          <cell r="BF216"/>
          <cell r="BG216"/>
          <cell r="BH216"/>
          <cell r="BI216">
            <v>548143.64896073902</v>
          </cell>
          <cell r="BJ216" t="str">
            <v>RD Commit</v>
          </cell>
          <cell r="BK216"/>
          <cell r="BL216">
            <v>43373</v>
          </cell>
          <cell r="BM216">
            <v>1242000</v>
          </cell>
          <cell r="BN216"/>
          <cell r="BO216">
            <v>280</v>
          </cell>
          <cell r="BP216"/>
          <cell r="BQ216">
            <v>843297.92147806007</v>
          </cell>
          <cell r="BR216">
            <v>553593.53348729794</v>
          </cell>
          <cell r="BS216">
            <v>398702.07852193998</v>
          </cell>
          <cell r="BT216">
            <v>952295.61200923799</v>
          </cell>
          <cell r="BU216">
            <v>344203.23325635103</v>
          </cell>
          <cell r="BV216" t="str">
            <v>2019 award</v>
          </cell>
          <cell r="BW216"/>
          <cell r="BX216"/>
          <cell r="BY216"/>
          <cell r="BZ216"/>
          <cell r="CA216" t="str">
            <v>Schultz</v>
          </cell>
          <cell r="CB216" t="str">
            <v>Lafontaine</v>
          </cell>
          <cell r="CC216">
            <v>5</v>
          </cell>
        </row>
        <row r="217">
          <cell r="C217">
            <v>69</v>
          </cell>
          <cell r="D217">
            <v>20</v>
          </cell>
          <cell r="E217">
            <v>412</v>
          </cell>
          <cell r="F217">
            <v>10</v>
          </cell>
          <cell r="G217">
            <v>2024</v>
          </cell>
          <cell r="H217" t="str">
            <v/>
          </cell>
          <cell r="I217" t="str">
            <v>Yes</v>
          </cell>
          <cell r="J217">
            <v>0</v>
          </cell>
          <cell r="K217" t="str">
            <v>Kanuit</v>
          </cell>
          <cell r="L217" t="str">
            <v>Treatment - Manganese Plant Rehab</v>
          </cell>
          <cell r="M217" t="str">
            <v>1220003-1</v>
          </cell>
          <cell r="N217" t="str">
            <v xml:space="preserve">No </v>
          </cell>
          <cell r="O217">
            <v>206</v>
          </cell>
          <cell r="P217" t="str">
            <v>EC</v>
          </cell>
          <cell r="Q217" t="str">
            <v>Exempt</v>
          </cell>
          <cell r="R217"/>
          <cell r="S217">
            <v>45078</v>
          </cell>
          <cell r="T217">
            <v>1625583</v>
          </cell>
          <cell r="U217"/>
          <cell r="V217"/>
          <cell r="W217">
            <v>812791.5</v>
          </cell>
          <cell r="X217" t="str">
            <v>Part B</v>
          </cell>
          <cell r="Y217"/>
          <cell r="Z217">
            <v>44714</v>
          </cell>
          <cell r="AA217">
            <v>566460</v>
          </cell>
          <cell r="AB217">
            <v>566460</v>
          </cell>
          <cell r="AC217" t="str">
            <v>Part A6,EC</v>
          </cell>
          <cell r="AD217">
            <v>45383</v>
          </cell>
          <cell r="AE217">
            <v>45627</v>
          </cell>
          <cell r="AF217"/>
          <cell r="AG217"/>
          <cell r="AH217"/>
          <cell r="AI217">
            <v>1625583</v>
          </cell>
          <cell r="AJ217">
            <v>1504010</v>
          </cell>
          <cell r="AK217">
            <v>121573</v>
          </cell>
          <cell r="AL217"/>
          <cell r="AM217"/>
          <cell r="AN217"/>
          <cell r="AO217"/>
          <cell r="AP217"/>
          <cell r="AQ217">
            <v>1625583</v>
          </cell>
          <cell r="AR217">
            <v>1625583</v>
          </cell>
          <cell r="AS217"/>
          <cell r="AT217">
            <v>0</v>
          </cell>
          <cell r="AU217">
            <v>812791.5</v>
          </cell>
          <cell r="AV217"/>
          <cell r="AW217">
            <v>812791.5</v>
          </cell>
          <cell r="AX217">
            <v>0</v>
          </cell>
          <cell r="AY217">
            <v>812791.5</v>
          </cell>
          <cell r="AZ217"/>
          <cell r="BA217"/>
          <cell r="BB217"/>
          <cell r="BC217"/>
          <cell r="BD217"/>
          <cell r="BE217"/>
          <cell r="BF217">
            <v>0</v>
          </cell>
          <cell r="BG217">
            <v>230456.29257692519</v>
          </cell>
          <cell r="BH217"/>
          <cell r="BI217">
            <v>0</v>
          </cell>
          <cell r="BJ217"/>
          <cell r="BK217"/>
          <cell r="BL217"/>
          <cell r="BM217"/>
          <cell r="BN217"/>
          <cell r="BO217"/>
          <cell r="BP217"/>
          <cell r="BQ217"/>
          <cell r="BR217"/>
          <cell r="BS217"/>
          <cell r="BT217">
            <v>0</v>
          </cell>
          <cell r="BU217"/>
          <cell r="BV217"/>
          <cell r="BW217"/>
          <cell r="BX217"/>
          <cell r="BY217"/>
          <cell r="BZ217"/>
          <cell r="CA217" t="str">
            <v>Kanuit</v>
          </cell>
          <cell r="CB217"/>
          <cell r="CC217">
            <v>9</v>
          </cell>
        </row>
        <row r="218">
          <cell r="C218">
            <v>376</v>
          </cell>
          <cell r="D218">
            <v>10</v>
          </cell>
          <cell r="E218">
            <v>251</v>
          </cell>
          <cell r="F218">
            <v>10</v>
          </cell>
          <cell r="G218">
            <v>2023</v>
          </cell>
          <cell r="H218" t="str">
            <v>Yes</v>
          </cell>
          <cell r="I218" t="str">
            <v/>
          </cell>
          <cell r="J218">
            <v>0</v>
          </cell>
          <cell r="K218" t="str">
            <v>Bradshaw</v>
          </cell>
          <cell r="L218" t="str">
            <v>Watermain -Repl Campbell Ave/Linden Ln</v>
          </cell>
          <cell r="M218" t="str">
            <v>1030005-5</v>
          </cell>
          <cell r="N218" t="str">
            <v xml:space="preserve">No </v>
          </cell>
          <cell r="O218">
            <v>9200</v>
          </cell>
          <cell r="P218" t="str">
            <v>Reg</v>
          </cell>
          <cell r="Q218" t="str">
            <v>Exempt</v>
          </cell>
          <cell r="R218"/>
          <cell r="S218" t="str">
            <v>certified</v>
          </cell>
          <cell r="T218">
            <v>1264802</v>
          </cell>
          <cell r="U218"/>
          <cell r="V218"/>
          <cell r="W218">
            <v>1264802</v>
          </cell>
          <cell r="X218" t="str">
            <v>23 Carryover</v>
          </cell>
          <cell r="Y218"/>
          <cell r="Z218">
            <v>44601</v>
          </cell>
          <cell r="AA218">
            <v>1600000</v>
          </cell>
          <cell r="AB218">
            <v>1600000</v>
          </cell>
          <cell r="AC218" t="str">
            <v>Part B</v>
          </cell>
          <cell r="AD218">
            <v>45047</v>
          </cell>
          <cell r="AE218">
            <v>45473</v>
          </cell>
          <cell r="AF218">
            <v>45078</v>
          </cell>
          <cell r="AG218"/>
          <cell r="AH218" t="str">
            <v>CW/DW project</v>
          </cell>
          <cell r="AI218">
            <v>1264802</v>
          </cell>
          <cell r="AJ218">
            <v>1264802</v>
          </cell>
          <cell r="AK218">
            <v>0</v>
          </cell>
          <cell r="AL218">
            <v>45047</v>
          </cell>
          <cell r="AM218">
            <v>45104</v>
          </cell>
          <cell r="AN218">
            <v>1</v>
          </cell>
          <cell r="AO218">
            <v>1264802</v>
          </cell>
          <cell r="AP218"/>
          <cell r="AQ218">
            <v>1264802</v>
          </cell>
          <cell r="AR218">
            <v>1264802</v>
          </cell>
          <cell r="AS218"/>
          <cell r="AT218">
            <v>0</v>
          </cell>
          <cell r="AU218">
            <v>0</v>
          </cell>
          <cell r="AW218">
            <v>0</v>
          </cell>
          <cell r="AX218">
            <v>0</v>
          </cell>
          <cell r="AY218">
            <v>1264802</v>
          </cell>
          <cell r="AZ218">
            <v>45176</v>
          </cell>
          <cell r="BA218">
            <v>45206</v>
          </cell>
          <cell r="BB218">
            <v>2024</v>
          </cell>
          <cell r="BC218" t="str">
            <v>DWRF</v>
          </cell>
          <cell r="BD218"/>
          <cell r="BE218"/>
          <cell r="BF218">
            <v>0</v>
          </cell>
          <cell r="BG218">
            <v>0</v>
          </cell>
          <cell r="BH218"/>
          <cell r="BI218">
            <v>0</v>
          </cell>
          <cell r="BJ218"/>
          <cell r="BK218"/>
          <cell r="BL218"/>
          <cell r="BM218"/>
          <cell r="BN218"/>
          <cell r="BO218"/>
          <cell r="BP218"/>
          <cell r="BQ218"/>
          <cell r="BR218"/>
          <cell r="BS218"/>
          <cell r="BT218">
            <v>0</v>
          </cell>
          <cell r="BU218"/>
          <cell r="BV218"/>
          <cell r="BW218"/>
          <cell r="BX218"/>
          <cell r="BY218"/>
          <cell r="BZ218"/>
          <cell r="CA218" t="str">
            <v>Bradshaw</v>
          </cell>
          <cell r="CB218"/>
          <cell r="CC218">
            <v>4</v>
          </cell>
        </row>
        <row r="219">
          <cell r="C219">
            <v>427</v>
          </cell>
          <cell r="D219">
            <v>10</v>
          </cell>
          <cell r="E219">
            <v>299</v>
          </cell>
          <cell r="F219">
            <v>10</v>
          </cell>
          <cell r="G219">
            <v>2024</v>
          </cell>
          <cell r="H219" t="str">
            <v/>
          </cell>
          <cell r="I219" t="str">
            <v>Yes</v>
          </cell>
          <cell r="J219">
            <v>0</v>
          </cell>
          <cell r="K219" t="str">
            <v>Bradshaw</v>
          </cell>
          <cell r="L219" t="str">
            <v>Storage - 2.0 MG Elevated Storage Tank</v>
          </cell>
          <cell r="M219" t="str">
            <v>1030005-6</v>
          </cell>
          <cell r="N219" t="str">
            <v xml:space="preserve">No </v>
          </cell>
          <cell r="O219">
            <v>9197</v>
          </cell>
          <cell r="P219" t="str">
            <v>Reg</v>
          </cell>
          <cell r="Q219" t="str">
            <v>Exempt</v>
          </cell>
          <cell r="R219"/>
          <cell r="S219">
            <v>45078</v>
          </cell>
          <cell r="T219">
            <v>8355000</v>
          </cell>
          <cell r="U219"/>
          <cell r="V219"/>
          <cell r="W219">
            <v>8355000</v>
          </cell>
          <cell r="X219" t="str">
            <v>Part B</v>
          </cell>
          <cell r="Y219"/>
          <cell r="Z219">
            <v>44610</v>
          </cell>
          <cell r="AA219">
            <v>8355000</v>
          </cell>
          <cell r="AB219">
            <v>8355000</v>
          </cell>
          <cell r="AC219" t="str">
            <v>Part B</v>
          </cell>
          <cell r="AD219">
            <v>45444</v>
          </cell>
          <cell r="AE219">
            <v>45839</v>
          </cell>
          <cell r="AF219"/>
          <cell r="AG219"/>
          <cell r="AH219"/>
          <cell r="AI219">
            <v>8355000</v>
          </cell>
          <cell r="AJ219">
            <v>8355000</v>
          </cell>
          <cell r="AK219">
            <v>0</v>
          </cell>
          <cell r="AL219"/>
          <cell r="AM219"/>
          <cell r="AN219"/>
          <cell r="AO219"/>
          <cell r="AP219"/>
          <cell r="AQ219">
            <v>8355000</v>
          </cell>
          <cell r="AR219">
            <v>8355000</v>
          </cell>
          <cell r="AS219"/>
          <cell r="AT219">
            <v>0</v>
          </cell>
          <cell r="AU219">
            <v>0</v>
          </cell>
          <cell r="AV219"/>
          <cell r="AW219">
            <v>0</v>
          </cell>
          <cell r="AX219">
            <v>0</v>
          </cell>
          <cell r="AY219">
            <v>8355000</v>
          </cell>
          <cell r="AZ219"/>
          <cell r="BA219"/>
          <cell r="BB219"/>
          <cell r="BC219"/>
          <cell r="BD219"/>
          <cell r="BE219"/>
          <cell r="BF219">
            <v>0</v>
          </cell>
          <cell r="BG219">
            <v>0</v>
          </cell>
          <cell r="BH219"/>
          <cell r="BI219">
            <v>0</v>
          </cell>
          <cell r="BJ219"/>
          <cell r="BK219"/>
          <cell r="BL219"/>
          <cell r="BM219"/>
          <cell r="BN219"/>
          <cell r="BO219"/>
          <cell r="BP219"/>
          <cell r="BQ219"/>
          <cell r="BR219"/>
          <cell r="BS219"/>
          <cell r="BT219">
            <v>0</v>
          </cell>
          <cell r="BU219"/>
          <cell r="BV219"/>
          <cell r="BW219"/>
          <cell r="BX219"/>
          <cell r="BY219"/>
          <cell r="BZ219"/>
          <cell r="CA219" t="str">
            <v>Bradshaw</v>
          </cell>
          <cell r="CB219"/>
          <cell r="CC219">
            <v>4</v>
          </cell>
        </row>
        <row r="220">
          <cell r="C220">
            <v>780</v>
          </cell>
          <cell r="D220">
            <v>5</v>
          </cell>
          <cell r="E220">
            <v>623</v>
          </cell>
          <cell r="F220">
            <v>5</v>
          </cell>
          <cell r="G220"/>
          <cell r="H220" t="str">
            <v/>
          </cell>
          <cell r="I220" t="str">
            <v/>
          </cell>
          <cell r="J220">
            <v>0</v>
          </cell>
          <cell r="K220" t="str">
            <v>Kanuit</v>
          </cell>
          <cell r="L220" t="str">
            <v>Storage - Replace 50,000 Gallon Tower</v>
          </cell>
          <cell r="M220" t="str">
            <v>1500006-1</v>
          </cell>
          <cell r="N220" t="str">
            <v xml:space="preserve">No </v>
          </cell>
          <cell r="O220">
            <v>338</v>
          </cell>
          <cell r="P220" t="str">
            <v>Reg</v>
          </cell>
          <cell r="Q220" t="str">
            <v>Exempt</v>
          </cell>
          <cell r="R220"/>
          <cell r="S220"/>
          <cell r="T220"/>
          <cell r="U220"/>
          <cell r="V220"/>
          <cell r="W220">
            <v>0</v>
          </cell>
          <cell r="X220"/>
          <cell r="Y220"/>
          <cell r="Z220">
            <v>44714</v>
          </cell>
          <cell r="AA220">
            <v>1687500</v>
          </cell>
          <cell r="AB220">
            <v>1687500</v>
          </cell>
          <cell r="AC220" t="str">
            <v>Refer to RD</v>
          </cell>
          <cell r="AD220">
            <v>45108</v>
          </cell>
          <cell r="AE220">
            <v>45566</v>
          </cell>
          <cell r="AF220"/>
          <cell r="AG220"/>
          <cell r="AH220"/>
          <cell r="AI220">
            <v>1687500</v>
          </cell>
          <cell r="AJ220">
            <v>1687500</v>
          </cell>
          <cell r="AK220">
            <v>0</v>
          </cell>
          <cell r="AL220"/>
          <cell r="AM220"/>
          <cell r="AN220"/>
          <cell r="AO220"/>
          <cell r="AP220"/>
          <cell r="AQ220">
            <v>1687500</v>
          </cell>
          <cell r="AR220">
            <v>0</v>
          </cell>
          <cell r="AS220"/>
          <cell r="AT220">
            <v>0</v>
          </cell>
          <cell r="AU220">
            <v>0</v>
          </cell>
          <cell r="AV220"/>
          <cell r="AW220">
            <v>0</v>
          </cell>
          <cell r="AX220">
            <v>0</v>
          </cell>
          <cell r="AY220">
            <v>0</v>
          </cell>
          <cell r="AZ220"/>
          <cell r="BA220"/>
          <cell r="BB220"/>
          <cell r="BC220"/>
          <cell r="BD220"/>
          <cell r="BE220"/>
          <cell r="BF220">
            <v>0</v>
          </cell>
          <cell r="BG220">
            <v>0</v>
          </cell>
          <cell r="BH220"/>
          <cell r="BI220">
            <v>0</v>
          </cell>
          <cell r="BJ220"/>
          <cell r="BK220"/>
          <cell r="BL220"/>
          <cell r="BM220"/>
          <cell r="BN220"/>
          <cell r="BO220"/>
          <cell r="BP220"/>
          <cell r="BQ220"/>
          <cell r="BR220"/>
          <cell r="BS220"/>
          <cell r="BT220">
            <v>0</v>
          </cell>
          <cell r="BU220"/>
          <cell r="BV220"/>
          <cell r="BW220"/>
          <cell r="BX220"/>
          <cell r="BY220"/>
          <cell r="BZ220"/>
          <cell r="CA220" t="str">
            <v>Kanuit</v>
          </cell>
          <cell r="CB220" t="str">
            <v>Gallentine</v>
          </cell>
          <cell r="CC220">
            <v>10</v>
          </cell>
        </row>
        <row r="221">
          <cell r="C221">
            <v>781</v>
          </cell>
          <cell r="D221">
            <v>5</v>
          </cell>
          <cell r="E221">
            <v>624</v>
          </cell>
          <cell r="F221">
            <v>5</v>
          </cell>
          <cell r="G221"/>
          <cell r="H221" t="str">
            <v/>
          </cell>
          <cell r="I221" t="str">
            <v/>
          </cell>
          <cell r="J221">
            <v>0</v>
          </cell>
          <cell r="K221" t="str">
            <v>Kanuit</v>
          </cell>
          <cell r="L221" t="str">
            <v>Watermain - Replacement</v>
          </cell>
          <cell r="M221" t="str">
            <v>1500006-2</v>
          </cell>
          <cell r="N221" t="str">
            <v xml:space="preserve">No </v>
          </cell>
          <cell r="O221">
            <v>338</v>
          </cell>
          <cell r="P221" t="str">
            <v>Reg</v>
          </cell>
          <cell r="Q221" t="str">
            <v>Exempt</v>
          </cell>
          <cell r="R221"/>
          <cell r="S221"/>
          <cell r="T221"/>
          <cell r="U221"/>
          <cell r="V221"/>
          <cell r="W221">
            <v>0</v>
          </cell>
          <cell r="X221"/>
          <cell r="Y221"/>
          <cell r="Z221">
            <v>44714</v>
          </cell>
          <cell r="AA221">
            <v>2494888</v>
          </cell>
          <cell r="AB221">
            <v>2494888</v>
          </cell>
          <cell r="AC221" t="str">
            <v>Refer to RD</v>
          </cell>
          <cell r="AD221"/>
          <cell r="AE221"/>
          <cell r="AF221"/>
          <cell r="AG221"/>
          <cell r="AH221"/>
          <cell r="AI221">
            <v>2494888</v>
          </cell>
          <cell r="AJ221">
            <v>2494888</v>
          </cell>
          <cell r="AK221">
            <v>0</v>
          </cell>
          <cell r="AL221"/>
          <cell r="AM221"/>
          <cell r="AN221"/>
          <cell r="AO221"/>
          <cell r="AP221"/>
          <cell r="AQ221">
            <v>2494888</v>
          </cell>
          <cell r="AR221">
            <v>0</v>
          </cell>
          <cell r="AS221"/>
          <cell r="AT221">
            <v>0</v>
          </cell>
          <cell r="AU221">
            <v>0</v>
          </cell>
          <cell r="AV221"/>
          <cell r="AW221">
            <v>0</v>
          </cell>
          <cell r="AX221">
            <v>0</v>
          </cell>
          <cell r="AY221">
            <v>0</v>
          </cell>
          <cell r="AZ221"/>
          <cell r="BA221"/>
          <cell r="BB221"/>
          <cell r="BC221"/>
          <cell r="BD221"/>
          <cell r="BE221"/>
          <cell r="BF221">
            <v>0</v>
          </cell>
          <cell r="BG221">
            <v>0</v>
          </cell>
          <cell r="BH221"/>
          <cell r="BI221">
            <v>0</v>
          </cell>
          <cell r="BJ221"/>
          <cell r="BK221"/>
          <cell r="BL221"/>
          <cell r="BM221"/>
          <cell r="BN221"/>
          <cell r="BO221"/>
          <cell r="BP221"/>
          <cell r="BQ221"/>
          <cell r="BR221"/>
          <cell r="BS221"/>
          <cell r="BT221">
            <v>0</v>
          </cell>
          <cell r="BU221"/>
          <cell r="BV221"/>
          <cell r="BW221"/>
          <cell r="BX221"/>
          <cell r="BY221"/>
          <cell r="BZ221"/>
          <cell r="CA221" t="str">
            <v>Kanuit</v>
          </cell>
          <cell r="CB221" t="str">
            <v>Gallentine</v>
          </cell>
          <cell r="CC221">
            <v>10</v>
          </cell>
        </row>
        <row r="222">
          <cell r="C222">
            <v>71</v>
          </cell>
          <cell r="D222">
            <v>20</v>
          </cell>
          <cell r="E222"/>
          <cell r="F222"/>
          <cell r="G222">
            <v>2024</v>
          </cell>
          <cell r="H222" t="str">
            <v/>
          </cell>
          <cell r="I222" t="str">
            <v>Yes</v>
          </cell>
          <cell r="J222">
            <v>0</v>
          </cell>
          <cell r="K222" t="str">
            <v>Bradshaw</v>
          </cell>
          <cell r="L222" t="str">
            <v>Other - LSL Repl Phase 5</v>
          </cell>
          <cell r="M222" t="str">
            <v>1690011-17</v>
          </cell>
          <cell r="N222" t="str">
            <v>Yes</v>
          </cell>
          <cell r="O222">
            <v>86711</v>
          </cell>
          <cell r="P222" t="str">
            <v>LSL</v>
          </cell>
          <cell r="Q222"/>
          <cell r="R222"/>
          <cell r="S222">
            <v>45070</v>
          </cell>
          <cell r="T222">
            <v>3876000</v>
          </cell>
          <cell r="U222">
            <v>1550400</v>
          </cell>
          <cell r="V222">
            <v>2325600</v>
          </cell>
          <cell r="W222">
            <v>775200</v>
          </cell>
          <cell r="X222" t="str">
            <v>Part B</v>
          </cell>
          <cell r="Y222"/>
          <cell r="Z222"/>
          <cell r="AA222"/>
          <cell r="AB222"/>
          <cell r="AC222"/>
          <cell r="AD222">
            <v>45383</v>
          </cell>
          <cell r="AE222">
            <v>45566</v>
          </cell>
          <cell r="AF222"/>
          <cell r="AG222"/>
          <cell r="AH222" t="str">
            <v>cmt rcd, missed adding project</v>
          </cell>
          <cell r="AI222">
            <v>3876000</v>
          </cell>
          <cell r="AJ222">
            <v>2500000</v>
          </cell>
          <cell r="AK222">
            <v>1376000</v>
          </cell>
          <cell r="AL222"/>
          <cell r="AM222"/>
          <cell r="AN222"/>
          <cell r="AO222"/>
          <cell r="AP222"/>
          <cell r="AQ222">
            <v>3876000</v>
          </cell>
          <cell r="AR222">
            <v>3876000</v>
          </cell>
          <cell r="AS222"/>
          <cell r="AT222">
            <v>2325600</v>
          </cell>
          <cell r="AU222">
            <v>0</v>
          </cell>
          <cell r="AV222"/>
          <cell r="AW222">
            <v>2325600</v>
          </cell>
          <cell r="AX222">
            <v>775200</v>
          </cell>
          <cell r="AY222">
            <v>775200</v>
          </cell>
          <cell r="AZ222"/>
          <cell r="BA222"/>
          <cell r="BB222"/>
          <cell r="BC222"/>
          <cell r="BD222"/>
          <cell r="BE222"/>
          <cell r="BF222">
            <v>0</v>
          </cell>
          <cell r="BG222">
            <v>0</v>
          </cell>
          <cell r="BH222"/>
          <cell r="BI222">
            <v>0</v>
          </cell>
          <cell r="BJ222"/>
          <cell r="BK222"/>
          <cell r="BL222"/>
          <cell r="BM222"/>
          <cell r="BN222"/>
          <cell r="BO222"/>
          <cell r="BP222"/>
          <cell r="BQ222"/>
          <cell r="BR222"/>
          <cell r="BS222"/>
          <cell r="BT222"/>
          <cell r="BU222"/>
          <cell r="BV222"/>
          <cell r="BW222"/>
          <cell r="BX222"/>
          <cell r="BY222"/>
          <cell r="BZ222"/>
          <cell r="CA222" t="str">
            <v>Bradshaw</v>
          </cell>
          <cell r="CB222"/>
          <cell r="CC222" t="str">
            <v>3c</v>
          </cell>
        </row>
        <row r="223">
          <cell r="C223">
            <v>72</v>
          </cell>
          <cell r="D223">
            <v>20</v>
          </cell>
          <cell r="E223"/>
          <cell r="F223"/>
          <cell r="G223">
            <v>2024</v>
          </cell>
          <cell r="H223" t="str">
            <v/>
          </cell>
          <cell r="I223" t="str">
            <v>Yes</v>
          </cell>
          <cell r="J223">
            <v>0</v>
          </cell>
          <cell r="K223" t="str">
            <v>Bradshaw</v>
          </cell>
          <cell r="L223" t="str">
            <v>Other - LSL Repl Phase 6</v>
          </cell>
          <cell r="M223" t="str">
            <v>1690011-18</v>
          </cell>
          <cell r="N223" t="str">
            <v>Yes</v>
          </cell>
          <cell r="O223">
            <v>86711</v>
          </cell>
          <cell r="P223" t="str">
            <v>LSL</v>
          </cell>
          <cell r="Q223"/>
          <cell r="R223"/>
          <cell r="S223">
            <v>45070</v>
          </cell>
          <cell r="T223">
            <v>300000</v>
          </cell>
          <cell r="U223">
            <v>0</v>
          </cell>
          <cell r="V223">
            <v>300000</v>
          </cell>
          <cell r="W223">
            <v>0</v>
          </cell>
          <cell r="X223" t="str">
            <v>Part B</v>
          </cell>
          <cell r="Y223"/>
          <cell r="Z223"/>
          <cell r="AA223"/>
          <cell r="AB223"/>
          <cell r="AC223"/>
          <cell r="AD223">
            <v>45413</v>
          </cell>
          <cell r="AE223">
            <v>45566</v>
          </cell>
          <cell r="AF223"/>
          <cell r="AG223"/>
          <cell r="AH223" t="str">
            <v>cmt rcd, missed adding project</v>
          </cell>
          <cell r="AI223">
            <v>300000</v>
          </cell>
          <cell r="AJ223">
            <v>2500000</v>
          </cell>
          <cell r="AK223">
            <v>-2200000</v>
          </cell>
          <cell r="AL223"/>
          <cell r="AM223"/>
          <cell r="AN223"/>
          <cell r="AO223"/>
          <cell r="AP223"/>
          <cell r="AQ223">
            <v>300000</v>
          </cell>
          <cell r="AR223">
            <v>300000</v>
          </cell>
          <cell r="AS223"/>
          <cell r="AT223">
            <v>300000</v>
          </cell>
          <cell r="AU223">
            <v>0</v>
          </cell>
          <cell r="AV223"/>
          <cell r="AW223">
            <v>300000</v>
          </cell>
          <cell r="AX223">
            <v>0</v>
          </cell>
          <cell r="AY223">
            <v>0</v>
          </cell>
          <cell r="AZ223"/>
          <cell r="BA223"/>
          <cell r="BB223"/>
          <cell r="BC223"/>
          <cell r="BD223"/>
          <cell r="BE223"/>
          <cell r="BF223">
            <v>0</v>
          </cell>
          <cell r="BG223">
            <v>0</v>
          </cell>
          <cell r="BH223"/>
          <cell r="BI223">
            <v>0</v>
          </cell>
          <cell r="BJ223"/>
          <cell r="BK223"/>
          <cell r="BL223"/>
          <cell r="BM223"/>
          <cell r="BN223"/>
          <cell r="BO223"/>
          <cell r="BP223"/>
          <cell r="BQ223"/>
          <cell r="BR223"/>
          <cell r="BS223"/>
          <cell r="BT223"/>
          <cell r="BU223"/>
          <cell r="BV223"/>
          <cell r="BW223"/>
          <cell r="BX223"/>
          <cell r="BY223"/>
          <cell r="BZ223"/>
          <cell r="CA223" t="str">
            <v>Bradshaw</v>
          </cell>
          <cell r="CB223"/>
          <cell r="CC223" t="str">
            <v>3c</v>
          </cell>
        </row>
        <row r="224">
          <cell r="C224">
            <v>73</v>
          </cell>
          <cell r="D224">
            <v>20</v>
          </cell>
          <cell r="E224"/>
          <cell r="F224"/>
          <cell r="G224">
            <v>2024</v>
          </cell>
          <cell r="H224" t="str">
            <v/>
          </cell>
          <cell r="I224" t="str">
            <v>Yes</v>
          </cell>
          <cell r="J224">
            <v>0</v>
          </cell>
          <cell r="K224" t="str">
            <v>Bradshaw</v>
          </cell>
          <cell r="L224" t="str">
            <v>Other - LSL Repl Phase 7</v>
          </cell>
          <cell r="M224" t="str">
            <v>1690011-19</v>
          </cell>
          <cell r="N224" t="str">
            <v>Yes</v>
          </cell>
          <cell r="O224">
            <v>86711</v>
          </cell>
          <cell r="P224" t="str">
            <v>LSL</v>
          </cell>
          <cell r="Q224"/>
          <cell r="R224"/>
          <cell r="S224">
            <v>45070</v>
          </cell>
          <cell r="T224">
            <v>3360000</v>
          </cell>
          <cell r="U224">
            <v>1344000</v>
          </cell>
          <cell r="V224">
            <v>2016000</v>
          </cell>
          <cell r="W224">
            <v>672000</v>
          </cell>
          <cell r="X224" t="str">
            <v>Part B</v>
          </cell>
          <cell r="Y224"/>
          <cell r="Z224"/>
          <cell r="AA224"/>
          <cell r="AB224"/>
          <cell r="AC224"/>
          <cell r="AD224">
            <v>45566</v>
          </cell>
          <cell r="AE224">
            <v>45838</v>
          </cell>
          <cell r="AF224"/>
          <cell r="AG224"/>
          <cell r="AH224" t="str">
            <v>cmt rcd, missed adding project</v>
          </cell>
          <cell r="AI224">
            <v>3360000</v>
          </cell>
          <cell r="AJ224">
            <v>2500000</v>
          </cell>
          <cell r="AK224">
            <v>860000</v>
          </cell>
          <cell r="AL224"/>
          <cell r="AM224"/>
          <cell r="AN224"/>
          <cell r="AO224"/>
          <cell r="AP224"/>
          <cell r="AQ224">
            <v>3360000</v>
          </cell>
          <cell r="AR224">
            <v>3360000</v>
          </cell>
          <cell r="AS224"/>
          <cell r="AT224">
            <v>2016000</v>
          </cell>
          <cell r="AU224">
            <v>0</v>
          </cell>
          <cell r="AV224"/>
          <cell r="AW224">
            <v>2016000</v>
          </cell>
          <cell r="AX224">
            <v>672000</v>
          </cell>
          <cell r="AY224">
            <v>672000</v>
          </cell>
          <cell r="AZ224"/>
          <cell r="BA224"/>
          <cell r="BB224"/>
          <cell r="BC224"/>
          <cell r="BD224"/>
          <cell r="BE224"/>
          <cell r="BF224">
            <v>0</v>
          </cell>
          <cell r="BG224">
            <v>0</v>
          </cell>
          <cell r="BH224"/>
          <cell r="BI224">
            <v>0</v>
          </cell>
          <cell r="BJ224"/>
          <cell r="BK224"/>
          <cell r="BL224"/>
          <cell r="BM224"/>
          <cell r="BN224"/>
          <cell r="BO224"/>
          <cell r="BP224"/>
          <cell r="BQ224"/>
          <cell r="BR224"/>
          <cell r="BS224"/>
          <cell r="BT224"/>
          <cell r="BU224"/>
          <cell r="BV224"/>
          <cell r="BW224"/>
          <cell r="BX224"/>
          <cell r="BY224"/>
          <cell r="BZ224"/>
          <cell r="CA224" t="str">
            <v>Bradshaw</v>
          </cell>
          <cell r="CB224"/>
          <cell r="CC224" t="str">
            <v>3c</v>
          </cell>
        </row>
        <row r="225">
          <cell r="C225">
            <v>74</v>
          </cell>
          <cell r="D225">
            <v>20</v>
          </cell>
          <cell r="E225"/>
          <cell r="F225"/>
          <cell r="G225">
            <v>2024</v>
          </cell>
          <cell r="H225" t="str">
            <v/>
          </cell>
          <cell r="I225" t="str">
            <v>Yes</v>
          </cell>
          <cell r="J225">
            <v>0</v>
          </cell>
          <cell r="K225" t="str">
            <v>Bradshaw</v>
          </cell>
          <cell r="L225" t="str">
            <v>Other - LSL Repl Phase 8</v>
          </cell>
          <cell r="M225" t="str">
            <v>1690011-20</v>
          </cell>
          <cell r="N225" t="str">
            <v>Yes</v>
          </cell>
          <cell r="O225">
            <v>86711</v>
          </cell>
          <cell r="P225" t="str">
            <v>LSL</v>
          </cell>
          <cell r="Q225"/>
          <cell r="R225"/>
          <cell r="S225">
            <v>45070</v>
          </cell>
          <cell r="T225">
            <v>3360000</v>
          </cell>
          <cell r="U225">
            <v>1344000</v>
          </cell>
          <cell r="V225">
            <v>2016000</v>
          </cell>
          <cell r="W225">
            <v>672000</v>
          </cell>
          <cell r="X225" t="str">
            <v>Part B</v>
          </cell>
          <cell r="Y225"/>
          <cell r="Z225"/>
          <cell r="AA225"/>
          <cell r="AB225"/>
          <cell r="AC225"/>
          <cell r="AD225">
            <v>45566</v>
          </cell>
          <cell r="AE225">
            <v>45838</v>
          </cell>
          <cell r="AF225"/>
          <cell r="AG225"/>
          <cell r="AH225" t="str">
            <v>cmt rcd, missed adding project</v>
          </cell>
          <cell r="AI225">
            <v>3360000</v>
          </cell>
          <cell r="AJ225">
            <v>2500000</v>
          </cell>
          <cell r="AK225">
            <v>860000</v>
          </cell>
          <cell r="AL225"/>
          <cell r="AM225"/>
          <cell r="AN225"/>
          <cell r="AO225"/>
          <cell r="AP225"/>
          <cell r="AQ225">
            <v>3360000</v>
          </cell>
          <cell r="AR225">
            <v>3360000</v>
          </cell>
          <cell r="AS225"/>
          <cell r="AT225">
            <v>2016000</v>
          </cell>
          <cell r="AU225">
            <v>0</v>
          </cell>
          <cell r="AV225"/>
          <cell r="AW225">
            <v>2016000</v>
          </cell>
          <cell r="AX225">
            <v>672000</v>
          </cell>
          <cell r="AY225">
            <v>672000</v>
          </cell>
          <cell r="AZ225"/>
          <cell r="BA225"/>
          <cell r="BB225"/>
          <cell r="BC225"/>
          <cell r="BD225"/>
          <cell r="BE225"/>
          <cell r="BF225">
            <v>0</v>
          </cell>
          <cell r="BG225">
            <v>0</v>
          </cell>
          <cell r="BH225"/>
          <cell r="BI225">
            <v>0</v>
          </cell>
          <cell r="BJ225"/>
          <cell r="BK225"/>
          <cell r="BL225"/>
          <cell r="BM225"/>
          <cell r="BN225"/>
          <cell r="BO225"/>
          <cell r="BP225"/>
          <cell r="BQ225"/>
          <cell r="BR225"/>
          <cell r="BS225"/>
          <cell r="BT225"/>
          <cell r="BU225"/>
          <cell r="BV225"/>
          <cell r="BW225"/>
          <cell r="BX225"/>
          <cell r="BY225"/>
          <cell r="BZ225"/>
          <cell r="CA225" t="str">
            <v>Bradshaw</v>
          </cell>
          <cell r="CB225"/>
          <cell r="CC225" t="str">
            <v>3c</v>
          </cell>
        </row>
        <row r="226">
          <cell r="C226">
            <v>488</v>
          </cell>
          <cell r="D226">
            <v>10</v>
          </cell>
          <cell r="E226">
            <v>368</v>
          </cell>
          <cell r="F226">
            <v>10</v>
          </cell>
          <cell r="G226">
            <v>2023</v>
          </cell>
          <cell r="H226" t="str">
            <v>Yes</v>
          </cell>
          <cell r="I226" t="str">
            <v/>
          </cell>
          <cell r="J226">
            <v>0</v>
          </cell>
          <cell r="K226" t="str">
            <v>Bradshaw</v>
          </cell>
          <cell r="L226" t="str">
            <v>Other - LSL Repl - Phase  1</v>
          </cell>
          <cell r="M226" t="str">
            <v>1690011-12</v>
          </cell>
          <cell r="N226" t="str">
            <v xml:space="preserve">No </v>
          </cell>
          <cell r="O226">
            <v>85915</v>
          </cell>
          <cell r="P226" t="str">
            <v>LSL</v>
          </cell>
          <cell r="Q226" t="str">
            <v>Exempt</v>
          </cell>
          <cell r="R226"/>
          <cell r="S226" t="str">
            <v>certified</v>
          </cell>
          <cell r="T226">
            <v>2500000</v>
          </cell>
          <cell r="U226">
            <v>1250000</v>
          </cell>
          <cell r="V226">
            <v>1250000</v>
          </cell>
          <cell r="W226">
            <v>625000</v>
          </cell>
          <cell r="X226" t="str">
            <v>23 Carryover</v>
          </cell>
          <cell r="Y226"/>
          <cell r="Z226">
            <v>44715</v>
          </cell>
          <cell r="AA226">
            <v>2500000</v>
          </cell>
          <cell r="AB226">
            <v>1250000</v>
          </cell>
          <cell r="AC226" t="str">
            <v>Part A5,LSL</v>
          </cell>
          <cell r="AD226">
            <v>45383</v>
          </cell>
          <cell r="AE226">
            <v>45566</v>
          </cell>
          <cell r="AF226"/>
          <cell r="AG226"/>
          <cell r="AH226" t="str">
            <v>cmt rcd, adjusted project costs</v>
          </cell>
          <cell r="AI226">
            <v>2500000</v>
          </cell>
          <cell r="AJ226">
            <v>2880000</v>
          </cell>
          <cell r="AK226">
            <v>-380000</v>
          </cell>
          <cell r="AL226"/>
          <cell r="AM226">
            <v>45107</v>
          </cell>
          <cell r="AN226"/>
          <cell r="AO226">
            <v>2500000</v>
          </cell>
          <cell r="AP226"/>
          <cell r="AQ226">
            <v>2500000</v>
          </cell>
          <cell r="AR226">
            <v>2500000</v>
          </cell>
          <cell r="AS226"/>
          <cell r="AT226">
            <v>1250000</v>
          </cell>
          <cell r="AU226">
            <v>0</v>
          </cell>
          <cell r="AV226"/>
          <cell r="AW226">
            <v>1250000</v>
          </cell>
          <cell r="AX226">
            <v>625000</v>
          </cell>
          <cell r="AY226">
            <v>625000</v>
          </cell>
          <cell r="AZ226"/>
          <cell r="BA226"/>
          <cell r="BB226"/>
          <cell r="BC226"/>
          <cell r="BD226"/>
          <cell r="BE226"/>
          <cell r="BF226">
            <v>0</v>
          </cell>
          <cell r="BG226">
            <v>0</v>
          </cell>
          <cell r="BH226"/>
          <cell r="BI226">
            <v>0</v>
          </cell>
          <cell r="BJ226"/>
          <cell r="BK226"/>
          <cell r="BL226"/>
          <cell r="BM226"/>
          <cell r="BN226"/>
          <cell r="BO226"/>
          <cell r="BP226"/>
          <cell r="BQ226"/>
          <cell r="BR226"/>
          <cell r="BS226"/>
          <cell r="BT226">
            <v>0</v>
          </cell>
          <cell r="BU226"/>
          <cell r="BV226"/>
          <cell r="BW226"/>
          <cell r="BX226"/>
          <cell r="BY226"/>
          <cell r="BZ226"/>
          <cell r="CA226" t="str">
            <v>Bradshaw</v>
          </cell>
          <cell r="CB226"/>
          <cell r="CC226" t="str">
            <v>3c</v>
          </cell>
        </row>
        <row r="227">
          <cell r="C227">
            <v>489</v>
          </cell>
          <cell r="D227">
            <v>10</v>
          </cell>
          <cell r="E227">
            <v>369</v>
          </cell>
          <cell r="F227">
            <v>10</v>
          </cell>
          <cell r="G227">
            <v>2023</v>
          </cell>
          <cell r="H227" t="str">
            <v>Yes</v>
          </cell>
          <cell r="I227" t="str">
            <v/>
          </cell>
          <cell r="J227">
            <v>0</v>
          </cell>
          <cell r="K227" t="str">
            <v>Bradshaw</v>
          </cell>
          <cell r="L227" t="str">
            <v>Other - LSL Repl - Phase 2</v>
          </cell>
          <cell r="M227" t="str">
            <v>1690011-14</v>
          </cell>
          <cell r="N227" t="str">
            <v xml:space="preserve">No </v>
          </cell>
          <cell r="O227">
            <v>85852</v>
          </cell>
          <cell r="P227" t="str">
            <v>LSL</v>
          </cell>
          <cell r="Q227" t="str">
            <v>Exempt</v>
          </cell>
          <cell r="R227"/>
          <cell r="S227" t="str">
            <v>certified</v>
          </cell>
          <cell r="T227">
            <v>2500000</v>
          </cell>
          <cell r="U227">
            <v>1250000</v>
          </cell>
          <cell r="V227">
            <v>1250000</v>
          </cell>
          <cell r="W227">
            <v>625000</v>
          </cell>
          <cell r="X227" t="str">
            <v>23 Carryover</v>
          </cell>
          <cell r="Y227"/>
          <cell r="Z227">
            <v>44715</v>
          </cell>
          <cell r="AA227">
            <v>2500000</v>
          </cell>
          <cell r="AB227">
            <v>1250000</v>
          </cell>
          <cell r="AC227" t="str">
            <v>Part A5,LSL</v>
          </cell>
          <cell r="AD227">
            <v>45383</v>
          </cell>
          <cell r="AE227">
            <v>45566</v>
          </cell>
          <cell r="AF227"/>
          <cell r="AG227"/>
          <cell r="AH227" t="str">
            <v>cmt rcd, adjusted project costs</v>
          </cell>
          <cell r="AI227">
            <v>2500000</v>
          </cell>
          <cell r="AJ227">
            <v>432000</v>
          </cell>
          <cell r="AK227">
            <v>2068000</v>
          </cell>
          <cell r="AL227"/>
          <cell r="AM227">
            <v>45107</v>
          </cell>
          <cell r="AN227"/>
          <cell r="AO227">
            <v>2500000</v>
          </cell>
          <cell r="AP227"/>
          <cell r="AQ227">
            <v>2500000</v>
          </cell>
          <cell r="AR227">
            <v>2500000</v>
          </cell>
          <cell r="AS227"/>
          <cell r="AT227">
            <v>1250000</v>
          </cell>
          <cell r="AU227">
            <v>0</v>
          </cell>
          <cell r="AV227"/>
          <cell r="AW227">
            <v>1250000</v>
          </cell>
          <cell r="AX227">
            <v>625000</v>
          </cell>
          <cell r="AY227">
            <v>625000</v>
          </cell>
          <cell r="AZ227"/>
          <cell r="BA227"/>
          <cell r="BB227"/>
          <cell r="BC227"/>
          <cell r="BD227"/>
          <cell r="BE227"/>
          <cell r="BF227">
            <v>0</v>
          </cell>
          <cell r="BG227">
            <v>0</v>
          </cell>
          <cell r="BH227"/>
          <cell r="BI227">
            <v>0</v>
          </cell>
          <cell r="BJ227"/>
          <cell r="BK227"/>
          <cell r="BL227"/>
          <cell r="BM227"/>
          <cell r="BN227"/>
          <cell r="BO227"/>
          <cell r="BP227"/>
          <cell r="BQ227"/>
          <cell r="BR227"/>
          <cell r="BS227"/>
          <cell r="BT227">
            <v>0</v>
          </cell>
          <cell r="BU227"/>
          <cell r="BV227"/>
          <cell r="BW227"/>
          <cell r="BX227"/>
          <cell r="BY227"/>
          <cell r="BZ227"/>
          <cell r="CA227" t="str">
            <v>Bradshaw</v>
          </cell>
          <cell r="CB227"/>
          <cell r="CC227" t="str">
            <v>3c</v>
          </cell>
        </row>
        <row r="228">
          <cell r="C228">
            <v>490</v>
          </cell>
          <cell r="D228">
            <v>10</v>
          </cell>
          <cell r="E228">
            <v>370</v>
          </cell>
          <cell r="F228">
            <v>10</v>
          </cell>
          <cell r="G228">
            <v>2023</v>
          </cell>
          <cell r="H228" t="str">
            <v>Yes</v>
          </cell>
          <cell r="I228" t="str">
            <v/>
          </cell>
          <cell r="J228">
            <v>0</v>
          </cell>
          <cell r="K228" t="str">
            <v>Bradshaw</v>
          </cell>
          <cell r="L228" t="str">
            <v>Other - LSL Repl - Phase 3</v>
          </cell>
          <cell r="M228" t="str">
            <v>1690011-15</v>
          </cell>
          <cell r="N228" t="str">
            <v xml:space="preserve">No </v>
          </cell>
          <cell r="O228">
            <v>85852</v>
          </cell>
          <cell r="P228" t="str">
            <v>LSL</v>
          </cell>
          <cell r="Q228" t="str">
            <v>Exempt</v>
          </cell>
          <cell r="R228"/>
          <cell r="S228" t="str">
            <v>certified</v>
          </cell>
          <cell r="T228">
            <v>2500000</v>
          </cell>
          <cell r="U228">
            <v>1250000</v>
          </cell>
          <cell r="V228">
            <v>1250000</v>
          </cell>
          <cell r="W228">
            <v>625000</v>
          </cell>
          <cell r="X228" t="str">
            <v>23 Carryover</v>
          </cell>
          <cell r="Y228"/>
          <cell r="Z228">
            <v>44715</v>
          </cell>
          <cell r="AA228">
            <v>2500000</v>
          </cell>
          <cell r="AB228">
            <v>1250000</v>
          </cell>
          <cell r="AC228" t="str">
            <v>Part A5,LSL</v>
          </cell>
          <cell r="AD228">
            <v>45383</v>
          </cell>
          <cell r="AE228">
            <v>45566</v>
          </cell>
          <cell r="AF228"/>
          <cell r="AG228"/>
          <cell r="AH228" t="str">
            <v>cmt rcd, adjusted project costs</v>
          </cell>
          <cell r="AI228">
            <v>2500000</v>
          </cell>
          <cell r="AJ228">
            <v>3360000</v>
          </cell>
          <cell r="AK228">
            <v>-860000</v>
          </cell>
          <cell r="AL228"/>
          <cell r="AM228">
            <v>45107</v>
          </cell>
          <cell r="AN228"/>
          <cell r="AO228">
            <v>2500000</v>
          </cell>
          <cell r="AP228"/>
          <cell r="AQ228">
            <v>2500000</v>
          </cell>
          <cell r="AR228">
            <v>2500000</v>
          </cell>
          <cell r="AS228"/>
          <cell r="AT228">
            <v>1250000</v>
          </cell>
          <cell r="AU228">
            <v>0</v>
          </cell>
          <cell r="AV228"/>
          <cell r="AW228">
            <v>1250000</v>
          </cell>
          <cell r="AX228">
            <v>625000</v>
          </cell>
          <cell r="AY228">
            <v>625000</v>
          </cell>
          <cell r="AZ228"/>
          <cell r="BA228"/>
          <cell r="BB228"/>
          <cell r="BC228"/>
          <cell r="BD228"/>
          <cell r="BE228"/>
          <cell r="BF228">
            <v>0</v>
          </cell>
          <cell r="BG228">
            <v>0</v>
          </cell>
          <cell r="BH228"/>
          <cell r="BI228">
            <v>0</v>
          </cell>
          <cell r="BJ228"/>
          <cell r="BK228"/>
          <cell r="BL228"/>
          <cell r="BM228"/>
          <cell r="BN228"/>
          <cell r="BO228"/>
          <cell r="BP228"/>
          <cell r="BQ228"/>
          <cell r="BR228"/>
          <cell r="BS228"/>
          <cell r="BT228">
            <v>0</v>
          </cell>
          <cell r="BU228"/>
          <cell r="BV228"/>
          <cell r="BW228"/>
          <cell r="BX228"/>
          <cell r="BY228"/>
          <cell r="BZ228"/>
          <cell r="CA228" t="str">
            <v>Bradshaw</v>
          </cell>
          <cell r="CB228"/>
          <cell r="CC228" t="str">
            <v>3c</v>
          </cell>
        </row>
        <row r="229">
          <cell r="C229">
            <v>491</v>
          </cell>
          <cell r="D229">
            <v>10</v>
          </cell>
          <cell r="E229">
            <v>371</v>
          </cell>
          <cell r="F229">
            <v>10</v>
          </cell>
          <cell r="G229">
            <v>2023</v>
          </cell>
          <cell r="H229" t="str">
            <v>Yes</v>
          </cell>
          <cell r="I229" t="str">
            <v/>
          </cell>
          <cell r="J229">
            <v>0</v>
          </cell>
          <cell r="K229" t="str">
            <v>Bradshaw</v>
          </cell>
          <cell r="L229" t="str">
            <v>Other - LSL Repl - Phase 4</v>
          </cell>
          <cell r="M229" t="str">
            <v>1690011-16</v>
          </cell>
          <cell r="N229" t="str">
            <v xml:space="preserve">No </v>
          </cell>
          <cell r="O229">
            <v>85852</v>
          </cell>
          <cell r="P229" t="str">
            <v>LSL</v>
          </cell>
          <cell r="Q229" t="str">
            <v>Exempt</v>
          </cell>
          <cell r="R229"/>
          <cell r="S229" t="str">
            <v>certified</v>
          </cell>
          <cell r="T229">
            <v>2500000</v>
          </cell>
          <cell r="U229">
            <v>1250000</v>
          </cell>
          <cell r="V229">
            <v>1250000</v>
          </cell>
          <cell r="W229">
            <v>625000</v>
          </cell>
          <cell r="X229" t="str">
            <v>23 Carryover</v>
          </cell>
          <cell r="Y229"/>
          <cell r="Z229">
            <v>44715</v>
          </cell>
          <cell r="AA229">
            <v>2500000</v>
          </cell>
          <cell r="AB229">
            <v>1250000</v>
          </cell>
          <cell r="AC229" t="str">
            <v>Part A5,LSL</v>
          </cell>
          <cell r="AD229">
            <v>45383</v>
          </cell>
          <cell r="AE229">
            <v>45566</v>
          </cell>
          <cell r="AF229"/>
          <cell r="AG229"/>
          <cell r="AH229" t="str">
            <v>cmt rcd, adjusted project costs</v>
          </cell>
          <cell r="AI229">
            <v>2500000</v>
          </cell>
          <cell r="AJ229">
            <v>3360000</v>
          </cell>
          <cell r="AK229">
            <v>-860000</v>
          </cell>
          <cell r="AL229"/>
          <cell r="AM229">
            <v>45107</v>
          </cell>
          <cell r="AN229"/>
          <cell r="AO229">
            <v>2500000</v>
          </cell>
          <cell r="AP229"/>
          <cell r="AQ229">
            <v>2500000</v>
          </cell>
          <cell r="AR229">
            <v>2500000</v>
          </cell>
          <cell r="AS229"/>
          <cell r="AT229">
            <v>1250000</v>
          </cell>
          <cell r="AU229">
            <v>0</v>
          </cell>
          <cell r="AV229"/>
          <cell r="AW229">
            <v>1250000</v>
          </cell>
          <cell r="AX229">
            <v>625000</v>
          </cell>
          <cell r="AY229">
            <v>625000</v>
          </cell>
          <cell r="AZ229"/>
          <cell r="BA229"/>
          <cell r="BB229"/>
          <cell r="BC229"/>
          <cell r="BD229"/>
          <cell r="BE229"/>
          <cell r="BF229">
            <v>0</v>
          </cell>
          <cell r="BG229">
            <v>0</v>
          </cell>
          <cell r="BH229"/>
          <cell r="BI229">
            <v>0</v>
          </cell>
          <cell r="BJ229"/>
          <cell r="BK229"/>
          <cell r="BL229"/>
          <cell r="BM229"/>
          <cell r="BN229"/>
          <cell r="BO229"/>
          <cell r="BP229"/>
          <cell r="BQ229"/>
          <cell r="BR229"/>
          <cell r="BS229"/>
          <cell r="BT229">
            <v>0</v>
          </cell>
          <cell r="BU229"/>
          <cell r="BV229"/>
          <cell r="BW229"/>
          <cell r="BX229"/>
          <cell r="BY229"/>
          <cell r="BZ229"/>
          <cell r="CA229" t="str">
            <v>Bradshaw</v>
          </cell>
          <cell r="CB229"/>
          <cell r="CC229" t="str">
            <v>3c</v>
          </cell>
        </row>
        <row r="230">
          <cell r="C230">
            <v>559</v>
          </cell>
          <cell r="D230">
            <v>10</v>
          </cell>
          <cell r="E230">
            <v>367</v>
          </cell>
          <cell r="F230">
            <v>10</v>
          </cell>
          <cell r="G230">
            <v>2024</v>
          </cell>
          <cell r="H230" t="str">
            <v/>
          </cell>
          <cell r="I230" t="str">
            <v>Yes</v>
          </cell>
          <cell r="J230">
            <v>0</v>
          </cell>
          <cell r="K230" t="str">
            <v>Bradshaw</v>
          </cell>
          <cell r="L230" t="str">
            <v>Other - Rehab Woodland Booster Station</v>
          </cell>
          <cell r="M230" t="str">
            <v>1690011-11</v>
          </cell>
          <cell r="N230" t="str">
            <v xml:space="preserve">No </v>
          </cell>
          <cell r="O230">
            <v>86711</v>
          </cell>
          <cell r="P230" t="str">
            <v>Reg</v>
          </cell>
          <cell r="Q230" t="str">
            <v>Exempt</v>
          </cell>
          <cell r="R230">
            <v>44278</v>
          </cell>
          <cell r="S230">
            <v>45070</v>
          </cell>
          <cell r="T230">
            <v>8032000</v>
          </cell>
          <cell r="U230"/>
          <cell r="V230"/>
          <cell r="W230">
            <v>8032000</v>
          </cell>
          <cell r="X230" t="str">
            <v>Part B</v>
          </cell>
          <cell r="Y230"/>
          <cell r="Z230">
            <v>44715</v>
          </cell>
          <cell r="AA230">
            <v>3658560</v>
          </cell>
          <cell r="AB230">
            <v>3658560</v>
          </cell>
          <cell r="AC230" t="str">
            <v>Part B</v>
          </cell>
          <cell r="AD230">
            <v>45413</v>
          </cell>
          <cell r="AE230">
            <v>45778</v>
          </cell>
          <cell r="AF230"/>
          <cell r="AG230"/>
          <cell r="AH230"/>
          <cell r="AI230">
            <v>8032000</v>
          </cell>
          <cell r="AJ230">
            <v>8032000</v>
          </cell>
          <cell r="AK230">
            <v>0</v>
          </cell>
          <cell r="AL230"/>
          <cell r="AM230"/>
          <cell r="AN230"/>
          <cell r="AO230"/>
          <cell r="AP230"/>
          <cell r="AQ230">
            <v>8032000</v>
          </cell>
          <cell r="AR230">
            <v>8032000</v>
          </cell>
          <cell r="AS230"/>
          <cell r="AT230">
            <v>0</v>
          </cell>
          <cell r="AU230">
            <v>0</v>
          </cell>
          <cell r="AV230"/>
          <cell r="AW230">
            <v>0</v>
          </cell>
          <cell r="AX230">
            <v>0</v>
          </cell>
          <cell r="AY230">
            <v>8032000</v>
          </cell>
          <cell r="AZ230"/>
          <cell r="BA230"/>
          <cell r="BB230"/>
          <cell r="BC230"/>
          <cell r="BD230"/>
          <cell r="BE230"/>
          <cell r="BF230">
            <v>0</v>
          </cell>
          <cell r="BG230">
            <v>0</v>
          </cell>
          <cell r="BH230"/>
          <cell r="BI230">
            <v>0</v>
          </cell>
          <cell r="BJ230"/>
          <cell r="BK230"/>
          <cell r="BL230"/>
          <cell r="BM230"/>
          <cell r="BN230"/>
          <cell r="BO230"/>
          <cell r="BP230"/>
          <cell r="BQ230"/>
          <cell r="BR230"/>
          <cell r="BS230"/>
          <cell r="BT230">
            <v>0</v>
          </cell>
          <cell r="BU230"/>
          <cell r="BV230"/>
          <cell r="BW230"/>
          <cell r="BX230"/>
          <cell r="BY230"/>
          <cell r="BZ230"/>
          <cell r="CA230" t="str">
            <v>Bradshaw</v>
          </cell>
          <cell r="CB230" t="str">
            <v>Fletcher</v>
          </cell>
          <cell r="CC230" t="str">
            <v>3c</v>
          </cell>
        </row>
        <row r="231">
          <cell r="C231">
            <v>701</v>
          </cell>
          <cell r="D231">
            <v>7</v>
          </cell>
          <cell r="E231"/>
          <cell r="F231"/>
          <cell r="G231"/>
          <cell r="H231" t="str">
            <v/>
          </cell>
          <cell r="I231" t="str">
            <v/>
          </cell>
          <cell r="J231">
            <v>0</v>
          </cell>
          <cell r="K231" t="str">
            <v>Schultz</v>
          </cell>
          <cell r="L231" t="str">
            <v>Watermain -  Replace &amp; Loop</v>
          </cell>
          <cell r="M231" t="str">
            <v>1780002-4</v>
          </cell>
          <cell r="N231" t="str">
            <v xml:space="preserve">No </v>
          </cell>
          <cell r="O231">
            <v>136</v>
          </cell>
          <cell r="P231" t="str">
            <v>Reg</v>
          </cell>
          <cell r="Q231"/>
          <cell r="R231"/>
          <cell r="S231"/>
          <cell r="T231"/>
          <cell r="U231"/>
          <cell r="V231"/>
          <cell r="W231">
            <v>0</v>
          </cell>
          <cell r="X231"/>
          <cell r="Y231"/>
          <cell r="Z231"/>
          <cell r="AA231"/>
          <cell r="AB231"/>
          <cell r="AC231"/>
          <cell r="AD231"/>
          <cell r="AE231"/>
          <cell r="AF231"/>
          <cell r="AG231"/>
          <cell r="AH231"/>
          <cell r="AI231">
            <v>1024800</v>
          </cell>
          <cell r="AJ231">
            <v>1024800</v>
          </cell>
          <cell r="AK231">
            <v>0</v>
          </cell>
          <cell r="AL231"/>
          <cell r="AM231"/>
          <cell r="AN231"/>
          <cell r="AO231"/>
          <cell r="AP231"/>
          <cell r="AQ231">
            <v>1024800</v>
          </cell>
          <cell r="AR231">
            <v>0</v>
          </cell>
          <cell r="AS231"/>
          <cell r="AT231">
            <v>0</v>
          </cell>
          <cell r="AU231">
            <v>0</v>
          </cell>
          <cell r="AV231"/>
          <cell r="AW231">
            <v>0</v>
          </cell>
          <cell r="AX231">
            <v>0</v>
          </cell>
          <cell r="AY231">
            <v>0</v>
          </cell>
          <cell r="AZ231"/>
          <cell r="BA231"/>
          <cell r="BB231"/>
          <cell r="BC231"/>
          <cell r="BD231"/>
          <cell r="BE231"/>
          <cell r="BF231">
            <v>0</v>
          </cell>
          <cell r="BG231">
            <v>0</v>
          </cell>
          <cell r="BH231"/>
          <cell r="BI231">
            <v>0</v>
          </cell>
          <cell r="BJ231"/>
          <cell r="BK231"/>
          <cell r="BL231"/>
          <cell r="BM231"/>
          <cell r="BN231"/>
          <cell r="BO231"/>
          <cell r="BP231"/>
          <cell r="BQ231"/>
          <cell r="BR231"/>
          <cell r="BS231"/>
          <cell r="BT231"/>
          <cell r="BU231"/>
          <cell r="BV231"/>
          <cell r="BW231"/>
          <cell r="BX231"/>
          <cell r="BY231"/>
          <cell r="BZ231"/>
          <cell r="CA231" t="str">
            <v>Schultz</v>
          </cell>
          <cell r="CB231"/>
          <cell r="CC231">
            <v>5</v>
          </cell>
        </row>
        <row r="232">
          <cell r="C232">
            <v>297</v>
          </cell>
          <cell r="D232">
            <v>10</v>
          </cell>
          <cell r="E232">
            <v>175</v>
          </cell>
          <cell r="F232">
            <v>10</v>
          </cell>
          <cell r="G232">
            <v>2024</v>
          </cell>
          <cell r="H232" t="str">
            <v/>
          </cell>
          <cell r="I232" t="str">
            <v>Yes</v>
          </cell>
          <cell r="J232">
            <v>0</v>
          </cell>
          <cell r="K232" t="str">
            <v>Schultz</v>
          </cell>
          <cell r="L232" t="str">
            <v>Watermain -Phase 5</v>
          </cell>
          <cell r="M232" t="str">
            <v>1770004-8</v>
          </cell>
          <cell r="N232" t="str">
            <v xml:space="preserve">No </v>
          </cell>
          <cell r="O232">
            <v>519</v>
          </cell>
          <cell r="P232" t="str">
            <v>Reg</v>
          </cell>
          <cell r="Q232" t="str">
            <v>Exempt</v>
          </cell>
          <cell r="R232"/>
          <cell r="S232">
            <v>45023</v>
          </cell>
          <cell r="T232">
            <v>899800</v>
          </cell>
          <cell r="U232"/>
          <cell r="V232"/>
          <cell r="W232">
            <v>899800</v>
          </cell>
          <cell r="X232" t="str">
            <v>Part B</v>
          </cell>
          <cell r="Y232"/>
          <cell r="Z232">
            <v>44666</v>
          </cell>
          <cell r="AA232">
            <v>899800</v>
          </cell>
          <cell r="AB232">
            <v>899800</v>
          </cell>
          <cell r="AC232" t="str">
            <v>Part B</v>
          </cell>
          <cell r="AD232">
            <v>45352</v>
          </cell>
          <cell r="AE232">
            <v>45626</v>
          </cell>
          <cell r="AF232"/>
          <cell r="AG232"/>
          <cell r="AH232"/>
          <cell r="AI232">
            <v>899800</v>
          </cell>
          <cell r="AJ232">
            <v>899800</v>
          </cell>
          <cell r="AK232">
            <v>0</v>
          </cell>
          <cell r="AL232"/>
          <cell r="AM232"/>
          <cell r="AN232"/>
          <cell r="AO232"/>
          <cell r="AP232"/>
          <cell r="AQ232">
            <v>899800</v>
          </cell>
          <cell r="AR232">
            <v>899800</v>
          </cell>
          <cell r="AS232"/>
          <cell r="AT232">
            <v>0</v>
          </cell>
          <cell r="AU232">
            <v>0</v>
          </cell>
          <cell r="AV232"/>
          <cell r="AW232">
            <v>0</v>
          </cell>
          <cell r="AX232">
            <v>0</v>
          </cell>
          <cell r="AY232">
            <v>899800</v>
          </cell>
          <cell r="AZ232"/>
          <cell r="BA232"/>
          <cell r="BB232"/>
          <cell r="BC232"/>
          <cell r="BD232"/>
          <cell r="BE232"/>
          <cell r="BF232">
            <v>0</v>
          </cell>
          <cell r="BG232">
            <v>719840</v>
          </cell>
          <cell r="BH232"/>
          <cell r="BI232">
            <v>0</v>
          </cell>
          <cell r="BJ232"/>
          <cell r="BK232"/>
          <cell r="BL232"/>
          <cell r="BM232"/>
          <cell r="BN232"/>
          <cell r="BO232"/>
          <cell r="BP232"/>
          <cell r="BQ232"/>
          <cell r="BR232"/>
          <cell r="BS232"/>
          <cell r="BT232">
            <v>0</v>
          </cell>
          <cell r="BU232"/>
          <cell r="BV232"/>
          <cell r="BW232"/>
          <cell r="BX232"/>
          <cell r="BY232"/>
          <cell r="BZ232"/>
          <cell r="CA232" t="str">
            <v>Schultz</v>
          </cell>
          <cell r="CB232"/>
          <cell r="CC232">
            <v>5</v>
          </cell>
        </row>
        <row r="233">
          <cell r="C233">
            <v>127</v>
          </cell>
          <cell r="D233">
            <v>15</v>
          </cell>
          <cell r="E233">
            <v>653</v>
          </cell>
          <cell r="F233">
            <v>5</v>
          </cell>
          <cell r="G233"/>
          <cell r="H233" t="str">
            <v/>
          </cell>
          <cell r="I233" t="str">
            <v/>
          </cell>
          <cell r="J233">
            <v>0</v>
          </cell>
          <cell r="K233" t="str">
            <v>Kanuit</v>
          </cell>
          <cell r="L233" t="str">
            <v>Treatment - Manganese TP &amp; New Well</v>
          </cell>
          <cell r="M233" t="str">
            <v>1070002-3</v>
          </cell>
          <cell r="N233" t="str">
            <v xml:space="preserve">No </v>
          </cell>
          <cell r="O233">
            <v>3064</v>
          </cell>
          <cell r="P233" t="str">
            <v>EC</v>
          </cell>
          <cell r="Q233" t="str">
            <v>Exempt</v>
          </cell>
          <cell r="R233"/>
          <cell r="S233">
            <v>45089</v>
          </cell>
          <cell r="T233">
            <v>12550000</v>
          </cell>
          <cell r="U233"/>
          <cell r="V233"/>
          <cell r="W233">
            <v>9550000</v>
          </cell>
          <cell r="X233" t="str">
            <v>2025 project</v>
          </cell>
          <cell r="Y233"/>
          <cell r="Z233"/>
          <cell r="AA233"/>
          <cell r="AB233">
            <v>0</v>
          </cell>
          <cell r="AC233" t="str">
            <v>Part B, EC</v>
          </cell>
          <cell r="AD233">
            <v>45839</v>
          </cell>
          <cell r="AE233">
            <v>46266</v>
          </cell>
          <cell r="AF233"/>
          <cell r="AG233"/>
          <cell r="AH233"/>
          <cell r="AI233">
            <v>12550000</v>
          </cell>
          <cell r="AJ233">
            <v>12550000</v>
          </cell>
          <cell r="AK233">
            <v>0</v>
          </cell>
          <cell r="AL233"/>
          <cell r="AM233"/>
          <cell r="AN233"/>
          <cell r="AO233"/>
          <cell r="AP233"/>
          <cell r="AQ233">
            <v>12550000</v>
          </cell>
          <cell r="AR233">
            <v>0</v>
          </cell>
          <cell r="AS233"/>
          <cell r="AT233">
            <v>0</v>
          </cell>
          <cell r="AU233">
            <v>3000000</v>
          </cell>
          <cell r="AV233"/>
          <cell r="AW233">
            <v>3000000</v>
          </cell>
          <cell r="AX233">
            <v>0</v>
          </cell>
          <cell r="AY233">
            <v>0</v>
          </cell>
          <cell r="AZ233"/>
          <cell r="BA233"/>
          <cell r="BB233"/>
          <cell r="BC233"/>
          <cell r="BD233"/>
          <cell r="BE233"/>
          <cell r="BF233">
            <v>0</v>
          </cell>
          <cell r="BG233">
            <v>0</v>
          </cell>
          <cell r="BH233"/>
          <cell r="BI233">
            <v>0</v>
          </cell>
          <cell r="BJ233"/>
          <cell r="BK233"/>
          <cell r="BL233"/>
          <cell r="BM233"/>
          <cell r="BN233"/>
          <cell r="BO233"/>
          <cell r="BP233"/>
          <cell r="BQ233"/>
          <cell r="BR233"/>
          <cell r="BS233"/>
          <cell r="BT233">
            <v>0</v>
          </cell>
          <cell r="BU233"/>
          <cell r="BV233"/>
          <cell r="BW233"/>
          <cell r="BX233"/>
          <cell r="BY233"/>
          <cell r="BZ233"/>
          <cell r="CA233" t="str">
            <v>Kanuit</v>
          </cell>
          <cell r="CB233"/>
          <cell r="CC233">
            <v>9</v>
          </cell>
        </row>
        <row r="234">
          <cell r="C234">
            <v>111</v>
          </cell>
          <cell r="D234">
            <v>18</v>
          </cell>
          <cell r="E234">
            <v>10</v>
          </cell>
          <cell r="F234">
            <v>18</v>
          </cell>
          <cell r="G234" t="str">
            <v/>
          </cell>
          <cell r="H234" t="str">
            <v/>
          </cell>
          <cell r="I234" t="str">
            <v/>
          </cell>
          <cell r="J234" t="str">
            <v>RD Commit</v>
          </cell>
          <cell r="K234" t="str">
            <v>Kanuit</v>
          </cell>
          <cell r="L234" t="str">
            <v>Consolidation - Connection to Wells</v>
          </cell>
          <cell r="M234" t="str">
            <v>1220005-5</v>
          </cell>
          <cell r="N234" t="str">
            <v xml:space="preserve">No </v>
          </cell>
          <cell r="O234">
            <v>199</v>
          </cell>
          <cell r="P234" t="str">
            <v>Reg</v>
          </cell>
          <cell r="Q234" t="str">
            <v>Exempt</v>
          </cell>
          <cell r="R234"/>
          <cell r="S234"/>
          <cell r="T234"/>
          <cell r="U234"/>
          <cell r="V234"/>
          <cell r="W234">
            <v>0</v>
          </cell>
          <cell r="X234"/>
          <cell r="Y234"/>
          <cell r="Z234"/>
          <cell r="AA234"/>
          <cell r="AB234">
            <v>0</v>
          </cell>
          <cell r="AC234"/>
          <cell r="AD234"/>
          <cell r="AE234"/>
          <cell r="AF234"/>
          <cell r="AG234"/>
          <cell r="AH234"/>
          <cell r="AI234">
            <v>3545408</v>
          </cell>
          <cell r="AJ234">
            <v>3873000</v>
          </cell>
          <cell r="AK234">
            <v>-327592</v>
          </cell>
          <cell r="AL234"/>
          <cell r="AM234"/>
          <cell r="AN234"/>
          <cell r="AO234"/>
          <cell r="AP234"/>
          <cell r="AQ234">
            <v>3545408</v>
          </cell>
          <cell r="AR234">
            <v>0</v>
          </cell>
          <cell r="AS234"/>
          <cell r="AT234">
            <v>0</v>
          </cell>
          <cell r="AU234">
            <v>0</v>
          </cell>
          <cell r="AV234"/>
          <cell r="AW234">
            <v>0</v>
          </cell>
          <cell r="AX234">
            <v>0</v>
          </cell>
          <cell r="AY234">
            <v>0</v>
          </cell>
          <cell r="AZ234">
            <v>45224</v>
          </cell>
          <cell r="BA234">
            <v>45255</v>
          </cell>
          <cell r="BB234">
            <v>2024</v>
          </cell>
          <cell r="BC234" t="str">
            <v>RD/WIF</v>
          </cell>
          <cell r="BD234">
            <v>2169965</v>
          </cell>
          <cell r="BE234">
            <v>45079</v>
          </cell>
          <cell r="BF234">
            <v>0</v>
          </cell>
          <cell r="BG234">
            <v>2240000</v>
          </cell>
          <cell r="BH234">
            <v>2169965</v>
          </cell>
          <cell r="BI234">
            <v>2240000</v>
          </cell>
          <cell r="BJ234" t="str">
            <v>RD Commit</v>
          </cell>
          <cell r="BK234">
            <v>2022</v>
          </cell>
          <cell r="BL234">
            <v>44515</v>
          </cell>
          <cell r="BM234">
            <v>3873000</v>
          </cell>
          <cell r="BN234">
            <v>3545408</v>
          </cell>
          <cell r="BO234">
            <v>90</v>
          </cell>
          <cell r="BP234">
            <v>22</v>
          </cell>
          <cell r="BQ234">
            <v>3545408</v>
          </cell>
          <cell r="BR234">
            <v>1375443</v>
          </cell>
          <cell r="BT234">
            <v>1375443</v>
          </cell>
          <cell r="BU234"/>
          <cell r="BV234"/>
          <cell r="BX234"/>
          <cell r="CA234" t="str">
            <v>Kanuit</v>
          </cell>
          <cell r="CB234" t="str">
            <v>Gallentine</v>
          </cell>
          <cell r="CC234">
            <v>9</v>
          </cell>
        </row>
        <row r="235">
          <cell r="C235">
            <v>424</v>
          </cell>
          <cell r="D235">
            <v>10</v>
          </cell>
          <cell r="E235">
            <v>294</v>
          </cell>
          <cell r="F235">
            <v>10</v>
          </cell>
          <cell r="G235"/>
          <cell r="H235" t="str">
            <v/>
          </cell>
          <cell r="I235" t="str">
            <v/>
          </cell>
          <cell r="J235" t="str">
            <v>RD Commit</v>
          </cell>
          <cell r="K235" t="str">
            <v>Berrens</v>
          </cell>
          <cell r="L235" t="str">
            <v>Watermain - Repl Cast Iron Mains</v>
          </cell>
          <cell r="M235" t="str">
            <v>1590001-2</v>
          </cell>
          <cell r="N235" t="str">
            <v xml:space="preserve">No </v>
          </cell>
          <cell r="O235">
            <v>1171</v>
          </cell>
          <cell r="P235" t="str">
            <v>Reg</v>
          </cell>
          <cell r="Q235" t="str">
            <v>Exempt</v>
          </cell>
          <cell r="R235"/>
          <cell r="S235"/>
          <cell r="T235"/>
          <cell r="U235"/>
          <cell r="V235"/>
          <cell r="W235">
            <v>0</v>
          </cell>
          <cell r="X235"/>
          <cell r="Y235"/>
          <cell r="Z235"/>
          <cell r="AA235"/>
          <cell r="AB235">
            <v>0</v>
          </cell>
          <cell r="AC235"/>
          <cell r="AD235">
            <v>45047</v>
          </cell>
          <cell r="AE235"/>
          <cell r="AF235"/>
          <cell r="AG235"/>
          <cell r="AH235"/>
          <cell r="AI235">
            <v>8000000</v>
          </cell>
          <cell r="AJ235">
            <v>8000000</v>
          </cell>
          <cell r="AK235">
            <v>0</v>
          </cell>
          <cell r="AL235"/>
          <cell r="AM235"/>
          <cell r="AN235"/>
          <cell r="AO235"/>
          <cell r="AP235"/>
          <cell r="AQ235">
            <v>8000000</v>
          </cell>
          <cell r="AR235">
            <v>0</v>
          </cell>
          <cell r="AS235"/>
          <cell r="AT235">
            <v>0</v>
          </cell>
          <cell r="AU235">
            <v>0</v>
          </cell>
          <cell r="AV235"/>
          <cell r="AW235">
            <v>0</v>
          </cell>
          <cell r="AX235">
            <v>0</v>
          </cell>
          <cell r="AY235">
            <v>0</v>
          </cell>
          <cell r="AZ235"/>
          <cell r="BA235"/>
          <cell r="BB235"/>
          <cell r="BC235"/>
          <cell r="BD235">
            <v>1535000</v>
          </cell>
          <cell r="BE235">
            <v>45079</v>
          </cell>
          <cell r="BF235">
            <v>0</v>
          </cell>
          <cell r="BG235">
            <v>4611875.2832939699</v>
          </cell>
          <cell r="BH235">
            <v>1535000</v>
          </cell>
          <cell r="BI235">
            <v>4538950</v>
          </cell>
          <cell r="BJ235" t="str">
            <v>RD Commit</v>
          </cell>
          <cell r="BK235">
            <v>2023</v>
          </cell>
          <cell r="BL235">
            <v>44648</v>
          </cell>
          <cell r="BM235">
            <v>3069000</v>
          </cell>
          <cell r="BN235"/>
          <cell r="BO235">
            <v>480</v>
          </cell>
          <cell r="BP235">
            <v>108</v>
          </cell>
          <cell r="BQ235">
            <v>6983000</v>
          </cell>
          <cell r="BR235">
            <v>828000</v>
          </cell>
          <cell r="BS235">
            <v>1017000</v>
          </cell>
          <cell r="BT235">
            <v>1845000</v>
          </cell>
          <cell r="BU235"/>
          <cell r="BV235"/>
          <cell r="BW235"/>
          <cell r="BX235"/>
          <cell r="BY235"/>
          <cell r="BZ235"/>
          <cell r="CA235" t="str">
            <v>Berrens</v>
          </cell>
          <cell r="CB235" t="str">
            <v>Gallentine</v>
          </cell>
          <cell r="CC235">
            <v>8</v>
          </cell>
        </row>
        <row r="236">
          <cell r="C236">
            <v>167</v>
          </cell>
          <cell r="D236">
            <v>12</v>
          </cell>
          <cell r="E236">
            <v>46</v>
          </cell>
          <cell r="F236">
            <v>12</v>
          </cell>
          <cell r="G236">
            <v>2024</v>
          </cell>
          <cell r="H236" t="str">
            <v/>
          </cell>
          <cell r="I236" t="str">
            <v>Yes</v>
          </cell>
          <cell r="J236">
            <v>0</v>
          </cell>
          <cell r="K236" t="str">
            <v>Bradshaw</v>
          </cell>
          <cell r="L236" t="str">
            <v>Watermain - Replace &amp; Loop 2nd</v>
          </cell>
          <cell r="M236" t="str">
            <v>1260003-7</v>
          </cell>
          <cell r="N236" t="str">
            <v xml:space="preserve">No </v>
          </cell>
          <cell r="O236">
            <v>1200</v>
          </cell>
          <cell r="P236" t="str">
            <v>Reg</v>
          </cell>
          <cell r="Q236" t="str">
            <v>Exempt</v>
          </cell>
          <cell r="R236">
            <v>0</v>
          </cell>
          <cell r="S236">
            <v>45076</v>
          </cell>
          <cell r="T236">
            <v>1200000</v>
          </cell>
          <cell r="U236"/>
          <cell r="V236"/>
          <cell r="W236">
            <v>1200000</v>
          </cell>
          <cell r="X236" t="str">
            <v>Part B</v>
          </cell>
          <cell r="Y236"/>
          <cell r="Z236">
            <v>44708</v>
          </cell>
          <cell r="AA236">
            <v>1200000</v>
          </cell>
          <cell r="AB236">
            <v>1200000</v>
          </cell>
          <cell r="AC236" t="str">
            <v>Part B</v>
          </cell>
          <cell r="AD236">
            <v>45444</v>
          </cell>
          <cell r="AE236">
            <v>45870</v>
          </cell>
          <cell r="AF236"/>
          <cell r="AG236"/>
          <cell r="AH236" t="str">
            <v>Distribution-Second Ave SE, Second St SE, Seventh Ave SE</v>
          </cell>
          <cell r="AI236">
            <v>1200000</v>
          </cell>
          <cell r="AJ236">
            <v>1200000</v>
          </cell>
          <cell r="AK236">
            <v>0</v>
          </cell>
          <cell r="AL236"/>
          <cell r="AM236"/>
          <cell r="AN236"/>
          <cell r="AO236"/>
          <cell r="AP236"/>
          <cell r="AQ236">
            <v>1200000</v>
          </cell>
          <cell r="AR236">
            <v>1200000</v>
          </cell>
          <cell r="AS236"/>
          <cell r="AT236">
            <v>0</v>
          </cell>
          <cell r="AU236">
            <v>0</v>
          </cell>
          <cell r="AV236"/>
          <cell r="AW236">
            <v>0</v>
          </cell>
          <cell r="AX236">
            <v>0</v>
          </cell>
          <cell r="AY236">
            <v>1200000</v>
          </cell>
          <cell r="AZ236"/>
          <cell r="BA236"/>
          <cell r="BB236"/>
          <cell r="BC236"/>
          <cell r="BD236"/>
          <cell r="BE236"/>
          <cell r="BF236">
            <v>0</v>
          </cell>
          <cell r="BG236">
            <v>960000</v>
          </cell>
          <cell r="BH236"/>
          <cell r="BI236">
            <v>0</v>
          </cell>
          <cell r="BJ236"/>
          <cell r="BK236"/>
          <cell r="BL236"/>
          <cell r="BM236"/>
          <cell r="BN236"/>
          <cell r="BO236"/>
          <cell r="BP236"/>
          <cell r="BQ236"/>
          <cell r="BR236"/>
          <cell r="BS236"/>
          <cell r="BT236">
            <v>0</v>
          </cell>
          <cell r="BU236"/>
          <cell r="BV236"/>
          <cell r="BW236"/>
          <cell r="BX236"/>
          <cell r="BY236"/>
          <cell r="BZ236"/>
          <cell r="CA236" t="str">
            <v>Bradshaw</v>
          </cell>
          <cell r="CB236" t="str">
            <v>Lafontaine</v>
          </cell>
          <cell r="CC236">
            <v>4</v>
          </cell>
        </row>
        <row r="237">
          <cell r="C237">
            <v>675</v>
          </cell>
          <cell r="D237">
            <v>7</v>
          </cell>
          <cell r="E237">
            <v>518</v>
          </cell>
          <cell r="F237">
            <v>7</v>
          </cell>
          <cell r="G237"/>
          <cell r="H237" t="str">
            <v/>
          </cell>
          <cell r="I237" t="str">
            <v/>
          </cell>
          <cell r="J237" t="str">
            <v>RD Commit</v>
          </cell>
          <cell r="K237" t="str">
            <v>Bradshaw</v>
          </cell>
          <cell r="L237" t="str">
            <v>Treatment - Plant Rehab</v>
          </cell>
          <cell r="M237" t="str">
            <v>1560028-2</v>
          </cell>
          <cell r="N237" t="str">
            <v xml:space="preserve">No </v>
          </cell>
          <cell r="O237">
            <v>175</v>
          </cell>
          <cell r="P237" t="str">
            <v>Reg</v>
          </cell>
          <cell r="Q237" t="str">
            <v>Exempt</v>
          </cell>
          <cell r="R237"/>
          <cell r="S237"/>
          <cell r="T237"/>
          <cell r="U237"/>
          <cell r="V237"/>
          <cell r="W237">
            <v>0</v>
          </cell>
          <cell r="X237"/>
          <cell r="Y237"/>
          <cell r="Z237"/>
          <cell r="AA237"/>
          <cell r="AB237">
            <v>0</v>
          </cell>
          <cell r="AC237"/>
          <cell r="AD237"/>
          <cell r="AE237"/>
          <cell r="AF237"/>
          <cell r="AG237"/>
          <cell r="AH237"/>
          <cell r="AI237">
            <v>343000</v>
          </cell>
          <cell r="AJ237">
            <v>343000</v>
          </cell>
          <cell r="AK237">
            <v>0</v>
          </cell>
          <cell r="AL237"/>
          <cell r="AM237"/>
          <cell r="AN237"/>
          <cell r="AO237"/>
          <cell r="AP237"/>
          <cell r="AQ237">
            <v>343000</v>
          </cell>
          <cell r="AR237">
            <v>0</v>
          </cell>
          <cell r="AS237"/>
          <cell r="AT237">
            <v>0</v>
          </cell>
          <cell r="AU237">
            <v>0</v>
          </cell>
          <cell r="AV237"/>
          <cell r="AW237">
            <v>0</v>
          </cell>
          <cell r="AX237">
            <v>0</v>
          </cell>
          <cell r="AY237">
            <v>0</v>
          </cell>
          <cell r="AZ237"/>
          <cell r="BA237"/>
          <cell r="BB237"/>
          <cell r="BC237"/>
          <cell r="BD237"/>
          <cell r="BE237"/>
          <cell r="BF237">
            <v>0</v>
          </cell>
          <cell r="BG237">
            <v>0</v>
          </cell>
          <cell r="BH237"/>
          <cell r="BI237">
            <v>0</v>
          </cell>
          <cell r="BJ237" t="str">
            <v>RD Commit</v>
          </cell>
          <cell r="BK237"/>
          <cell r="BL237">
            <v>44409</v>
          </cell>
          <cell r="BM237"/>
          <cell r="BN237"/>
          <cell r="BO237"/>
          <cell r="BP237"/>
          <cell r="BQ237"/>
          <cell r="BR237">
            <v>126116.99164345404</v>
          </cell>
          <cell r="BS237">
            <v>121339.83286908078</v>
          </cell>
          <cell r="BT237">
            <v>247456.82451253483</v>
          </cell>
          <cell r="BU237">
            <v>95543.175487465182</v>
          </cell>
          <cell r="BV237" t="str">
            <v>2021 award</v>
          </cell>
          <cell r="BW237"/>
          <cell r="BX237"/>
          <cell r="BY237"/>
          <cell r="BZ237"/>
          <cell r="CA237" t="str">
            <v>Bradshaw</v>
          </cell>
          <cell r="CB237"/>
          <cell r="CC237">
            <v>4</v>
          </cell>
        </row>
        <row r="238">
          <cell r="C238">
            <v>779</v>
          </cell>
          <cell r="D238">
            <v>5</v>
          </cell>
          <cell r="E238">
            <v>621</v>
          </cell>
          <cell r="F238">
            <v>5</v>
          </cell>
          <cell r="G238"/>
          <cell r="H238" t="str">
            <v/>
          </cell>
          <cell r="I238" t="str">
            <v/>
          </cell>
          <cell r="J238" t="str">
            <v>RD Funded</v>
          </cell>
          <cell r="K238" t="str">
            <v>Bradshaw</v>
          </cell>
          <cell r="L238" t="str">
            <v>Watermain - Repl and Loop</v>
          </cell>
          <cell r="M238" t="str">
            <v>1560028-3</v>
          </cell>
          <cell r="N238" t="str">
            <v xml:space="preserve">No </v>
          </cell>
          <cell r="O238">
            <v>147</v>
          </cell>
          <cell r="P238" t="str">
            <v>Reg</v>
          </cell>
          <cell r="Q238" t="str">
            <v>Exempt</v>
          </cell>
          <cell r="R238"/>
          <cell r="S238"/>
          <cell r="T238"/>
          <cell r="U238"/>
          <cell r="V238"/>
          <cell r="W238">
            <v>0</v>
          </cell>
          <cell r="X238"/>
          <cell r="Y238"/>
          <cell r="Z238"/>
          <cell r="AA238"/>
          <cell r="AB238">
            <v>0</v>
          </cell>
          <cell r="AC238"/>
          <cell r="AD238"/>
          <cell r="AE238"/>
          <cell r="AF238"/>
          <cell r="AG238"/>
          <cell r="AH238"/>
          <cell r="AI238">
            <v>3566000</v>
          </cell>
          <cell r="AJ238">
            <v>3566000</v>
          </cell>
          <cell r="AK238">
            <v>0</v>
          </cell>
          <cell r="AL238"/>
          <cell r="AM238"/>
          <cell r="AN238"/>
          <cell r="AO238"/>
          <cell r="AP238"/>
          <cell r="AQ238">
            <v>3566000</v>
          </cell>
          <cell r="AR238">
            <v>0</v>
          </cell>
          <cell r="AS238"/>
          <cell r="AT238">
            <v>0</v>
          </cell>
          <cell r="AU238">
            <v>0</v>
          </cell>
          <cell r="AV238"/>
          <cell r="AW238">
            <v>0</v>
          </cell>
          <cell r="AX238">
            <v>0</v>
          </cell>
          <cell r="AY238">
            <v>0</v>
          </cell>
          <cell r="AZ238"/>
          <cell r="BA238"/>
          <cell r="BB238"/>
          <cell r="BC238"/>
          <cell r="BD238"/>
          <cell r="BE238"/>
          <cell r="BF238">
            <v>0</v>
          </cell>
          <cell r="BG238">
            <v>0</v>
          </cell>
          <cell r="BH238"/>
          <cell r="BI238">
            <v>0</v>
          </cell>
          <cell r="BJ238" t="str">
            <v>RD Funded</v>
          </cell>
          <cell r="BK238"/>
          <cell r="BL238">
            <v>44409</v>
          </cell>
          <cell r="BM238"/>
          <cell r="BN238"/>
          <cell r="BO238"/>
          <cell r="BP238"/>
          <cell r="BQ238"/>
          <cell r="BR238">
            <v>665883.00835654594</v>
          </cell>
          <cell r="BS238">
            <v>640660.16713091917</v>
          </cell>
          <cell r="BT238">
            <v>1306543.1754874652</v>
          </cell>
          <cell r="BU238">
            <v>504456.82451253483</v>
          </cell>
          <cell r="BV238" t="str">
            <v>2021 award</v>
          </cell>
          <cell r="BW238"/>
          <cell r="BX238"/>
          <cell r="BY238"/>
          <cell r="BZ238"/>
          <cell r="CA238" t="str">
            <v>Bradshaw</v>
          </cell>
          <cell r="CB238"/>
          <cell r="CC238">
            <v>4</v>
          </cell>
        </row>
        <row r="239">
          <cell r="C239">
            <v>1</v>
          </cell>
          <cell r="D239">
            <v>40</v>
          </cell>
          <cell r="E239"/>
          <cell r="F239"/>
          <cell r="G239">
            <v>2024</v>
          </cell>
          <cell r="H239" t="str">
            <v/>
          </cell>
          <cell r="I239" t="str">
            <v>Yes</v>
          </cell>
          <cell r="J239">
            <v>0</v>
          </cell>
          <cell r="K239" t="str">
            <v>Berrens</v>
          </cell>
          <cell r="L239" t="str">
            <v xml:space="preserve">Other - Reduce Nitrate Connect to LPSRW </v>
          </cell>
          <cell r="M239" t="str">
            <v>1530005-2</v>
          </cell>
          <cell r="N239" t="str">
            <v>Yes</v>
          </cell>
          <cell r="O239">
            <v>497</v>
          </cell>
          <cell r="P239" t="str">
            <v>Reg</v>
          </cell>
          <cell r="Q239"/>
          <cell r="R239"/>
          <cell r="S239">
            <v>45222</v>
          </cell>
          <cell r="T239">
            <v>2143800</v>
          </cell>
          <cell r="U239"/>
          <cell r="V239"/>
          <cell r="W239">
            <v>2143800</v>
          </cell>
          <cell r="X239" t="str">
            <v>Part B</v>
          </cell>
          <cell r="Y239" t="str">
            <v>will submit IUP request during comment period</v>
          </cell>
          <cell r="Z239"/>
          <cell r="AA239"/>
          <cell r="AB239"/>
          <cell r="AC239"/>
          <cell r="AD239">
            <v>45505</v>
          </cell>
          <cell r="AE239">
            <v>45838</v>
          </cell>
          <cell r="AF239"/>
          <cell r="AG239"/>
          <cell r="AH239" t="str">
            <v>IUP comment w/request</v>
          </cell>
          <cell r="AI239">
            <v>2143800</v>
          </cell>
          <cell r="AJ239">
            <v>7517000</v>
          </cell>
          <cell r="AK239"/>
          <cell r="AL239"/>
          <cell r="AM239"/>
          <cell r="AN239"/>
          <cell r="AO239"/>
          <cell r="AP239"/>
          <cell r="AQ239">
            <v>2143800</v>
          </cell>
          <cell r="AR239">
            <v>2143800</v>
          </cell>
          <cell r="AS239"/>
          <cell r="AT239">
            <v>0</v>
          </cell>
          <cell r="AU239">
            <v>0</v>
          </cell>
          <cell r="AV239"/>
          <cell r="AW239">
            <v>0</v>
          </cell>
          <cell r="AX239">
            <v>0</v>
          </cell>
          <cell r="AY239">
            <v>2143800</v>
          </cell>
          <cell r="AZ239"/>
          <cell r="BA239"/>
          <cell r="BB239"/>
          <cell r="BC239"/>
          <cell r="BD239"/>
          <cell r="BE239"/>
          <cell r="BF239">
            <v>0</v>
          </cell>
          <cell r="BG239">
            <v>0</v>
          </cell>
          <cell r="BH239"/>
          <cell r="BI239">
            <v>0</v>
          </cell>
          <cell r="BJ239"/>
          <cell r="BK239"/>
          <cell r="BL239"/>
          <cell r="BM239"/>
          <cell r="BN239"/>
          <cell r="BO239"/>
          <cell r="BP239"/>
          <cell r="BQ239"/>
          <cell r="BR239"/>
          <cell r="BS239"/>
          <cell r="BT239"/>
          <cell r="BU239"/>
          <cell r="BV239"/>
          <cell r="BW239"/>
          <cell r="BX239"/>
          <cell r="BY239"/>
          <cell r="BZ239"/>
          <cell r="CA239" t="str">
            <v>Berrens</v>
          </cell>
          <cell r="CB239"/>
          <cell r="CC239">
            <v>8</v>
          </cell>
        </row>
        <row r="240">
          <cell r="C240">
            <v>184</v>
          </cell>
          <cell r="D240">
            <v>12</v>
          </cell>
          <cell r="E240">
            <v>60</v>
          </cell>
          <cell r="F240">
            <v>12</v>
          </cell>
          <cell r="G240"/>
          <cell r="H240" t="str">
            <v/>
          </cell>
          <cell r="I240" t="str">
            <v/>
          </cell>
          <cell r="J240">
            <v>0</v>
          </cell>
          <cell r="K240" t="str">
            <v>Berrens</v>
          </cell>
          <cell r="L240" t="str">
            <v>Watermain - Replace &amp; Loop</v>
          </cell>
          <cell r="M240" t="str">
            <v>1530005-1</v>
          </cell>
          <cell r="N240" t="str">
            <v xml:space="preserve">No </v>
          </cell>
          <cell r="O240">
            <v>171</v>
          </cell>
          <cell r="P240" t="str">
            <v>Reg</v>
          </cell>
          <cell r="Q240" t="str">
            <v>Exempt</v>
          </cell>
          <cell r="R240"/>
          <cell r="S240"/>
          <cell r="T240"/>
          <cell r="U240"/>
          <cell r="V240"/>
          <cell r="W240">
            <v>0</v>
          </cell>
          <cell r="X240"/>
          <cell r="Y240"/>
          <cell r="Z240"/>
          <cell r="AA240"/>
          <cell r="AB240">
            <v>0</v>
          </cell>
          <cell r="AC240"/>
          <cell r="AD240"/>
          <cell r="AE240"/>
          <cell r="AF240"/>
          <cell r="AG240"/>
          <cell r="AH240"/>
          <cell r="AI240">
            <v>893400</v>
          </cell>
          <cell r="AJ240">
            <v>893400</v>
          </cell>
          <cell r="AK240">
            <v>0</v>
          </cell>
          <cell r="AL240"/>
          <cell r="AM240"/>
          <cell r="AN240"/>
          <cell r="AO240"/>
          <cell r="AP240"/>
          <cell r="AQ240">
            <v>893400</v>
          </cell>
          <cell r="AR240">
            <v>0</v>
          </cell>
          <cell r="AS240"/>
          <cell r="AT240">
            <v>0</v>
          </cell>
          <cell r="AU240">
            <v>0</v>
          </cell>
          <cell r="AV240"/>
          <cell r="AW240">
            <v>0</v>
          </cell>
          <cell r="AX240">
            <v>0</v>
          </cell>
          <cell r="AY240">
            <v>0</v>
          </cell>
          <cell r="AZ240"/>
          <cell r="BA240"/>
          <cell r="BB240"/>
          <cell r="BC240"/>
          <cell r="BD240"/>
          <cell r="BE240"/>
          <cell r="BF240">
            <v>0</v>
          </cell>
          <cell r="BG240">
            <v>0</v>
          </cell>
          <cell r="BH240"/>
          <cell r="BI240">
            <v>0</v>
          </cell>
          <cell r="BJ240"/>
          <cell r="BK240"/>
          <cell r="BL240"/>
          <cell r="BM240"/>
          <cell r="BN240"/>
          <cell r="BO240"/>
          <cell r="BP240"/>
          <cell r="BQ240"/>
          <cell r="BR240"/>
          <cell r="BS240"/>
          <cell r="BT240">
            <v>0</v>
          </cell>
          <cell r="BU240"/>
          <cell r="BV240"/>
          <cell r="BW240"/>
          <cell r="BX240"/>
          <cell r="BY240"/>
          <cell r="BZ240"/>
          <cell r="CA240" t="str">
            <v>Berrens</v>
          </cell>
          <cell r="CB240"/>
          <cell r="CC240">
            <v>8</v>
          </cell>
        </row>
        <row r="241">
          <cell r="C241">
            <v>273</v>
          </cell>
          <cell r="D241">
            <v>10</v>
          </cell>
          <cell r="E241">
            <v>141</v>
          </cell>
          <cell r="F241">
            <v>10</v>
          </cell>
          <cell r="G241"/>
          <cell r="H241" t="str">
            <v/>
          </cell>
          <cell r="I241" t="str">
            <v/>
          </cell>
          <cell r="J241" t="str">
            <v>PER submitted</v>
          </cell>
          <cell r="K241" t="str">
            <v>Kanuit</v>
          </cell>
          <cell r="L241" t="str">
            <v>Watermain - Repl TH169</v>
          </cell>
          <cell r="M241" t="str">
            <v>1220004-3</v>
          </cell>
          <cell r="N241" t="str">
            <v xml:space="preserve">No </v>
          </cell>
          <cell r="O241">
            <v>663</v>
          </cell>
          <cell r="P241" t="str">
            <v>Reg</v>
          </cell>
          <cell r="Q241" t="str">
            <v>Exempt</v>
          </cell>
          <cell r="R241"/>
          <cell r="S241"/>
          <cell r="T241"/>
          <cell r="U241"/>
          <cell r="V241"/>
          <cell r="W241">
            <v>0</v>
          </cell>
          <cell r="X241"/>
          <cell r="Y241"/>
          <cell r="Z241"/>
          <cell r="AA241"/>
          <cell r="AB241">
            <v>0</v>
          </cell>
          <cell r="AC241"/>
          <cell r="AD241"/>
          <cell r="AE241"/>
          <cell r="AF241"/>
          <cell r="AG241"/>
          <cell r="AH241"/>
          <cell r="AI241">
            <v>722645</v>
          </cell>
          <cell r="AJ241">
            <v>722645</v>
          </cell>
          <cell r="AK241">
            <v>0</v>
          </cell>
          <cell r="AL241"/>
          <cell r="AM241"/>
          <cell r="AN241"/>
          <cell r="AO241"/>
          <cell r="AP241"/>
          <cell r="AQ241">
            <v>722645</v>
          </cell>
          <cell r="AR241">
            <v>0</v>
          </cell>
          <cell r="AS241"/>
          <cell r="AT241">
            <v>0</v>
          </cell>
          <cell r="AU241">
            <v>0</v>
          </cell>
          <cell r="AV241"/>
          <cell r="AW241">
            <v>0</v>
          </cell>
          <cell r="AX241">
            <v>0</v>
          </cell>
          <cell r="AY241">
            <v>0</v>
          </cell>
          <cell r="AZ241"/>
          <cell r="BA241"/>
          <cell r="BB241"/>
          <cell r="BC241"/>
          <cell r="BD241"/>
          <cell r="BE241"/>
          <cell r="BF241">
            <v>0</v>
          </cell>
          <cell r="BG241">
            <v>0</v>
          </cell>
          <cell r="BH241"/>
          <cell r="BI241">
            <v>0</v>
          </cell>
          <cell r="BJ241" t="str">
            <v>PER submitted</v>
          </cell>
          <cell r="BK241"/>
          <cell r="BL241"/>
          <cell r="BM241"/>
          <cell r="BN241"/>
          <cell r="BO241"/>
          <cell r="BP241"/>
          <cell r="BQ241"/>
          <cell r="BR241"/>
          <cell r="BS241"/>
          <cell r="BT241">
            <v>0</v>
          </cell>
          <cell r="BU241"/>
          <cell r="BV241"/>
          <cell r="BW241"/>
          <cell r="BX241"/>
          <cell r="BY241"/>
          <cell r="BZ241"/>
          <cell r="CA241" t="str">
            <v>Kanuit</v>
          </cell>
          <cell r="CB241" t="str">
            <v>Gallentine</v>
          </cell>
          <cell r="CC241">
            <v>9</v>
          </cell>
        </row>
        <row r="242">
          <cell r="C242">
            <v>35</v>
          </cell>
          <cell r="D242">
            <v>20</v>
          </cell>
          <cell r="E242"/>
          <cell r="F242"/>
          <cell r="G242"/>
          <cell r="H242" t="str">
            <v/>
          </cell>
          <cell r="I242" t="str">
            <v/>
          </cell>
          <cell r="J242">
            <v>0</v>
          </cell>
          <cell r="K242" t="str">
            <v>Bradshaw</v>
          </cell>
          <cell r="L242" t="str">
            <v>Other - LSL Replacement</v>
          </cell>
          <cell r="M242" t="str">
            <v>1690014-6</v>
          </cell>
          <cell r="N242" t="str">
            <v>Yes</v>
          </cell>
          <cell r="O242">
            <v>3280</v>
          </cell>
          <cell r="P242" t="str">
            <v>LSL</v>
          </cell>
          <cell r="Q242"/>
          <cell r="R242"/>
          <cell r="S242"/>
          <cell r="T242"/>
          <cell r="U242"/>
          <cell r="V242"/>
          <cell r="W242">
            <v>0</v>
          </cell>
          <cell r="X242"/>
          <cell r="Y242"/>
          <cell r="Z242"/>
          <cell r="AA242"/>
          <cell r="AB242"/>
          <cell r="AC242"/>
          <cell r="AD242"/>
          <cell r="AE242"/>
          <cell r="AF242"/>
          <cell r="AG242"/>
          <cell r="AH242"/>
          <cell r="AI242">
            <v>358000</v>
          </cell>
          <cell r="AJ242">
            <v>358000</v>
          </cell>
          <cell r="AK242">
            <v>0</v>
          </cell>
          <cell r="AL242"/>
          <cell r="AM242"/>
          <cell r="AN242"/>
          <cell r="AO242"/>
          <cell r="AP242"/>
          <cell r="AQ242">
            <v>358000</v>
          </cell>
          <cell r="AR242">
            <v>0</v>
          </cell>
          <cell r="AS242"/>
          <cell r="AT242">
            <v>0</v>
          </cell>
          <cell r="AU242">
            <v>0</v>
          </cell>
          <cell r="AV242"/>
          <cell r="AW242">
            <v>0</v>
          </cell>
          <cell r="AX242">
            <v>0</v>
          </cell>
          <cell r="AY242">
            <v>0</v>
          </cell>
          <cell r="AZ242"/>
          <cell r="BA242"/>
          <cell r="BB242"/>
          <cell r="BC242"/>
          <cell r="BD242"/>
          <cell r="BE242"/>
          <cell r="BF242">
            <v>0</v>
          </cell>
          <cell r="BG242">
            <v>0</v>
          </cell>
          <cell r="BH242"/>
          <cell r="BI242">
            <v>0</v>
          </cell>
          <cell r="BJ242"/>
          <cell r="BK242"/>
          <cell r="BL242"/>
          <cell r="BM242"/>
          <cell r="BN242"/>
          <cell r="BO242"/>
          <cell r="BP242"/>
          <cell r="BQ242"/>
          <cell r="BR242"/>
          <cell r="BS242"/>
          <cell r="BT242"/>
          <cell r="BU242"/>
          <cell r="BV242"/>
          <cell r="BW242"/>
          <cell r="BX242"/>
          <cell r="BY242"/>
          <cell r="BZ242"/>
          <cell r="CA242" t="str">
            <v>Bradshaw</v>
          </cell>
          <cell r="CB242"/>
          <cell r="CC242" t="str">
            <v>3c</v>
          </cell>
        </row>
        <row r="243">
          <cell r="C243">
            <v>373</v>
          </cell>
          <cell r="D243">
            <v>10</v>
          </cell>
          <cell r="E243">
            <v>164</v>
          </cell>
          <cell r="F243">
            <v>10</v>
          </cell>
          <cell r="G243">
            <v>2024</v>
          </cell>
          <cell r="H243" t="str">
            <v/>
          </cell>
          <cell r="I243" t="str">
            <v>Yes</v>
          </cell>
          <cell r="J243">
            <v>0</v>
          </cell>
          <cell r="K243" t="str">
            <v>Bradshaw</v>
          </cell>
          <cell r="L243" t="str">
            <v>Watermain - Repl Various Areas</v>
          </cell>
          <cell r="M243" t="str">
            <v>1690014-3</v>
          </cell>
          <cell r="N243" t="str">
            <v xml:space="preserve">No </v>
          </cell>
          <cell r="O243">
            <v>3280</v>
          </cell>
          <cell r="P243" t="str">
            <v>Reg</v>
          </cell>
          <cell r="Q243" t="str">
            <v>Exempt</v>
          </cell>
          <cell r="R243"/>
          <cell r="S243">
            <v>45078</v>
          </cell>
          <cell r="T243">
            <v>4513000</v>
          </cell>
          <cell r="U243"/>
          <cell r="V243"/>
          <cell r="W243">
            <v>4513000</v>
          </cell>
          <cell r="X243" t="str">
            <v>Part B</v>
          </cell>
          <cell r="Y243"/>
          <cell r="Z243"/>
          <cell r="AA243"/>
          <cell r="AB243">
            <v>0</v>
          </cell>
          <cell r="AC243"/>
          <cell r="AD243">
            <v>45261</v>
          </cell>
          <cell r="AE243">
            <v>45566</v>
          </cell>
          <cell r="AF243"/>
          <cell r="AG243"/>
          <cell r="AH243"/>
          <cell r="AI243">
            <v>4513000</v>
          </cell>
          <cell r="AJ243">
            <v>4513000</v>
          </cell>
          <cell r="AK243">
            <v>0</v>
          </cell>
          <cell r="AL243"/>
          <cell r="AM243"/>
          <cell r="AN243"/>
          <cell r="AO243"/>
          <cell r="AP243"/>
          <cell r="AQ243">
            <v>4513000</v>
          </cell>
          <cell r="AR243">
            <v>4513000</v>
          </cell>
          <cell r="AS243"/>
          <cell r="AT243">
            <v>0</v>
          </cell>
          <cell r="AU243">
            <v>0</v>
          </cell>
          <cell r="AV243"/>
          <cell r="AW243">
            <v>0</v>
          </cell>
          <cell r="AX243">
            <v>0</v>
          </cell>
          <cell r="AY243">
            <v>4513000</v>
          </cell>
          <cell r="AZ243"/>
          <cell r="BA243"/>
          <cell r="BB243"/>
          <cell r="BC243"/>
          <cell r="BD243"/>
          <cell r="BE243"/>
          <cell r="BF243">
            <v>0</v>
          </cell>
          <cell r="BG243">
            <v>0</v>
          </cell>
          <cell r="BH243"/>
          <cell r="BI243">
            <v>0</v>
          </cell>
          <cell r="BJ243"/>
          <cell r="BK243"/>
          <cell r="BL243"/>
          <cell r="BM243"/>
          <cell r="BN243"/>
          <cell r="BO243"/>
          <cell r="BP243"/>
          <cell r="BT243">
            <v>0</v>
          </cell>
          <cell r="BU243"/>
          <cell r="BV243"/>
          <cell r="BX243"/>
          <cell r="CA243" t="str">
            <v>Bradshaw</v>
          </cell>
          <cell r="CB243" t="str">
            <v>Fletcher</v>
          </cell>
          <cell r="CC243" t="str">
            <v>3c</v>
          </cell>
        </row>
        <row r="244">
          <cell r="C244">
            <v>374</v>
          </cell>
          <cell r="D244">
            <v>10</v>
          </cell>
          <cell r="E244">
            <v>165</v>
          </cell>
          <cell r="F244">
            <v>10</v>
          </cell>
          <cell r="G244">
            <v>2024</v>
          </cell>
          <cell r="H244" t="str">
            <v/>
          </cell>
          <cell r="I244" t="str">
            <v>Yes</v>
          </cell>
          <cell r="J244">
            <v>0</v>
          </cell>
          <cell r="K244" t="str">
            <v>Bradshaw</v>
          </cell>
          <cell r="L244" t="str">
            <v>Watermain - Raw Water Intake/WM Repl</v>
          </cell>
          <cell r="M244" t="str">
            <v>1690014-4</v>
          </cell>
          <cell r="N244" t="str">
            <v xml:space="preserve">No </v>
          </cell>
          <cell r="O244">
            <v>3280</v>
          </cell>
          <cell r="P244" t="str">
            <v>Reg</v>
          </cell>
          <cell r="Q244" t="str">
            <v>Exempt</v>
          </cell>
          <cell r="S244">
            <v>45078</v>
          </cell>
          <cell r="T244">
            <v>4513000</v>
          </cell>
          <cell r="W244">
            <v>4513000</v>
          </cell>
          <cell r="X244" t="str">
            <v>Part B</v>
          </cell>
          <cell r="Z244"/>
          <cell r="AB244">
            <v>0</v>
          </cell>
          <cell r="AC244"/>
          <cell r="AD244">
            <v>45261</v>
          </cell>
          <cell r="AE244">
            <v>45566</v>
          </cell>
          <cell r="AI244">
            <v>4513000</v>
          </cell>
          <cell r="AJ244">
            <v>4513000</v>
          </cell>
          <cell r="AK244">
            <v>0</v>
          </cell>
          <cell r="AQ244">
            <v>4513000</v>
          </cell>
          <cell r="AR244">
            <v>4513000</v>
          </cell>
          <cell r="AT244">
            <v>0</v>
          </cell>
          <cell r="AU244">
            <v>0</v>
          </cell>
          <cell r="AW244">
            <v>0</v>
          </cell>
          <cell r="AX244">
            <v>0</v>
          </cell>
          <cell r="AY244">
            <v>4513000</v>
          </cell>
          <cell r="BF244">
            <v>0</v>
          </cell>
          <cell r="BG244">
            <v>0</v>
          </cell>
          <cell r="BH244"/>
          <cell r="BI244">
            <v>0</v>
          </cell>
          <cell r="BT244">
            <v>0</v>
          </cell>
          <cell r="CA244" t="str">
            <v>Bradshaw</v>
          </cell>
          <cell r="CB244" t="str">
            <v>Fletcher</v>
          </cell>
          <cell r="CC244" t="str">
            <v>3c</v>
          </cell>
        </row>
        <row r="245">
          <cell r="C245">
            <v>375</v>
          </cell>
          <cell r="D245">
            <v>10</v>
          </cell>
          <cell r="E245">
            <v>166</v>
          </cell>
          <cell r="F245">
            <v>10</v>
          </cell>
          <cell r="G245" t="str">
            <v/>
          </cell>
          <cell r="H245" t="str">
            <v/>
          </cell>
          <cell r="I245" t="str">
            <v/>
          </cell>
          <cell r="J245">
            <v>0</v>
          </cell>
          <cell r="K245" t="str">
            <v>Bradshaw</v>
          </cell>
          <cell r="L245" t="str">
            <v>Watermain - Water Plant to Tower</v>
          </cell>
          <cell r="M245" t="str">
            <v>1690014-5</v>
          </cell>
          <cell r="N245" t="str">
            <v xml:space="preserve">No </v>
          </cell>
          <cell r="O245">
            <v>3280</v>
          </cell>
          <cell r="P245" t="str">
            <v>Reg</v>
          </cell>
          <cell r="Q245" t="str">
            <v>Exempt</v>
          </cell>
          <cell r="R245"/>
          <cell r="S245"/>
          <cell r="T245"/>
          <cell r="U245"/>
          <cell r="V245"/>
          <cell r="W245">
            <v>0</v>
          </cell>
          <cell r="X245"/>
          <cell r="Y245"/>
          <cell r="Z245"/>
          <cell r="AA245"/>
          <cell r="AB245">
            <v>0</v>
          </cell>
          <cell r="AC245"/>
          <cell r="AD245"/>
          <cell r="AE245"/>
          <cell r="AF245"/>
          <cell r="AG245"/>
          <cell r="AH245"/>
          <cell r="AI245">
            <v>369700</v>
          </cell>
          <cell r="AJ245">
            <v>369700</v>
          </cell>
          <cell r="AK245">
            <v>0</v>
          </cell>
          <cell r="AL245"/>
          <cell r="AM245"/>
          <cell r="AN245"/>
          <cell r="AO245"/>
          <cell r="AP245"/>
          <cell r="AQ245">
            <v>369700</v>
          </cell>
          <cell r="AR245">
            <v>0</v>
          </cell>
          <cell r="AS245"/>
          <cell r="AT245">
            <v>0</v>
          </cell>
          <cell r="AU245">
            <v>0</v>
          </cell>
          <cell r="AV245"/>
          <cell r="AW245">
            <v>0</v>
          </cell>
          <cell r="AX245">
            <v>0</v>
          </cell>
          <cell r="AY245">
            <v>0</v>
          </cell>
          <cell r="AZ245"/>
          <cell r="BA245"/>
          <cell r="BB245"/>
          <cell r="BC245"/>
          <cell r="BD245"/>
          <cell r="BE245"/>
          <cell r="BF245">
            <v>0</v>
          </cell>
          <cell r="BG245">
            <v>0</v>
          </cell>
          <cell r="BH245"/>
          <cell r="BI245">
            <v>0</v>
          </cell>
          <cell r="BJ245"/>
          <cell r="BK245"/>
          <cell r="BL245"/>
          <cell r="BM245"/>
          <cell r="BN245"/>
          <cell r="BO245"/>
          <cell r="BP245"/>
          <cell r="BQ245"/>
          <cell r="BR245"/>
          <cell r="BS245"/>
          <cell r="BT245">
            <v>0</v>
          </cell>
          <cell r="BU245"/>
          <cell r="BV245"/>
          <cell r="BW245"/>
          <cell r="BX245"/>
          <cell r="BY245"/>
          <cell r="BZ245"/>
          <cell r="CA245" t="str">
            <v>Bradshaw</v>
          </cell>
          <cell r="CB245" t="str">
            <v>Fletcher</v>
          </cell>
          <cell r="CC245" t="str">
            <v>3c</v>
          </cell>
        </row>
        <row r="246">
          <cell r="C246">
            <v>9</v>
          </cell>
          <cell r="D246">
            <v>30</v>
          </cell>
          <cell r="E246">
            <v>8</v>
          </cell>
          <cell r="F246">
            <v>30</v>
          </cell>
          <cell r="G246">
            <v>2024</v>
          </cell>
          <cell r="H246" t="str">
            <v/>
          </cell>
          <cell r="I246" t="str">
            <v>Yes</v>
          </cell>
          <cell r="J246">
            <v>0</v>
          </cell>
          <cell r="K246" t="str">
            <v>Kanuit</v>
          </cell>
          <cell r="L246" t="str">
            <v>Treatment - Radium Treatment with RO</v>
          </cell>
          <cell r="M246" t="str">
            <v>1400003-2</v>
          </cell>
          <cell r="N246" t="str">
            <v>Yes</v>
          </cell>
          <cell r="O246">
            <v>703</v>
          </cell>
          <cell r="P246" t="str">
            <v>Reg</v>
          </cell>
          <cell r="Q246" t="str">
            <v>Exempt</v>
          </cell>
          <cell r="S246">
            <v>45078</v>
          </cell>
          <cell r="T246">
            <v>7600000</v>
          </cell>
          <cell r="W246">
            <v>4100000</v>
          </cell>
          <cell r="X246" t="str">
            <v>Part B</v>
          </cell>
          <cell r="Y246" t="str">
            <v>comment period addition</v>
          </cell>
          <cell r="Z246">
            <v>44707</v>
          </cell>
          <cell r="AA246">
            <v>7600000</v>
          </cell>
          <cell r="AB246">
            <v>4100000</v>
          </cell>
          <cell r="AC246" t="str">
            <v>Part B</v>
          </cell>
          <cell r="AD246">
            <v>45413</v>
          </cell>
          <cell r="AE246">
            <v>45992</v>
          </cell>
          <cell r="AF246"/>
          <cell r="AG246"/>
          <cell r="AH246"/>
          <cell r="AI246">
            <v>7600000</v>
          </cell>
          <cell r="AJ246">
            <v>7601100</v>
          </cell>
          <cell r="AK246">
            <v>-1100</v>
          </cell>
          <cell r="AQ246">
            <v>7600000</v>
          </cell>
          <cell r="AR246">
            <v>4100000</v>
          </cell>
          <cell r="AT246">
            <v>0</v>
          </cell>
          <cell r="AU246">
            <v>0</v>
          </cell>
          <cell r="AW246">
            <v>0</v>
          </cell>
          <cell r="AX246">
            <v>0</v>
          </cell>
          <cell r="AY246">
            <v>4100000</v>
          </cell>
          <cell r="AZ246"/>
          <cell r="BA246"/>
          <cell r="BF246">
            <v>0</v>
          </cell>
          <cell r="BG246">
            <v>1456097.0709556201</v>
          </cell>
          <cell r="BH246"/>
          <cell r="BI246">
            <v>0</v>
          </cell>
          <cell r="BJ246"/>
          <cell r="BT246">
            <v>0</v>
          </cell>
          <cell r="BW246">
            <v>3500000</v>
          </cell>
          <cell r="BX246" t="str">
            <v>23 SPAP</v>
          </cell>
          <cell r="BY246"/>
          <cell r="BZ246"/>
          <cell r="CA246" t="str">
            <v>Kanuit</v>
          </cell>
          <cell r="CB246"/>
          <cell r="CC246">
            <v>9</v>
          </cell>
        </row>
        <row r="247">
          <cell r="C247">
            <v>833</v>
          </cell>
          <cell r="D247">
            <v>5</v>
          </cell>
          <cell r="E247">
            <v>661</v>
          </cell>
          <cell r="F247">
            <v>5</v>
          </cell>
          <cell r="G247" t="str">
            <v/>
          </cell>
          <cell r="H247" t="str">
            <v/>
          </cell>
          <cell r="I247" t="str">
            <v/>
          </cell>
          <cell r="J247">
            <v>0</v>
          </cell>
          <cell r="K247" t="str">
            <v>Sabie</v>
          </cell>
          <cell r="L247" t="str">
            <v>Treatment - New Plant, Remove Ra, Fe, Mn</v>
          </cell>
          <cell r="M247" t="str">
            <v>1190009-2</v>
          </cell>
          <cell r="N247" t="str">
            <v xml:space="preserve">No </v>
          </cell>
          <cell r="O247">
            <v>1300</v>
          </cell>
          <cell r="P247" t="str">
            <v>Reg</v>
          </cell>
          <cell r="Q247" t="str">
            <v>Exempt</v>
          </cell>
          <cell r="W247">
            <v>0</v>
          </cell>
          <cell r="Y247"/>
          <cell r="Z247"/>
          <cell r="AB247">
            <v>0</v>
          </cell>
          <cell r="AC247"/>
          <cell r="AD247"/>
          <cell r="AH247"/>
          <cell r="AI247">
            <v>7500000</v>
          </cell>
          <cell r="AJ247">
            <v>7500000</v>
          </cell>
          <cell r="AK247">
            <v>0</v>
          </cell>
          <cell r="AL247"/>
          <cell r="AQ247">
            <v>7500000</v>
          </cell>
          <cell r="AR247">
            <v>0</v>
          </cell>
          <cell r="AT247">
            <v>0</v>
          </cell>
          <cell r="AU247">
            <v>0</v>
          </cell>
          <cell r="AW247">
            <v>0</v>
          </cell>
          <cell r="AX247">
            <v>0</v>
          </cell>
          <cell r="AY247">
            <v>0</v>
          </cell>
          <cell r="AZ247"/>
          <cell r="BA247"/>
          <cell r="BF247">
            <v>0</v>
          </cell>
          <cell r="BG247">
            <v>0</v>
          </cell>
          <cell r="BH247"/>
          <cell r="BI247">
            <v>0</v>
          </cell>
          <cell r="BJ247"/>
          <cell r="BK247"/>
          <cell r="BL247"/>
          <cell r="BM247"/>
          <cell r="BN247"/>
          <cell r="BO247"/>
          <cell r="BP247"/>
          <cell r="BQ247"/>
          <cell r="BR247"/>
          <cell r="BS247"/>
          <cell r="BT247">
            <v>0</v>
          </cell>
          <cell r="BU247"/>
          <cell r="BV247"/>
          <cell r="BW247"/>
          <cell r="BX247"/>
          <cell r="BY247"/>
          <cell r="BZ247"/>
          <cell r="CA247" t="str">
            <v>Sabie</v>
          </cell>
          <cell r="CB247" t="str">
            <v>Sabie</v>
          </cell>
          <cell r="CC247">
            <v>11</v>
          </cell>
        </row>
        <row r="248">
          <cell r="C248">
            <v>288</v>
          </cell>
          <cell r="D248">
            <v>10</v>
          </cell>
          <cell r="E248">
            <v>161</v>
          </cell>
          <cell r="F248">
            <v>10</v>
          </cell>
          <cell r="G248" t="str">
            <v/>
          </cell>
          <cell r="H248" t="str">
            <v/>
          </cell>
          <cell r="I248" t="str">
            <v/>
          </cell>
          <cell r="J248" t="str">
            <v>Should apply</v>
          </cell>
          <cell r="K248" t="str">
            <v>Schultz</v>
          </cell>
          <cell r="L248" t="str">
            <v>Storage - Remove Original Tower</v>
          </cell>
          <cell r="M248" t="str">
            <v>1600005-6</v>
          </cell>
          <cell r="N248" t="str">
            <v xml:space="preserve">No </v>
          </cell>
          <cell r="O248">
            <v>431</v>
          </cell>
          <cell r="P248" t="str">
            <v>Reg</v>
          </cell>
          <cell r="Q248" t="str">
            <v>Exempt</v>
          </cell>
          <cell r="R248"/>
          <cell r="S248"/>
          <cell r="T248"/>
          <cell r="U248"/>
          <cell r="V248"/>
          <cell r="W248">
            <v>0</v>
          </cell>
          <cell r="X248"/>
          <cell r="Y248"/>
          <cell r="Z248"/>
          <cell r="AA248"/>
          <cell r="AB248">
            <v>0</v>
          </cell>
          <cell r="AC248"/>
          <cell r="AD248"/>
          <cell r="AE248"/>
          <cell r="AF248"/>
          <cell r="AG248"/>
          <cell r="AH248"/>
          <cell r="AI248">
            <v>58000</v>
          </cell>
          <cell r="AJ248">
            <v>58000</v>
          </cell>
          <cell r="AK248">
            <v>0</v>
          </cell>
          <cell r="AL248"/>
          <cell r="AM248"/>
          <cell r="AN248"/>
          <cell r="AO248"/>
          <cell r="AP248"/>
          <cell r="AQ248">
            <v>58000</v>
          </cell>
          <cell r="AR248">
            <v>0</v>
          </cell>
          <cell r="AS248"/>
          <cell r="AT248">
            <v>0</v>
          </cell>
          <cell r="AU248">
            <v>0</v>
          </cell>
          <cell r="AV248"/>
          <cell r="AW248">
            <v>0</v>
          </cell>
          <cell r="AX248">
            <v>0</v>
          </cell>
          <cell r="AY248">
            <v>0</v>
          </cell>
          <cell r="AZ248"/>
          <cell r="BA248"/>
          <cell r="BB248"/>
          <cell r="BC248"/>
          <cell r="BD248"/>
          <cell r="BE248"/>
          <cell r="BF248">
            <v>0</v>
          </cell>
          <cell r="BG248">
            <v>46400</v>
          </cell>
          <cell r="BH248"/>
          <cell r="BI248">
            <v>28275</v>
          </cell>
          <cell r="BJ248" t="str">
            <v>Should apply</v>
          </cell>
          <cell r="BK248"/>
          <cell r="BL248"/>
          <cell r="BM248"/>
          <cell r="BN248"/>
          <cell r="BO248">
            <v>251</v>
          </cell>
          <cell r="BP248"/>
          <cell r="BQ248">
            <v>43500</v>
          </cell>
          <cell r="BR248"/>
          <cell r="BS248"/>
          <cell r="BT248">
            <v>0</v>
          </cell>
          <cell r="BU248"/>
          <cell r="BV248"/>
          <cell r="BW248"/>
          <cell r="BX248"/>
          <cell r="BY248"/>
          <cell r="BZ248"/>
          <cell r="CA248" t="str">
            <v>Schultz</v>
          </cell>
          <cell r="CB248" t="str">
            <v>Schultz</v>
          </cell>
          <cell r="CC248">
            <v>1</v>
          </cell>
        </row>
        <row r="249">
          <cell r="C249">
            <v>289</v>
          </cell>
          <cell r="D249">
            <v>10</v>
          </cell>
          <cell r="E249">
            <v>162</v>
          </cell>
          <cell r="F249">
            <v>10</v>
          </cell>
          <cell r="G249" t="str">
            <v/>
          </cell>
          <cell r="H249" t="str">
            <v/>
          </cell>
          <cell r="I249" t="str">
            <v/>
          </cell>
          <cell r="J249" t="str">
            <v>Should apply</v>
          </cell>
          <cell r="K249" t="str">
            <v>Schultz</v>
          </cell>
          <cell r="L249" t="str">
            <v>Watermain - Replace 1947 Lines</v>
          </cell>
          <cell r="M249" t="str">
            <v>1600005-7</v>
          </cell>
          <cell r="N249" t="str">
            <v xml:space="preserve">No </v>
          </cell>
          <cell r="O249">
            <v>431</v>
          </cell>
          <cell r="P249" t="str">
            <v>Reg</v>
          </cell>
          <cell r="Q249" t="str">
            <v>Exempt</v>
          </cell>
          <cell r="R249"/>
          <cell r="S249"/>
          <cell r="T249"/>
          <cell r="U249"/>
          <cell r="V249"/>
          <cell r="W249">
            <v>0</v>
          </cell>
          <cell r="X249"/>
          <cell r="Y249"/>
          <cell r="Z249"/>
          <cell r="AA249"/>
          <cell r="AB249">
            <v>0</v>
          </cell>
          <cell r="AC249"/>
          <cell r="AD249"/>
          <cell r="AE249"/>
          <cell r="AF249"/>
          <cell r="AG249"/>
          <cell r="AH249"/>
          <cell r="AI249">
            <v>1179150</v>
          </cell>
          <cell r="AJ249">
            <v>1179150</v>
          </cell>
          <cell r="AK249">
            <v>0</v>
          </cell>
          <cell r="AL249"/>
          <cell r="AM249"/>
          <cell r="AN249"/>
          <cell r="AO249"/>
          <cell r="AP249"/>
          <cell r="AQ249">
            <v>1179150</v>
          </cell>
          <cell r="AR249">
            <v>0</v>
          </cell>
          <cell r="AS249"/>
          <cell r="AT249">
            <v>0</v>
          </cell>
          <cell r="AU249">
            <v>0</v>
          </cell>
          <cell r="AV249"/>
          <cell r="AW249">
            <v>0</v>
          </cell>
          <cell r="AX249">
            <v>0</v>
          </cell>
          <cell r="AY249">
            <v>0</v>
          </cell>
          <cell r="AZ249"/>
          <cell r="BA249"/>
          <cell r="BB249"/>
          <cell r="BC249"/>
          <cell r="BD249"/>
          <cell r="BE249"/>
          <cell r="BF249">
            <v>0</v>
          </cell>
          <cell r="BG249">
            <v>943320</v>
          </cell>
          <cell r="BH249"/>
          <cell r="BI249">
            <v>574835.625</v>
          </cell>
          <cell r="BJ249" t="str">
            <v>Should apply</v>
          </cell>
          <cell r="BK249"/>
          <cell r="BL249"/>
          <cell r="BM249"/>
          <cell r="BN249"/>
          <cell r="BO249">
            <v>251</v>
          </cell>
          <cell r="BP249"/>
          <cell r="BQ249">
            <v>884362.5</v>
          </cell>
          <cell r="BR249"/>
          <cell r="BS249"/>
          <cell r="BT249">
            <v>0</v>
          </cell>
          <cell r="BU249"/>
          <cell r="BV249"/>
          <cell r="BW249"/>
          <cell r="BX249"/>
          <cell r="BY249"/>
          <cell r="BZ249"/>
          <cell r="CA249" t="str">
            <v>Schultz</v>
          </cell>
          <cell r="CB249" t="str">
            <v>Schultz</v>
          </cell>
          <cell r="CC249">
            <v>1</v>
          </cell>
        </row>
        <row r="250">
          <cell r="C250">
            <v>511</v>
          </cell>
          <cell r="D250">
            <v>10</v>
          </cell>
          <cell r="E250"/>
          <cell r="F250"/>
          <cell r="G250">
            <v>2024</v>
          </cell>
          <cell r="H250" t="str">
            <v/>
          </cell>
          <cell r="I250" t="str">
            <v>Yes</v>
          </cell>
          <cell r="J250">
            <v>0</v>
          </cell>
          <cell r="K250" t="str">
            <v>Bradshaw</v>
          </cell>
          <cell r="L250" t="str">
            <v>Watermain - Miller Trunk Rd/Airport Repl</v>
          </cell>
          <cell r="M250" t="str">
            <v>1690018-10</v>
          </cell>
          <cell r="N250" t="str">
            <v xml:space="preserve">No </v>
          </cell>
          <cell r="O250">
            <v>3513</v>
          </cell>
          <cell r="P250" t="str">
            <v>Reg</v>
          </cell>
          <cell r="Q250"/>
          <cell r="R250"/>
          <cell r="S250">
            <v>45038</v>
          </cell>
          <cell r="T250">
            <v>692599</v>
          </cell>
          <cell r="U250"/>
          <cell r="V250"/>
          <cell r="W250">
            <v>692599</v>
          </cell>
          <cell r="X250" t="str">
            <v>Part B</v>
          </cell>
          <cell r="Y250"/>
          <cell r="Z250"/>
          <cell r="AA250"/>
          <cell r="AB250"/>
          <cell r="AC250"/>
          <cell r="AD250">
            <v>45413</v>
          </cell>
          <cell r="AE250">
            <v>45597</v>
          </cell>
          <cell r="AF250"/>
          <cell r="AG250"/>
          <cell r="AH250"/>
          <cell r="AI250">
            <v>692599</v>
          </cell>
          <cell r="AJ250">
            <v>692599</v>
          </cell>
          <cell r="AK250">
            <v>0</v>
          </cell>
          <cell r="AL250"/>
          <cell r="AM250"/>
          <cell r="AN250"/>
          <cell r="AO250"/>
          <cell r="AP250"/>
          <cell r="AQ250">
            <v>692599</v>
          </cell>
          <cell r="AR250">
            <v>692599</v>
          </cell>
          <cell r="AS250"/>
          <cell r="AT250">
            <v>0</v>
          </cell>
          <cell r="AU250">
            <v>0</v>
          </cell>
          <cell r="AV250"/>
          <cell r="AW250">
            <v>0</v>
          </cell>
          <cell r="AX250">
            <v>0</v>
          </cell>
          <cell r="AY250">
            <v>692599</v>
          </cell>
          <cell r="AZ250"/>
          <cell r="BA250"/>
          <cell r="BB250"/>
          <cell r="BC250"/>
          <cell r="BD250"/>
          <cell r="BE250"/>
          <cell r="BF250">
            <v>0</v>
          </cell>
          <cell r="BG250">
            <v>0</v>
          </cell>
          <cell r="BH250"/>
          <cell r="BI250">
            <v>0</v>
          </cell>
          <cell r="BJ250"/>
          <cell r="BK250"/>
          <cell r="BL250"/>
          <cell r="BM250"/>
          <cell r="BN250"/>
          <cell r="BO250"/>
          <cell r="BP250"/>
          <cell r="BQ250"/>
          <cell r="BR250"/>
          <cell r="BS250"/>
          <cell r="BT250"/>
          <cell r="BU250"/>
          <cell r="BV250"/>
          <cell r="BW250"/>
          <cell r="BX250"/>
          <cell r="BY250"/>
          <cell r="BZ250"/>
          <cell r="CA250" t="str">
            <v>Bradshaw</v>
          </cell>
          <cell r="CB250"/>
          <cell r="CC250" t="str">
            <v>3c</v>
          </cell>
        </row>
        <row r="251">
          <cell r="C251">
            <v>512</v>
          </cell>
          <cell r="D251">
            <v>10</v>
          </cell>
          <cell r="E251"/>
          <cell r="F251"/>
          <cell r="G251">
            <v>2024</v>
          </cell>
          <cell r="H251" t="str">
            <v/>
          </cell>
          <cell r="I251" t="str">
            <v>Yes</v>
          </cell>
          <cell r="J251">
            <v>0</v>
          </cell>
          <cell r="K251" t="str">
            <v>Bradshaw</v>
          </cell>
          <cell r="L251" t="str">
            <v>Conservation - Meter Replacements</v>
          </cell>
          <cell r="M251" t="str">
            <v>1690018-11</v>
          </cell>
          <cell r="N251" t="str">
            <v xml:space="preserve">No </v>
          </cell>
          <cell r="O251">
            <v>3513</v>
          </cell>
          <cell r="P251" t="str">
            <v>Reg</v>
          </cell>
          <cell r="Q251"/>
          <cell r="R251"/>
          <cell r="S251">
            <v>45038</v>
          </cell>
          <cell r="T251">
            <v>754650</v>
          </cell>
          <cell r="U251"/>
          <cell r="V251"/>
          <cell r="W251">
            <v>754650</v>
          </cell>
          <cell r="X251" t="str">
            <v>Part B</v>
          </cell>
          <cell r="Y251"/>
          <cell r="Z251"/>
          <cell r="AA251"/>
          <cell r="AB251"/>
          <cell r="AC251"/>
          <cell r="AD251">
            <v>45413</v>
          </cell>
          <cell r="AE251">
            <v>45597</v>
          </cell>
          <cell r="AF251"/>
          <cell r="AG251"/>
          <cell r="AH251" t="str">
            <v>missed-cmt rcd request listing</v>
          </cell>
          <cell r="AI251">
            <v>754650</v>
          </cell>
          <cell r="AJ251">
            <v>754650</v>
          </cell>
          <cell r="AK251">
            <v>0</v>
          </cell>
          <cell r="AL251"/>
          <cell r="AM251"/>
          <cell r="AN251"/>
          <cell r="AO251"/>
          <cell r="AP251"/>
          <cell r="AQ251">
            <v>754650</v>
          </cell>
          <cell r="AR251">
            <v>754650</v>
          </cell>
          <cell r="AS251"/>
          <cell r="AT251">
            <v>0</v>
          </cell>
          <cell r="AU251">
            <v>0</v>
          </cell>
          <cell r="AV251"/>
          <cell r="AW251">
            <v>0</v>
          </cell>
          <cell r="AX251">
            <v>0</v>
          </cell>
          <cell r="AY251">
            <v>754650</v>
          </cell>
          <cell r="AZ251"/>
          <cell r="BA251"/>
          <cell r="BB251"/>
          <cell r="BC251"/>
          <cell r="BD251"/>
          <cell r="BE251"/>
          <cell r="BF251">
            <v>0</v>
          </cell>
          <cell r="BG251">
            <v>0</v>
          </cell>
          <cell r="BH251"/>
          <cell r="BI251">
            <v>0</v>
          </cell>
          <cell r="BJ251"/>
          <cell r="BK251"/>
          <cell r="BL251"/>
          <cell r="BM251"/>
          <cell r="BN251"/>
          <cell r="BO251"/>
          <cell r="BP251"/>
          <cell r="BQ251"/>
          <cell r="BR251"/>
          <cell r="BS251"/>
          <cell r="BT251"/>
          <cell r="BU251"/>
          <cell r="BV251"/>
          <cell r="BW251"/>
          <cell r="BX251"/>
          <cell r="BY251"/>
          <cell r="BZ251"/>
          <cell r="CA251" t="str">
            <v>Bradshaw</v>
          </cell>
          <cell r="CB251"/>
          <cell r="CC251" t="str">
            <v>3c</v>
          </cell>
        </row>
        <row r="252">
          <cell r="C252">
            <v>230</v>
          </cell>
          <cell r="D252">
            <v>12</v>
          </cell>
          <cell r="E252">
            <v>104</v>
          </cell>
          <cell r="F252">
            <v>12</v>
          </cell>
          <cell r="G252"/>
          <cell r="H252" t="str">
            <v/>
          </cell>
          <cell r="I252" t="str">
            <v/>
          </cell>
          <cell r="J252">
            <v>0</v>
          </cell>
          <cell r="K252" t="str">
            <v>Sabie</v>
          </cell>
          <cell r="L252" t="str">
            <v>Treatment - Plant Rehab</v>
          </cell>
          <cell r="M252" t="str">
            <v>1270012-2</v>
          </cell>
          <cell r="N252" t="str">
            <v xml:space="preserve">No </v>
          </cell>
          <cell r="O252">
            <v>2414</v>
          </cell>
          <cell r="P252" t="str">
            <v>Reg</v>
          </cell>
          <cell r="Q252" t="str">
            <v>Exempt</v>
          </cell>
          <cell r="R252"/>
          <cell r="S252"/>
          <cell r="T252"/>
          <cell r="U252"/>
          <cell r="V252"/>
          <cell r="W252">
            <v>0</v>
          </cell>
          <cell r="X252"/>
          <cell r="Y252"/>
          <cell r="Z252"/>
          <cell r="AA252"/>
          <cell r="AB252">
            <v>0</v>
          </cell>
          <cell r="AC252"/>
          <cell r="AD252"/>
          <cell r="AE252"/>
          <cell r="AF252"/>
          <cell r="AG252"/>
          <cell r="AH252"/>
          <cell r="AI252">
            <v>3020000</v>
          </cell>
          <cell r="AJ252">
            <v>3020000</v>
          </cell>
          <cell r="AK252">
            <v>0</v>
          </cell>
          <cell r="AL252"/>
          <cell r="AM252"/>
          <cell r="AN252"/>
          <cell r="AO252"/>
          <cell r="AP252"/>
          <cell r="AQ252">
            <v>3020000</v>
          </cell>
          <cell r="AR252">
            <v>0</v>
          </cell>
          <cell r="AS252"/>
          <cell r="AT252">
            <v>0</v>
          </cell>
          <cell r="AU252">
            <v>0</v>
          </cell>
          <cell r="AV252"/>
          <cell r="AW252">
            <v>0</v>
          </cell>
          <cell r="AX252">
            <v>0</v>
          </cell>
          <cell r="AY252">
            <v>0</v>
          </cell>
          <cell r="AZ252"/>
          <cell r="BA252"/>
          <cell r="BB252"/>
          <cell r="BC252"/>
          <cell r="BD252"/>
          <cell r="BE252"/>
          <cell r="BF252">
            <v>0</v>
          </cell>
          <cell r="BG252">
            <v>0</v>
          </cell>
          <cell r="BH252"/>
          <cell r="BI252">
            <v>0</v>
          </cell>
          <cell r="BJ252"/>
          <cell r="BK252"/>
          <cell r="BL252"/>
          <cell r="BM252"/>
          <cell r="BN252"/>
          <cell r="BO252"/>
          <cell r="BP252"/>
          <cell r="BQ252"/>
          <cell r="BR252"/>
          <cell r="BS252"/>
          <cell r="BT252">
            <v>0</v>
          </cell>
          <cell r="BU252"/>
          <cell r="BV252"/>
          <cell r="BW252"/>
          <cell r="BX252"/>
          <cell r="BY252"/>
          <cell r="BZ252"/>
          <cell r="CA252" t="str">
            <v>Sabie</v>
          </cell>
          <cell r="CB252"/>
          <cell r="CC252">
            <v>11</v>
          </cell>
        </row>
        <row r="253">
          <cell r="C253">
            <v>558</v>
          </cell>
          <cell r="D253">
            <v>10</v>
          </cell>
          <cell r="E253">
            <v>418</v>
          </cell>
          <cell r="F253">
            <v>10</v>
          </cell>
          <cell r="G253"/>
          <cell r="H253" t="str">
            <v/>
          </cell>
          <cell r="I253" t="str">
            <v/>
          </cell>
          <cell r="J253">
            <v>0</v>
          </cell>
          <cell r="K253" t="str">
            <v>Barrett</v>
          </cell>
          <cell r="L253" t="str">
            <v>Treatment - RO Addition</v>
          </cell>
          <cell r="M253" t="str">
            <v>1650005-5</v>
          </cell>
          <cell r="N253" t="str">
            <v xml:space="preserve">No </v>
          </cell>
          <cell r="O253">
            <v>1135</v>
          </cell>
          <cell r="P253" t="str">
            <v>Reg</v>
          </cell>
          <cell r="Q253" t="str">
            <v>Exempt</v>
          </cell>
          <cell r="R253"/>
          <cell r="S253" t="str">
            <v>pending</v>
          </cell>
          <cell r="T253"/>
          <cell r="U253"/>
          <cell r="V253"/>
          <cell r="W253">
            <v>0</v>
          </cell>
          <cell r="X253"/>
          <cell r="Y253" t="str">
            <v>iup request?</v>
          </cell>
          <cell r="Z253">
            <v>44678</v>
          </cell>
          <cell r="AA253">
            <v>2500000</v>
          </cell>
          <cell r="AB253">
            <v>2500000</v>
          </cell>
          <cell r="AC253" t="str">
            <v>Part B</v>
          </cell>
          <cell r="AD253">
            <v>45017</v>
          </cell>
          <cell r="AE253">
            <v>45627</v>
          </cell>
          <cell r="AF253"/>
          <cell r="AG253"/>
          <cell r="AH253"/>
          <cell r="AI253">
            <v>2500000</v>
          </cell>
          <cell r="AJ253">
            <v>2500000</v>
          </cell>
          <cell r="AK253">
            <v>0</v>
          </cell>
          <cell r="AL253"/>
          <cell r="AM253"/>
          <cell r="AN253"/>
          <cell r="AO253"/>
          <cell r="AP253"/>
          <cell r="AQ253">
            <v>2500000</v>
          </cell>
          <cell r="AR253">
            <v>0</v>
          </cell>
          <cell r="AS253"/>
          <cell r="AT253">
            <v>0</v>
          </cell>
          <cell r="AU253">
            <v>0</v>
          </cell>
          <cell r="AV253"/>
          <cell r="AW253">
            <v>0</v>
          </cell>
          <cell r="AX253">
            <v>0</v>
          </cell>
          <cell r="AY253">
            <v>0</v>
          </cell>
          <cell r="AZ253"/>
          <cell r="BA253"/>
          <cell r="BB253"/>
          <cell r="BC253"/>
          <cell r="BD253"/>
          <cell r="BE253"/>
          <cell r="BF253">
            <v>0</v>
          </cell>
          <cell r="BG253">
            <v>0</v>
          </cell>
          <cell r="BH253"/>
          <cell r="BI253">
            <v>0</v>
          </cell>
          <cell r="BJ253"/>
          <cell r="BK253"/>
          <cell r="BL253"/>
          <cell r="BM253"/>
          <cell r="BN253"/>
          <cell r="BO253"/>
          <cell r="BP253"/>
          <cell r="BQ253"/>
          <cell r="BR253"/>
          <cell r="BS253"/>
          <cell r="BT253">
            <v>0</v>
          </cell>
          <cell r="BU253"/>
          <cell r="BV253"/>
          <cell r="BW253"/>
          <cell r="BX253"/>
          <cell r="BY253"/>
          <cell r="BZ253"/>
          <cell r="CA253" t="str">
            <v>Barrett</v>
          </cell>
          <cell r="CB253"/>
          <cell r="CC253" t="str">
            <v>6E</v>
          </cell>
        </row>
        <row r="254">
          <cell r="C254">
            <v>470</v>
          </cell>
          <cell r="D254">
            <v>10</v>
          </cell>
          <cell r="E254">
            <v>572</v>
          </cell>
          <cell r="F254">
            <v>5</v>
          </cell>
          <cell r="G254" t="str">
            <v/>
          </cell>
          <cell r="H254" t="str">
            <v/>
          </cell>
          <cell r="I254" t="str">
            <v>Yes</v>
          </cell>
          <cell r="J254">
            <v>0</v>
          </cell>
          <cell r="K254" t="str">
            <v>Kanuit</v>
          </cell>
          <cell r="L254" t="str">
            <v>Storage - New 2.0 MG Reservoir</v>
          </cell>
          <cell r="M254" t="str">
            <v>1460003-2</v>
          </cell>
          <cell r="N254" t="str">
            <v xml:space="preserve">No </v>
          </cell>
          <cell r="O254">
            <v>10465</v>
          </cell>
          <cell r="P254" t="str">
            <v>Reg</v>
          </cell>
          <cell r="Q254" t="str">
            <v>Exempt</v>
          </cell>
          <cell r="R254"/>
          <cell r="S254">
            <v>45049</v>
          </cell>
          <cell r="T254">
            <v>4332000</v>
          </cell>
          <cell r="U254"/>
          <cell r="V254"/>
          <cell r="W254">
            <v>4332000</v>
          </cell>
          <cell r="X254" t="str">
            <v>Part B</v>
          </cell>
          <cell r="Y254"/>
          <cell r="Z254"/>
          <cell r="AA254"/>
          <cell r="AB254">
            <v>0</v>
          </cell>
          <cell r="AC254" t="str">
            <v>Below fundable</v>
          </cell>
          <cell r="AD254">
            <v>45444</v>
          </cell>
          <cell r="AE254">
            <v>45809</v>
          </cell>
          <cell r="AF254"/>
          <cell r="AG254"/>
          <cell r="AH254"/>
          <cell r="AI254">
            <v>4332000</v>
          </cell>
          <cell r="AJ254">
            <v>4332000</v>
          </cell>
          <cell r="AK254">
            <v>0</v>
          </cell>
          <cell r="AL254"/>
          <cell r="AM254"/>
          <cell r="AN254"/>
          <cell r="AO254"/>
          <cell r="AP254"/>
          <cell r="AQ254">
            <v>4332000</v>
          </cell>
          <cell r="AR254">
            <v>4332000</v>
          </cell>
          <cell r="AS254"/>
          <cell r="AT254">
            <v>0</v>
          </cell>
          <cell r="AU254">
            <v>0</v>
          </cell>
          <cell r="AV254"/>
          <cell r="AW254">
            <v>0</v>
          </cell>
          <cell r="AX254">
            <v>0</v>
          </cell>
          <cell r="AY254">
            <v>4332000</v>
          </cell>
          <cell r="AZ254"/>
          <cell r="BA254"/>
          <cell r="BB254"/>
          <cell r="BC254"/>
          <cell r="BD254"/>
          <cell r="BE254"/>
          <cell r="BF254">
            <v>0</v>
          </cell>
          <cell r="BG254">
            <v>0</v>
          </cell>
          <cell r="BH254"/>
          <cell r="BI254">
            <v>0</v>
          </cell>
          <cell r="BJ254"/>
          <cell r="BK254"/>
          <cell r="BL254"/>
          <cell r="BM254"/>
          <cell r="BN254"/>
          <cell r="BO254"/>
          <cell r="BP254"/>
          <cell r="BQ254"/>
          <cell r="BR254"/>
          <cell r="BS254"/>
          <cell r="BT254">
            <v>0</v>
          </cell>
          <cell r="BU254"/>
          <cell r="BV254"/>
          <cell r="BW254"/>
          <cell r="BX254"/>
          <cell r="BY254"/>
          <cell r="BZ254"/>
          <cell r="CA254" t="str">
            <v>Kanuit</v>
          </cell>
          <cell r="CB254" t="str">
            <v>Gallentine</v>
          </cell>
          <cell r="CC254">
            <v>9</v>
          </cell>
        </row>
        <row r="255">
          <cell r="C255">
            <v>733</v>
          </cell>
          <cell r="D255">
            <v>5</v>
          </cell>
          <cell r="E255">
            <v>573</v>
          </cell>
          <cell r="F255">
            <v>5</v>
          </cell>
          <cell r="G255"/>
          <cell r="H255" t="str">
            <v/>
          </cell>
          <cell r="I255" t="str">
            <v/>
          </cell>
          <cell r="J255">
            <v>0</v>
          </cell>
          <cell r="K255" t="str">
            <v>Kanuit</v>
          </cell>
          <cell r="L255" t="str">
            <v>Treatment - Decommission Lime Ponds</v>
          </cell>
          <cell r="M255" t="str">
            <v>1460003-3</v>
          </cell>
          <cell r="N255" t="str">
            <v xml:space="preserve">No </v>
          </cell>
          <cell r="O255">
            <v>10328</v>
          </cell>
          <cell r="P255" t="str">
            <v>Reg</v>
          </cell>
          <cell r="Q255" t="str">
            <v>Exempt</v>
          </cell>
          <cell r="R255"/>
          <cell r="S255"/>
          <cell r="T255"/>
          <cell r="U255"/>
          <cell r="V255"/>
          <cell r="W255">
            <v>0</v>
          </cell>
          <cell r="X255"/>
          <cell r="Y255"/>
          <cell r="Z255"/>
          <cell r="AA255"/>
          <cell r="AB255">
            <v>0</v>
          </cell>
          <cell r="AC255"/>
          <cell r="AD255"/>
          <cell r="AE255"/>
          <cell r="AF255"/>
          <cell r="AG255"/>
          <cell r="AH255"/>
          <cell r="AI255">
            <v>2906250</v>
          </cell>
          <cell r="AJ255">
            <v>2906250</v>
          </cell>
          <cell r="AK255">
            <v>0</v>
          </cell>
          <cell r="AL255"/>
          <cell r="AM255"/>
          <cell r="AN255"/>
          <cell r="AO255"/>
          <cell r="AP255"/>
          <cell r="AQ255">
            <v>2906250</v>
          </cell>
          <cell r="AR255">
            <v>0</v>
          </cell>
          <cell r="AS255"/>
          <cell r="AT255">
            <v>0</v>
          </cell>
          <cell r="AU255">
            <v>0</v>
          </cell>
          <cell r="AV255"/>
          <cell r="AW255">
            <v>0</v>
          </cell>
          <cell r="AX255">
            <v>0</v>
          </cell>
          <cell r="AY255">
            <v>0</v>
          </cell>
          <cell r="AZ255"/>
          <cell r="BA255"/>
          <cell r="BB255"/>
          <cell r="BC255"/>
          <cell r="BD255"/>
          <cell r="BE255"/>
          <cell r="BF255">
            <v>0</v>
          </cell>
          <cell r="BG255">
            <v>0</v>
          </cell>
          <cell r="BH255"/>
          <cell r="BI255">
            <v>0</v>
          </cell>
          <cell r="BJ255"/>
          <cell r="BK255"/>
          <cell r="BL255"/>
          <cell r="BM255"/>
          <cell r="BN255"/>
          <cell r="BO255"/>
          <cell r="BP255"/>
          <cell r="BQ255"/>
          <cell r="BR255"/>
          <cell r="BS255"/>
          <cell r="BT255">
            <v>0</v>
          </cell>
          <cell r="BU255"/>
          <cell r="BV255"/>
          <cell r="BW255"/>
          <cell r="BX255"/>
          <cell r="BY255"/>
          <cell r="BZ255"/>
          <cell r="CA255" t="str">
            <v>Kanuit</v>
          </cell>
          <cell r="CB255" t="str">
            <v>Gallentine</v>
          </cell>
          <cell r="CC255">
            <v>9</v>
          </cell>
        </row>
        <row r="256">
          <cell r="C256">
            <v>215</v>
          </cell>
          <cell r="D256">
            <v>12</v>
          </cell>
          <cell r="E256">
            <v>87</v>
          </cell>
          <cell r="F256">
            <v>12</v>
          </cell>
          <cell r="G256"/>
          <cell r="H256" t="str">
            <v/>
          </cell>
          <cell r="I256" t="str">
            <v/>
          </cell>
          <cell r="J256">
            <v>0</v>
          </cell>
          <cell r="K256" t="str">
            <v>Bradshaw</v>
          </cell>
          <cell r="L256" t="str">
            <v>Source - New Wells</v>
          </cell>
          <cell r="M256" t="str">
            <v>1140012-2</v>
          </cell>
          <cell r="N256" t="str">
            <v xml:space="preserve">No </v>
          </cell>
          <cell r="O256">
            <v>135</v>
          </cell>
          <cell r="P256" t="str">
            <v>Reg</v>
          </cell>
          <cell r="Q256" t="str">
            <v>Exempt</v>
          </cell>
          <cell r="R256"/>
          <cell r="S256"/>
          <cell r="T256"/>
          <cell r="U256"/>
          <cell r="V256"/>
          <cell r="W256">
            <v>0</v>
          </cell>
          <cell r="X256"/>
          <cell r="Y256"/>
          <cell r="Z256"/>
          <cell r="AA256"/>
          <cell r="AB256">
            <v>0</v>
          </cell>
          <cell r="AC256"/>
          <cell r="AD256"/>
          <cell r="AE256"/>
          <cell r="AF256"/>
          <cell r="AG256"/>
          <cell r="AH256" t="str">
            <v>RD??</v>
          </cell>
          <cell r="AI256">
            <v>189000</v>
          </cell>
          <cell r="AJ256">
            <v>189000</v>
          </cell>
          <cell r="AK256">
            <v>0</v>
          </cell>
          <cell r="AL256"/>
          <cell r="AM256"/>
          <cell r="AN256"/>
          <cell r="AO256"/>
          <cell r="AP256"/>
          <cell r="AQ256">
            <v>189000</v>
          </cell>
          <cell r="AR256">
            <v>0</v>
          </cell>
          <cell r="AS256"/>
          <cell r="AT256">
            <v>0</v>
          </cell>
          <cell r="AU256">
            <v>0</v>
          </cell>
          <cell r="AV256"/>
          <cell r="AW256">
            <v>0</v>
          </cell>
          <cell r="AX256">
            <v>0</v>
          </cell>
          <cell r="AY256">
            <v>0</v>
          </cell>
          <cell r="AZ256"/>
          <cell r="BA256"/>
          <cell r="BB256"/>
          <cell r="BC256"/>
          <cell r="BD256"/>
          <cell r="BE256"/>
          <cell r="BF256">
            <v>0</v>
          </cell>
          <cell r="BG256">
            <v>0</v>
          </cell>
          <cell r="BH256"/>
          <cell r="BI256">
            <v>0</v>
          </cell>
          <cell r="BJ256"/>
          <cell r="BK256"/>
          <cell r="BL256"/>
          <cell r="BM256"/>
          <cell r="BN256"/>
          <cell r="BO256"/>
          <cell r="BP256"/>
          <cell r="BQ256"/>
          <cell r="BR256"/>
          <cell r="BS256"/>
          <cell r="BT256">
            <v>0</v>
          </cell>
          <cell r="BU256"/>
          <cell r="BV256"/>
          <cell r="BW256"/>
          <cell r="BX256"/>
          <cell r="BY256"/>
          <cell r="BZ256"/>
          <cell r="CA256" t="str">
            <v>Bradshaw</v>
          </cell>
          <cell r="CB256" t="str">
            <v>Fletcher</v>
          </cell>
          <cell r="CC256">
            <v>4</v>
          </cell>
        </row>
        <row r="257">
          <cell r="C257">
            <v>557</v>
          </cell>
          <cell r="D257">
            <v>10</v>
          </cell>
          <cell r="E257">
            <v>417</v>
          </cell>
          <cell r="F257">
            <v>10</v>
          </cell>
          <cell r="G257"/>
          <cell r="H257" t="str">
            <v/>
          </cell>
          <cell r="I257" t="str">
            <v/>
          </cell>
          <cell r="J257">
            <v>0</v>
          </cell>
          <cell r="K257" t="str">
            <v>Bradshaw</v>
          </cell>
          <cell r="L257" t="str">
            <v>Treatment - Plant addition</v>
          </cell>
          <cell r="M257" t="str">
            <v>1140012-1</v>
          </cell>
          <cell r="N257" t="str">
            <v xml:space="preserve">No </v>
          </cell>
          <cell r="O257">
            <v>135</v>
          </cell>
          <cell r="P257" t="str">
            <v>Reg</v>
          </cell>
          <cell r="Q257" t="str">
            <v>Exempt</v>
          </cell>
          <cell r="R257"/>
          <cell r="S257"/>
          <cell r="T257"/>
          <cell r="U257"/>
          <cell r="V257"/>
          <cell r="W257">
            <v>0</v>
          </cell>
          <cell r="X257"/>
          <cell r="Y257"/>
          <cell r="Z257"/>
          <cell r="AA257"/>
          <cell r="AB257">
            <v>0</v>
          </cell>
          <cell r="AC257"/>
          <cell r="AD257"/>
          <cell r="AE257"/>
          <cell r="AF257"/>
          <cell r="AG257"/>
          <cell r="AH257" t="str">
            <v>RD??</v>
          </cell>
          <cell r="AI257">
            <v>2016000</v>
          </cell>
          <cell r="AJ257">
            <v>2016000</v>
          </cell>
          <cell r="AK257">
            <v>0</v>
          </cell>
          <cell r="AL257"/>
          <cell r="AM257"/>
          <cell r="AN257"/>
          <cell r="AO257"/>
          <cell r="AP257"/>
          <cell r="AQ257">
            <v>2016000</v>
          </cell>
          <cell r="AR257">
            <v>0</v>
          </cell>
          <cell r="AS257"/>
          <cell r="AT257">
            <v>0</v>
          </cell>
          <cell r="AU257">
            <v>0</v>
          </cell>
          <cell r="AV257"/>
          <cell r="AW257">
            <v>0</v>
          </cell>
          <cell r="AX257">
            <v>0</v>
          </cell>
          <cell r="AY257">
            <v>0</v>
          </cell>
          <cell r="AZ257"/>
          <cell r="BA257"/>
          <cell r="BB257"/>
          <cell r="BC257"/>
          <cell r="BD257"/>
          <cell r="BE257"/>
          <cell r="BF257">
            <v>0</v>
          </cell>
          <cell r="BG257">
            <v>0</v>
          </cell>
          <cell r="BH257"/>
          <cell r="BI257">
            <v>0</v>
          </cell>
          <cell r="BJ257"/>
          <cell r="BK257"/>
          <cell r="BL257"/>
          <cell r="BM257"/>
          <cell r="BN257"/>
          <cell r="BO257"/>
          <cell r="BP257"/>
          <cell r="BQ257"/>
          <cell r="BR257"/>
          <cell r="BS257"/>
          <cell r="BT257">
            <v>0</v>
          </cell>
          <cell r="BU257"/>
          <cell r="BV257"/>
          <cell r="BW257"/>
          <cell r="BX257"/>
          <cell r="BY257"/>
          <cell r="BZ257"/>
          <cell r="CA257" t="str">
            <v>Bradshaw</v>
          </cell>
          <cell r="CB257" t="str">
            <v>Fletcher</v>
          </cell>
          <cell r="CC257">
            <v>4</v>
          </cell>
        </row>
        <row r="258">
          <cell r="C258">
            <v>777</v>
          </cell>
          <cell r="D258">
            <v>5</v>
          </cell>
          <cell r="E258"/>
          <cell r="F258"/>
          <cell r="G258"/>
          <cell r="H258" t="str">
            <v/>
          </cell>
          <cell r="I258" t="str">
            <v/>
          </cell>
          <cell r="J258">
            <v>0</v>
          </cell>
          <cell r="K258" t="str">
            <v>Bradshaw</v>
          </cell>
          <cell r="L258" t="str">
            <v>Other - Connect to WCRWD</v>
          </cell>
          <cell r="M258" t="str">
            <v>1140012-3</v>
          </cell>
          <cell r="N258" t="str">
            <v xml:space="preserve">No </v>
          </cell>
          <cell r="O258">
            <v>114</v>
          </cell>
          <cell r="P258" t="str">
            <v>Reg</v>
          </cell>
          <cell r="Q258"/>
          <cell r="R258"/>
          <cell r="S258"/>
          <cell r="T258"/>
          <cell r="U258"/>
          <cell r="V258"/>
          <cell r="W258">
            <v>0</v>
          </cell>
          <cell r="X258"/>
          <cell r="Y258"/>
          <cell r="Z258"/>
          <cell r="AA258"/>
          <cell r="AB258"/>
          <cell r="AC258"/>
          <cell r="AD258"/>
          <cell r="AE258"/>
          <cell r="AF258"/>
          <cell r="AG258"/>
          <cell r="AH258"/>
          <cell r="AI258">
            <v>2500000</v>
          </cell>
          <cell r="AJ258">
            <v>2500000</v>
          </cell>
          <cell r="AK258">
            <v>0</v>
          </cell>
          <cell r="AL258"/>
          <cell r="AM258"/>
          <cell r="AN258"/>
          <cell r="AO258"/>
          <cell r="AP258"/>
          <cell r="AQ258">
            <v>2500000</v>
          </cell>
          <cell r="AR258">
            <v>0</v>
          </cell>
          <cell r="AS258"/>
          <cell r="AT258">
            <v>0</v>
          </cell>
          <cell r="AU258">
            <v>0</v>
          </cell>
          <cell r="AV258"/>
          <cell r="AW258">
            <v>0</v>
          </cell>
          <cell r="AX258">
            <v>0</v>
          </cell>
          <cell r="AY258">
            <v>0</v>
          </cell>
          <cell r="AZ258"/>
          <cell r="BA258"/>
          <cell r="BB258"/>
          <cell r="BC258"/>
          <cell r="BD258"/>
          <cell r="BE258"/>
          <cell r="BF258">
            <v>0</v>
          </cell>
          <cell r="BG258">
            <v>0</v>
          </cell>
          <cell r="BH258"/>
          <cell r="BI258">
            <v>0</v>
          </cell>
          <cell r="BJ258"/>
          <cell r="BK258"/>
          <cell r="BL258"/>
          <cell r="BM258"/>
          <cell r="BN258"/>
          <cell r="BO258"/>
          <cell r="BP258"/>
          <cell r="BQ258"/>
          <cell r="BR258"/>
          <cell r="BS258"/>
          <cell r="BT258"/>
          <cell r="BU258"/>
          <cell r="BV258"/>
          <cell r="BW258"/>
          <cell r="BX258"/>
          <cell r="BY258"/>
          <cell r="BZ258"/>
          <cell r="CA258" t="str">
            <v>Bradshaw</v>
          </cell>
          <cell r="CB258"/>
          <cell r="CC258">
            <v>4</v>
          </cell>
        </row>
        <row r="259">
          <cell r="C259">
            <v>778</v>
          </cell>
          <cell r="D259">
            <v>5</v>
          </cell>
          <cell r="E259"/>
          <cell r="F259"/>
          <cell r="G259"/>
          <cell r="H259" t="str">
            <v/>
          </cell>
          <cell r="I259" t="str">
            <v/>
          </cell>
          <cell r="J259">
            <v>0</v>
          </cell>
          <cell r="K259" t="str">
            <v>Bradshaw</v>
          </cell>
          <cell r="L259" t="str">
            <v>Watermain - Replace &amp; Loop</v>
          </cell>
          <cell r="M259" t="str">
            <v>1140012-4</v>
          </cell>
          <cell r="N259" t="str">
            <v xml:space="preserve">No </v>
          </cell>
          <cell r="O259">
            <v>114</v>
          </cell>
          <cell r="P259" t="str">
            <v>Reg</v>
          </cell>
          <cell r="Q259"/>
          <cell r="R259"/>
          <cell r="S259"/>
          <cell r="T259"/>
          <cell r="U259"/>
          <cell r="V259"/>
          <cell r="W259">
            <v>0</v>
          </cell>
          <cell r="X259"/>
          <cell r="Y259"/>
          <cell r="Z259"/>
          <cell r="AA259"/>
          <cell r="AB259"/>
          <cell r="AC259"/>
          <cell r="AD259"/>
          <cell r="AE259"/>
          <cell r="AF259"/>
          <cell r="AG259"/>
          <cell r="AH259"/>
          <cell r="AI259">
            <v>5834000</v>
          </cell>
          <cell r="AJ259">
            <v>5834000</v>
          </cell>
          <cell r="AK259">
            <v>0</v>
          </cell>
          <cell r="AL259"/>
          <cell r="AM259"/>
          <cell r="AN259"/>
          <cell r="AO259"/>
          <cell r="AP259"/>
          <cell r="AQ259">
            <v>5834000</v>
          </cell>
          <cell r="AR259">
            <v>0</v>
          </cell>
          <cell r="AS259"/>
          <cell r="AT259">
            <v>0</v>
          </cell>
          <cell r="AU259">
            <v>0</v>
          </cell>
          <cell r="AV259"/>
          <cell r="AW259">
            <v>0</v>
          </cell>
          <cell r="AX259">
            <v>0</v>
          </cell>
          <cell r="AY259">
            <v>0</v>
          </cell>
          <cell r="AZ259"/>
          <cell r="BA259"/>
          <cell r="BB259"/>
          <cell r="BC259"/>
          <cell r="BD259"/>
          <cell r="BE259"/>
          <cell r="BF259">
            <v>0</v>
          </cell>
          <cell r="BG259">
            <v>0</v>
          </cell>
          <cell r="BH259"/>
          <cell r="BI259">
            <v>0</v>
          </cell>
          <cell r="BJ259"/>
          <cell r="BK259"/>
          <cell r="BL259"/>
          <cell r="BM259"/>
          <cell r="BN259"/>
          <cell r="BO259"/>
          <cell r="BP259"/>
          <cell r="BQ259"/>
          <cell r="BR259"/>
          <cell r="BS259"/>
          <cell r="BT259"/>
          <cell r="BU259"/>
          <cell r="BV259"/>
          <cell r="BW259"/>
          <cell r="BX259"/>
          <cell r="BY259"/>
          <cell r="BZ259"/>
          <cell r="CA259" t="str">
            <v>Bradshaw</v>
          </cell>
          <cell r="CB259"/>
          <cell r="CC259">
            <v>4</v>
          </cell>
        </row>
        <row r="260">
          <cell r="C260">
            <v>355</v>
          </cell>
          <cell r="D260">
            <v>10</v>
          </cell>
          <cell r="E260">
            <v>239</v>
          </cell>
          <cell r="F260">
            <v>10</v>
          </cell>
          <cell r="G260"/>
          <cell r="H260" t="str">
            <v/>
          </cell>
          <cell r="I260" t="str">
            <v/>
          </cell>
          <cell r="J260">
            <v>0</v>
          </cell>
          <cell r="K260" t="str">
            <v>Bradshaw</v>
          </cell>
          <cell r="L260" t="str">
            <v>Storage - Replace 750,000 Gallon GSR</v>
          </cell>
          <cell r="M260" t="str">
            <v>1560014-1</v>
          </cell>
          <cell r="N260" t="str">
            <v xml:space="preserve">No </v>
          </cell>
          <cell r="O260">
            <v>13754</v>
          </cell>
          <cell r="P260" t="str">
            <v>Reg</v>
          </cell>
          <cell r="Q260" t="str">
            <v>Exempt</v>
          </cell>
          <cell r="R260"/>
          <cell r="S260"/>
          <cell r="T260"/>
          <cell r="U260"/>
          <cell r="V260"/>
          <cell r="W260">
            <v>0</v>
          </cell>
          <cell r="X260"/>
          <cell r="Y260" t="str">
            <v>iup request?</v>
          </cell>
          <cell r="Z260"/>
          <cell r="AA260"/>
          <cell r="AB260">
            <v>0</v>
          </cell>
          <cell r="AC260" t="str">
            <v>Part B</v>
          </cell>
          <cell r="AD260">
            <v>45108</v>
          </cell>
          <cell r="AE260">
            <v>45474</v>
          </cell>
          <cell r="AF260"/>
          <cell r="AG260"/>
          <cell r="AH260"/>
          <cell r="AI260">
            <v>2000000</v>
          </cell>
          <cell r="AJ260">
            <v>2000000</v>
          </cell>
          <cell r="AK260">
            <v>0</v>
          </cell>
          <cell r="AL260"/>
          <cell r="AM260"/>
          <cell r="AN260"/>
          <cell r="AO260"/>
          <cell r="AP260"/>
          <cell r="AQ260">
            <v>2000000</v>
          </cell>
          <cell r="AR260">
            <v>0</v>
          </cell>
          <cell r="AS260"/>
          <cell r="AT260">
            <v>0</v>
          </cell>
          <cell r="AU260">
            <v>0</v>
          </cell>
          <cell r="AV260"/>
          <cell r="AW260">
            <v>0</v>
          </cell>
          <cell r="AX260">
            <v>0</v>
          </cell>
          <cell r="AY260">
            <v>0</v>
          </cell>
          <cell r="AZ260"/>
          <cell r="BA260"/>
          <cell r="BB260"/>
          <cell r="BC260"/>
          <cell r="BD260"/>
          <cell r="BE260"/>
          <cell r="BF260">
            <v>0</v>
          </cell>
          <cell r="BG260">
            <v>0</v>
          </cell>
          <cell r="BH260"/>
          <cell r="BI260">
            <v>0</v>
          </cell>
          <cell r="BJ260"/>
          <cell r="BK260"/>
          <cell r="BL260"/>
          <cell r="BM260"/>
          <cell r="BN260"/>
          <cell r="BO260"/>
          <cell r="BP260"/>
          <cell r="BQ260"/>
          <cell r="BR260"/>
          <cell r="BS260"/>
          <cell r="BT260">
            <v>0</v>
          </cell>
          <cell r="BU260"/>
          <cell r="BV260"/>
          <cell r="BW260"/>
          <cell r="BX260"/>
          <cell r="BY260"/>
          <cell r="BZ260"/>
          <cell r="CA260" t="str">
            <v>Bradshaw</v>
          </cell>
          <cell r="CB260"/>
          <cell r="CC260">
            <v>4</v>
          </cell>
        </row>
        <row r="261">
          <cell r="C261">
            <v>188</v>
          </cell>
          <cell r="D261">
            <v>12</v>
          </cell>
          <cell r="E261">
            <v>64</v>
          </cell>
          <cell r="F261">
            <v>12</v>
          </cell>
          <cell r="G261">
            <v>2024</v>
          </cell>
          <cell r="H261" t="str">
            <v/>
          </cell>
          <cell r="I261" t="str">
            <v>Yes</v>
          </cell>
          <cell r="J261">
            <v>0</v>
          </cell>
          <cell r="K261" t="str">
            <v>Schultz</v>
          </cell>
          <cell r="L261" t="str">
            <v>Watermain - Replace &amp; Loop</v>
          </cell>
          <cell r="M261" t="str">
            <v>1600008-6</v>
          </cell>
          <cell r="N261" t="str">
            <v xml:space="preserve">No </v>
          </cell>
          <cell r="O261">
            <v>931</v>
          </cell>
          <cell r="P261" t="str">
            <v>Reg</v>
          </cell>
          <cell r="Q261" t="str">
            <v>Exempt</v>
          </cell>
          <cell r="S261">
            <v>45070</v>
          </cell>
          <cell r="T261">
            <v>1050000</v>
          </cell>
          <cell r="W261">
            <v>1050000</v>
          </cell>
          <cell r="X261" t="str">
            <v>Part B</v>
          </cell>
          <cell r="Z261">
            <v>44715</v>
          </cell>
          <cell r="AA261">
            <v>1090000</v>
          </cell>
          <cell r="AB261">
            <v>1090000</v>
          </cell>
          <cell r="AC261" t="str">
            <v>Part B</v>
          </cell>
          <cell r="AD261">
            <v>45444</v>
          </cell>
          <cell r="AE261">
            <v>45566</v>
          </cell>
          <cell r="AF261"/>
          <cell r="AG261"/>
          <cell r="AH261"/>
          <cell r="AI261">
            <v>1050000</v>
          </cell>
          <cell r="AJ261">
            <v>1050000</v>
          </cell>
          <cell r="AK261">
            <v>0</v>
          </cell>
          <cell r="AL261"/>
          <cell r="AM261"/>
          <cell r="AQ261">
            <v>1050000</v>
          </cell>
          <cell r="AR261">
            <v>1050000</v>
          </cell>
          <cell r="AT261">
            <v>0</v>
          </cell>
          <cell r="AU261">
            <v>0</v>
          </cell>
          <cell r="AW261">
            <v>0</v>
          </cell>
          <cell r="AX261">
            <v>0</v>
          </cell>
          <cell r="AY261">
            <v>1050000</v>
          </cell>
          <cell r="AZ261"/>
          <cell r="BA261"/>
          <cell r="BF261">
            <v>0</v>
          </cell>
          <cell r="BG261">
            <v>0</v>
          </cell>
          <cell r="BH261"/>
          <cell r="BI261">
            <v>0</v>
          </cell>
          <cell r="BT261">
            <v>0</v>
          </cell>
          <cell r="CA261" t="str">
            <v>Schultz</v>
          </cell>
          <cell r="CB261"/>
          <cell r="CC261">
            <v>1</v>
          </cell>
        </row>
        <row r="262">
          <cell r="C262">
            <v>425</v>
          </cell>
          <cell r="D262">
            <v>10</v>
          </cell>
          <cell r="E262">
            <v>298</v>
          </cell>
          <cell r="F262">
            <v>10</v>
          </cell>
          <cell r="G262">
            <v>2024</v>
          </cell>
          <cell r="H262" t="str">
            <v/>
          </cell>
          <cell r="I262" t="str">
            <v>Yes</v>
          </cell>
          <cell r="J262">
            <v>0</v>
          </cell>
          <cell r="K262" t="str">
            <v>Schultz</v>
          </cell>
          <cell r="L262" t="str">
            <v>Conservation - Meter Replacement</v>
          </cell>
          <cell r="M262" t="str">
            <v>1600008-5</v>
          </cell>
          <cell r="N262" t="str">
            <v xml:space="preserve">No </v>
          </cell>
          <cell r="O262">
            <v>931</v>
          </cell>
          <cell r="P262" t="str">
            <v>Reg</v>
          </cell>
          <cell r="Q262" t="str">
            <v>Exempt</v>
          </cell>
          <cell r="R262"/>
          <cell r="S262">
            <v>45070</v>
          </cell>
          <cell r="T262">
            <v>454000</v>
          </cell>
          <cell r="U262"/>
          <cell r="V262"/>
          <cell r="W262">
            <v>454000</v>
          </cell>
          <cell r="X262" t="str">
            <v>Part B</v>
          </cell>
          <cell r="Y262"/>
          <cell r="Z262">
            <v>44715</v>
          </cell>
          <cell r="AA262">
            <v>460000</v>
          </cell>
          <cell r="AB262">
            <v>460000</v>
          </cell>
          <cell r="AC262" t="str">
            <v>Part B</v>
          </cell>
          <cell r="AD262">
            <v>45444</v>
          </cell>
          <cell r="AE262">
            <v>45536</v>
          </cell>
          <cell r="AF262"/>
          <cell r="AG262"/>
          <cell r="AH262"/>
          <cell r="AI262">
            <v>454000</v>
          </cell>
          <cell r="AJ262">
            <v>454000</v>
          </cell>
          <cell r="AK262">
            <v>0</v>
          </cell>
          <cell r="AL262"/>
          <cell r="AM262"/>
          <cell r="AN262"/>
          <cell r="AO262"/>
          <cell r="AP262"/>
          <cell r="AQ262">
            <v>454000</v>
          </cell>
          <cell r="AR262">
            <v>454000</v>
          </cell>
          <cell r="AS262"/>
          <cell r="AT262">
            <v>0</v>
          </cell>
          <cell r="AU262">
            <v>0</v>
          </cell>
          <cell r="AV262"/>
          <cell r="AW262">
            <v>0</v>
          </cell>
          <cell r="AX262">
            <v>0</v>
          </cell>
          <cell r="AY262">
            <v>454000</v>
          </cell>
          <cell r="AZ262"/>
          <cell r="BA262"/>
          <cell r="BB262"/>
          <cell r="BC262"/>
          <cell r="BD262"/>
          <cell r="BE262"/>
          <cell r="BF262">
            <v>0</v>
          </cell>
          <cell r="BG262">
            <v>0</v>
          </cell>
          <cell r="BH262"/>
          <cell r="BI262">
            <v>0</v>
          </cell>
          <cell r="BJ262"/>
          <cell r="BK262"/>
          <cell r="BL262"/>
          <cell r="BM262"/>
          <cell r="BN262"/>
          <cell r="BO262"/>
          <cell r="BP262"/>
          <cell r="BQ262"/>
          <cell r="BR262"/>
          <cell r="BS262"/>
          <cell r="BT262">
            <v>0</v>
          </cell>
          <cell r="BU262"/>
          <cell r="BV262"/>
          <cell r="BW262"/>
          <cell r="BX262"/>
          <cell r="BY262"/>
          <cell r="BZ262"/>
          <cell r="CA262" t="str">
            <v>Schultz</v>
          </cell>
          <cell r="CB262"/>
          <cell r="CC262">
            <v>1</v>
          </cell>
        </row>
        <row r="263">
          <cell r="C263">
            <v>709</v>
          </cell>
          <cell r="D263">
            <v>6</v>
          </cell>
          <cell r="E263"/>
          <cell r="F263"/>
          <cell r="G263"/>
          <cell r="H263" t="str">
            <v/>
          </cell>
          <cell r="I263" t="str">
            <v/>
          </cell>
          <cell r="J263" t="str">
            <v>not RD elig</v>
          </cell>
          <cell r="K263" t="str">
            <v>Schultz</v>
          </cell>
          <cell r="L263" t="str">
            <v>Storage - New 50,000 Gal Tower</v>
          </cell>
          <cell r="M263" t="str">
            <v>1490010-2</v>
          </cell>
          <cell r="N263" t="str">
            <v xml:space="preserve">No </v>
          </cell>
          <cell r="O263">
            <v>191</v>
          </cell>
          <cell r="P263" t="str">
            <v>Reg</v>
          </cell>
          <cell r="Q263"/>
          <cell r="R263"/>
          <cell r="S263"/>
          <cell r="T263"/>
          <cell r="U263"/>
          <cell r="V263"/>
          <cell r="W263">
            <v>0</v>
          </cell>
          <cell r="X263"/>
          <cell r="Y263"/>
          <cell r="Z263"/>
          <cell r="AA263"/>
          <cell r="AB263"/>
          <cell r="AC263"/>
          <cell r="AD263"/>
          <cell r="AE263"/>
          <cell r="AF263"/>
          <cell r="AG263"/>
          <cell r="AH263"/>
          <cell r="AI263">
            <v>1329000</v>
          </cell>
          <cell r="AJ263">
            <v>1329000</v>
          </cell>
          <cell r="AK263">
            <v>0</v>
          </cell>
          <cell r="AL263"/>
          <cell r="AM263"/>
          <cell r="AN263"/>
          <cell r="AO263"/>
          <cell r="AP263"/>
          <cell r="AQ263">
            <v>1329000</v>
          </cell>
          <cell r="AR263">
            <v>0</v>
          </cell>
          <cell r="AS263"/>
          <cell r="AT263">
            <v>0</v>
          </cell>
          <cell r="AU263">
            <v>0</v>
          </cell>
          <cell r="AV263"/>
          <cell r="AW263">
            <v>0</v>
          </cell>
          <cell r="AX263">
            <v>0</v>
          </cell>
          <cell r="AY263">
            <v>0</v>
          </cell>
          <cell r="AZ263"/>
          <cell r="BA263"/>
          <cell r="BB263"/>
          <cell r="BC263"/>
          <cell r="BD263"/>
          <cell r="BE263"/>
          <cell r="BF263">
            <v>0</v>
          </cell>
          <cell r="BG263">
            <v>0</v>
          </cell>
          <cell r="BH263"/>
          <cell r="BI263">
            <v>0</v>
          </cell>
          <cell r="BJ263" t="str">
            <v>not RD elig</v>
          </cell>
          <cell r="BK263"/>
          <cell r="BL263"/>
          <cell r="BM263"/>
          <cell r="BN263"/>
          <cell r="BO263"/>
          <cell r="BP263"/>
          <cell r="BQ263"/>
          <cell r="BR263"/>
          <cell r="BS263"/>
          <cell r="BT263"/>
          <cell r="BU263"/>
          <cell r="BV263"/>
          <cell r="BW263"/>
          <cell r="BX263"/>
          <cell r="BY263"/>
          <cell r="BZ263"/>
          <cell r="CA263" t="str">
            <v>Schultz</v>
          </cell>
          <cell r="CB263"/>
          <cell r="CC263">
            <v>5</v>
          </cell>
        </row>
        <row r="264">
          <cell r="C264">
            <v>825</v>
          </cell>
          <cell r="D264">
            <v>5</v>
          </cell>
          <cell r="E264"/>
          <cell r="F264"/>
          <cell r="G264"/>
          <cell r="H264" t="str">
            <v/>
          </cell>
          <cell r="I264" t="str">
            <v/>
          </cell>
          <cell r="J264" t="str">
            <v>not RD elig</v>
          </cell>
          <cell r="K264" t="str">
            <v>Schultz</v>
          </cell>
          <cell r="L264" t="str">
            <v>Source - New Booster Station</v>
          </cell>
          <cell r="M264" t="str">
            <v>1490010-1</v>
          </cell>
          <cell r="N264" t="str">
            <v xml:space="preserve">No </v>
          </cell>
          <cell r="O264">
            <v>191</v>
          </cell>
          <cell r="P264" t="str">
            <v>Reg</v>
          </cell>
          <cell r="Q264"/>
          <cell r="R264"/>
          <cell r="S264"/>
          <cell r="T264"/>
          <cell r="U264"/>
          <cell r="V264"/>
          <cell r="W264">
            <v>0</v>
          </cell>
          <cell r="X264"/>
          <cell r="Y264"/>
          <cell r="Z264"/>
          <cell r="AA264"/>
          <cell r="AB264"/>
          <cell r="AC264"/>
          <cell r="AD264"/>
          <cell r="AE264"/>
          <cell r="AF264"/>
          <cell r="AG264"/>
          <cell r="AH264"/>
          <cell r="AI264">
            <v>3615000</v>
          </cell>
          <cell r="AJ264">
            <v>3615000</v>
          </cell>
          <cell r="AK264">
            <v>0</v>
          </cell>
          <cell r="AL264"/>
          <cell r="AM264"/>
          <cell r="AN264"/>
          <cell r="AO264"/>
          <cell r="AP264"/>
          <cell r="AQ264">
            <v>3615000</v>
          </cell>
          <cell r="AR264">
            <v>0</v>
          </cell>
          <cell r="AS264"/>
          <cell r="AT264">
            <v>0</v>
          </cell>
          <cell r="AU264">
            <v>0</v>
          </cell>
          <cell r="AV264"/>
          <cell r="AW264">
            <v>0</v>
          </cell>
          <cell r="AX264">
            <v>0</v>
          </cell>
          <cell r="AY264">
            <v>0</v>
          </cell>
          <cell r="AZ264"/>
          <cell r="BA264"/>
          <cell r="BB264"/>
          <cell r="BC264"/>
          <cell r="BD264"/>
          <cell r="BE264"/>
          <cell r="BF264">
            <v>0</v>
          </cell>
          <cell r="BG264">
            <v>0</v>
          </cell>
          <cell r="BH264"/>
          <cell r="BI264">
            <v>0</v>
          </cell>
          <cell r="BJ264" t="str">
            <v>not RD elig</v>
          </cell>
          <cell r="BK264"/>
          <cell r="BL264"/>
          <cell r="BM264"/>
          <cell r="BN264"/>
          <cell r="BO264"/>
          <cell r="BP264"/>
          <cell r="BQ264"/>
          <cell r="BR264"/>
          <cell r="BS264"/>
          <cell r="BT264"/>
          <cell r="BU264"/>
          <cell r="BV264"/>
          <cell r="BW264"/>
          <cell r="BX264"/>
          <cell r="BY264"/>
          <cell r="BZ264"/>
          <cell r="CA264" t="str">
            <v>Schultz</v>
          </cell>
          <cell r="CB264"/>
          <cell r="CC264">
            <v>5</v>
          </cell>
        </row>
        <row r="265">
          <cell r="C265">
            <v>826</v>
          </cell>
          <cell r="D265">
            <v>5</v>
          </cell>
          <cell r="E265"/>
          <cell r="F265"/>
          <cell r="G265"/>
          <cell r="H265" t="str">
            <v/>
          </cell>
          <cell r="I265" t="str">
            <v/>
          </cell>
          <cell r="J265" t="str">
            <v>not RD elig</v>
          </cell>
          <cell r="K265" t="str">
            <v>Schultz</v>
          </cell>
          <cell r="L265" t="str">
            <v>Watermain - Construct New Distribution</v>
          </cell>
          <cell r="M265" t="str">
            <v>1490010-3</v>
          </cell>
          <cell r="N265" t="str">
            <v xml:space="preserve">No </v>
          </cell>
          <cell r="O265">
            <v>191</v>
          </cell>
          <cell r="P265" t="str">
            <v>Reg</v>
          </cell>
          <cell r="Q265"/>
          <cell r="R265"/>
          <cell r="S265"/>
          <cell r="T265"/>
          <cell r="U265"/>
          <cell r="V265"/>
          <cell r="W265">
            <v>0</v>
          </cell>
          <cell r="X265"/>
          <cell r="Y265"/>
          <cell r="Z265"/>
          <cell r="AA265"/>
          <cell r="AB265"/>
          <cell r="AC265"/>
          <cell r="AD265"/>
          <cell r="AE265"/>
          <cell r="AF265"/>
          <cell r="AG265"/>
          <cell r="AH265"/>
          <cell r="AI265">
            <v>3198000</v>
          </cell>
          <cell r="AJ265">
            <v>3198000</v>
          </cell>
          <cell r="AK265">
            <v>0</v>
          </cell>
          <cell r="AL265"/>
          <cell r="AM265"/>
          <cell r="AN265"/>
          <cell r="AO265"/>
          <cell r="AP265"/>
          <cell r="AQ265">
            <v>3198000</v>
          </cell>
          <cell r="AR265">
            <v>0</v>
          </cell>
          <cell r="AS265"/>
          <cell r="AT265">
            <v>0</v>
          </cell>
          <cell r="AU265">
            <v>0</v>
          </cell>
          <cell r="AV265"/>
          <cell r="AW265">
            <v>0</v>
          </cell>
          <cell r="AX265">
            <v>0</v>
          </cell>
          <cell r="AY265">
            <v>0</v>
          </cell>
          <cell r="AZ265"/>
          <cell r="BA265"/>
          <cell r="BB265"/>
          <cell r="BC265"/>
          <cell r="BD265"/>
          <cell r="BE265"/>
          <cell r="BF265">
            <v>0</v>
          </cell>
          <cell r="BG265">
            <v>0</v>
          </cell>
          <cell r="BH265"/>
          <cell r="BI265">
            <v>0</v>
          </cell>
          <cell r="BJ265" t="str">
            <v>not RD elig</v>
          </cell>
          <cell r="BK265"/>
          <cell r="BL265"/>
          <cell r="BM265"/>
          <cell r="BN265"/>
          <cell r="BO265"/>
          <cell r="BP265"/>
          <cell r="BT265"/>
          <cell r="BU265"/>
          <cell r="BV265"/>
          <cell r="BX265"/>
          <cell r="CA265" t="str">
            <v>Schultz</v>
          </cell>
          <cell r="CB265"/>
          <cell r="CC265">
            <v>5</v>
          </cell>
        </row>
        <row r="266">
          <cell r="C266">
            <v>154</v>
          </cell>
          <cell r="D266">
            <v>12</v>
          </cell>
          <cell r="E266">
            <v>33</v>
          </cell>
          <cell r="F266">
            <v>12</v>
          </cell>
          <cell r="G266"/>
          <cell r="H266" t="str">
            <v/>
          </cell>
          <cell r="I266" t="str">
            <v/>
          </cell>
          <cell r="J266">
            <v>0</v>
          </cell>
          <cell r="K266" t="str">
            <v>Bradshaw</v>
          </cell>
          <cell r="L266" t="str">
            <v>Watermain - Looping</v>
          </cell>
          <cell r="M266" t="str">
            <v>1690048-4</v>
          </cell>
          <cell r="N266" t="str">
            <v xml:space="preserve">No </v>
          </cell>
          <cell r="O266">
            <v>501</v>
          </cell>
          <cell r="P266" t="str">
            <v>Reg</v>
          </cell>
          <cell r="Q266" t="str">
            <v>Exempt</v>
          </cell>
          <cell r="R266"/>
          <cell r="S266"/>
          <cell r="T266"/>
          <cell r="U266"/>
          <cell r="V266"/>
          <cell r="W266">
            <v>0</v>
          </cell>
          <cell r="X266"/>
          <cell r="Y266"/>
          <cell r="Z266"/>
          <cell r="AA266"/>
          <cell r="AB266">
            <v>0</v>
          </cell>
          <cell r="AC266"/>
          <cell r="AD266"/>
          <cell r="AE266"/>
          <cell r="AF266"/>
          <cell r="AG266"/>
          <cell r="AH266" t="str">
            <v>RD??</v>
          </cell>
          <cell r="AI266">
            <v>727300</v>
          </cell>
          <cell r="AJ266">
            <v>727300</v>
          </cell>
          <cell r="AK266">
            <v>0</v>
          </cell>
          <cell r="AL266"/>
          <cell r="AM266"/>
          <cell r="AN266"/>
          <cell r="AO266"/>
          <cell r="AP266"/>
          <cell r="AQ266">
            <v>727300</v>
          </cell>
          <cell r="AR266">
            <v>0</v>
          </cell>
          <cell r="AS266"/>
          <cell r="AT266">
            <v>0</v>
          </cell>
          <cell r="AU266">
            <v>0</v>
          </cell>
          <cell r="AV266"/>
          <cell r="AW266">
            <v>0</v>
          </cell>
          <cell r="AX266">
            <v>0</v>
          </cell>
          <cell r="AY266">
            <v>0</v>
          </cell>
          <cell r="AZ266"/>
          <cell r="BA266"/>
          <cell r="BB266"/>
          <cell r="BC266"/>
          <cell r="BD266"/>
          <cell r="BE266"/>
          <cell r="BF266">
            <v>0</v>
          </cell>
          <cell r="BG266">
            <v>0</v>
          </cell>
          <cell r="BH266"/>
          <cell r="BI266">
            <v>0</v>
          </cell>
          <cell r="BJ266"/>
          <cell r="BK266"/>
          <cell r="BL266"/>
          <cell r="BM266"/>
          <cell r="BN266"/>
          <cell r="BO266"/>
          <cell r="BP266"/>
          <cell r="BQ266"/>
          <cell r="BR266"/>
          <cell r="BS266"/>
          <cell r="BT266">
            <v>0</v>
          </cell>
          <cell r="BU266"/>
          <cell r="BV266"/>
          <cell r="BW266"/>
          <cell r="BX266"/>
          <cell r="BY266"/>
          <cell r="BZ266"/>
          <cell r="CA266" t="str">
            <v>Bradshaw</v>
          </cell>
          <cell r="CB266" t="str">
            <v>Fletcher</v>
          </cell>
          <cell r="CC266" t="str">
            <v>3c</v>
          </cell>
        </row>
        <row r="267">
          <cell r="C267">
            <v>251</v>
          </cell>
          <cell r="D267">
            <v>10</v>
          </cell>
          <cell r="E267">
            <v>117</v>
          </cell>
          <cell r="F267">
            <v>10</v>
          </cell>
          <cell r="G267"/>
          <cell r="H267" t="str">
            <v/>
          </cell>
          <cell r="I267" t="str">
            <v/>
          </cell>
          <cell r="J267">
            <v>0</v>
          </cell>
          <cell r="K267" t="str">
            <v>Bradshaw</v>
          </cell>
          <cell r="L267" t="str">
            <v>Watermain - 5th Ave Repl</v>
          </cell>
          <cell r="M267" t="str">
            <v>1690048-2</v>
          </cell>
          <cell r="N267" t="str">
            <v xml:space="preserve">No </v>
          </cell>
          <cell r="O267">
            <v>501</v>
          </cell>
          <cell r="P267" t="str">
            <v>Reg</v>
          </cell>
          <cell r="Q267" t="str">
            <v>Exempt</v>
          </cell>
          <cell r="R267"/>
          <cell r="S267"/>
          <cell r="T267"/>
          <cell r="U267"/>
          <cell r="V267"/>
          <cell r="W267">
            <v>0</v>
          </cell>
          <cell r="X267"/>
          <cell r="Y267"/>
          <cell r="Z267"/>
          <cell r="AA267"/>
          <cell r="AB267">
            <v>0</v>
          </cell>
          <cell r="AC267"/>
          <cell r="AD267"/>
          <cell r="AE267"/>
          <cell r="AF267"/>
          <cell r="AG267"/>
          <cell r="AH267" t="str">
            <v>RD??</v>
          </cell>
          <cell r="AI267">
            <v>338375</v>
          </cell>
          <cell r="AJ267">
            <v>338375</v>
          </cell>
          <cell r="AK267">
            <v>0</v>
          </cell>
          <cell r="AL267"/>
          <cell r="AM267"/>
          <cell r="AN267"/>
          <cell r="AO267"/>
          <cell r="AP267"/>
          <cell r="AQ267">
            <v>338375</v>
          </cell>
          <cell r="AR267">
            <v>0</v>
          </cell>
          <cell r="AS267"/>
          <cell r="AT267">
            <v>0</v>
          </cell>
          <cell r="AU267">
            <v>0</v>
          </cell>
          <cell r="AV267"/>
          <cell r="AW267">
            <v>0</v>
          </cell>
          <cell r="AX267">
            <v>0</v>
          </cell>
          <cell r="AY267">
            <v>0</v>
          </cell>
          <cell r="AZ267"/>
          <cell r="BA267"/>
          <cell r="BB267"/>
          <cell r="BC267"/>
          <cell r="BD267"/>
          <cell r="BE267"/>
          <cell r="BF267">
            <v>0</v>
          </cell>
          <cell r="BG267">
            <v>0</v>
          </cell>
          <cell r="BH267"/>
          <cell r="BI267">
            <v>0</v>
          </cell>
          <cell r="BJ267"/>
          <cell r="BK267"/>
          <cell r="BL267"/>
          <cell r="BM267"/>
          <cell r="BN267"/>
          <cell r="BO267"/>
          <cell r="BP267"/>
          <cell r="BQ267"/>
          <cell r="BR267"/>
          <cell r="BS267"/>
          <cell r="BT267">
            <v>0</v>
          </cell>
          <cell r="BU267"/>
          <cell r="BV267"/>
          <cell r="BW267"/>
          <cell r="BX267"/>
          <cell r="BY267"/>
          <cell r="BZ267"/>
          <cell r="CA267" t="str">
            <v>Bradshaw</v>
          </cell>
          <cell r="CB267" t="str">
            <v>Fletcher</v>
          </cell>
          <cell r="CC267" t="str">
            <v>3c</v>
          </cell>
        </row>
        <row r="268">
          <cell r="C268">
            <v>252</v>
          </cell>
          <cell r="D268">
            <v>10</v>
          </cell>
          <cell r="E268">
            <v>118</v>
          </cell>
          <cell r="F268">
            <v>10</v>
          </cell>
          <cell r="G268"/>
          <cell r="H268" t="str">
            <v/>
          </cell>
          <cell r="I268" t="str">
            <v/>
          </cell>
          <cell r="J268">
            <v>0</v>
          </cell>
          <cell r="K268" t="str">
            <v>Bradshaw</v>
          </cell>
          <cell r="L268" t="str">
            <v>Watermain - Repl 4 Inch Mains</v>
          </cell>
          <cell r="M268" t="str">
            <v>1690048-3</v>
          </cell>
          <cell r="N268" t="str">
            <v xml:space="preserve">No </v>
          </cell>
          <cell r="O268">
            <v>501</v>
          </cell>
          <cell r="P268" t="str">
            <v>Reg</v>
          </cell>
          <cell r="Q268" t="str">
            <v>Exempt</v>
          </cell>
          <cell r="R268"/>
          <cell r="S268"/>
          <cell r="T268"/>
          <cell r="U268"/>
          <cell r="V268"/>
          <cell r="W268">
            <v>0</v>
          </cell>
          <cell r="X268"/>
          <cell r="Y268"/>
          <cell r="Z268"/>
          <cell r="AA268"/>
          <cell r="AB268">
            <v>0</v>
          </cell>
          <cell r="AC268"/>
          <cell r="AD268"/>
          <cell r="AE268"/>
          <cell r="AF268"/>
          <cell r="AG268"/>
          <cell r="AH268" t="str">
            <v>RD??</v>
          </cell>
          <cell r="AI268">
            <v>2369900</v>
          </cell>
          <cell r="AJ268">
            <v>2369900</v>
          </cell>
          <cell r="AK268">
            <v>0</v>
          </cell>
          <cell r="AL268"/>
          <cell r="AM268"/>
          <cell r="AN268"/>
          <cell r="AO268"/>
          <cell r="AP268"/>
          <cell r="AQ268">
            <v>2369900</v>
          </cell>
          <cell r="AR268">
            <v>0</v>
          </cell>
          <cell r="AS268"/>
          <cell r="AT268">
            <v>0</v>
          </cell>
          <cell r="AU268">
            <v>0</v>
          </cell>
          <cell r="AV268"/>
          <cell r="AW268">
            <v>0</v>
          </cell>
          <cell r="AX268">
            <v>0</v>
          </cell>
          <cell r="AY268">
            <v>0</v>
          </cell>
          <cell r="AZ268"/>
          <cell r="BA268"/>
          <cell r="BB268"/>
          <cell r="BC268"/>
          <cell r="BD268"/>
          <cell r="BE268"/>
          <cell r="BF268">
            <v>0</v>
          </cell>
          <cell r="BG268">
            <v>0</v>
          </cell>
          <cell r="BH268"/>
          <cell r="BI268">
            <v>0</v>
          </cell>
          <cell r="BJ268"/>
          <cell r="BK268"/>
          <cell r="BL268"/>
          <cell r="BM268"/>
          <cell r="BN268"/>
          <cell r="BO268"/>
          <cell r="BP268"/>
          <cell r="BQ268"/>
          <cell r="BR268"/>
          <cell r="BS268"/>
          <cell r="BT268">
            <v>0</v>
          </cell>
          <cell r="BU268"/>
          <cell r="BV268"/>
          <cell r="BW268">
            <v>1500000</v>
          </cell>
          <cell r="BX268" t="str">
            <v>23 SPAP</v>
          </cell>
          <cell r="BY268"/>
          <cell r="BZ268"/>
          <cell r="CA268" t="str">
            <v>Bradshaw</v>
          </cell>
          <cell r="CB268" t="str">
            <v>Fletcher</v>
          </cell>
          <cell r="CC268" t="str">
            <v>3c</v>
          </cell>
        </row>
        <row r="269">
          <cell r="C269">
            <v>121</v>
          </cell>
          <cell r="D269">
            <v>15</v>
          </cell>
          <cell r="E269"/>
          <cell r="F269"/>
          <cell r="G269"/>
          <cell r="H269" t="str">
            <v/>
          </cell>
          <cell r="I269" t="str">
            <v/>
          </cell>
          <cell r="J269">
            <v>0</v>
          </cell>
          <cell r="K269" t="str">
            <v>Barrett</v>
          </cell>
          <cell r="L269" t="str">
            <v>Other - LSL Replacement</v>
          </cell>
          <cell r="M269" t="str">
            <v>1050001-11</v>
          </cell>
          <cell r="N269" t="str">
            <v>Yes</v>
          </cell>
          <cell r="O269">
            <v>2712</v>
          </cell>
          <cell r="P269" t="str">
            <v>LSL</v>
          </cell>
          <cell r="Q269"/>
          <cell r="R269"/>
          <cell r="S269"/>
          <cell r="T269"/>
          <cell r="U269"/>
          <cell r="V269"/>
          <cell r="W269">
            <v>0</v>
          </cell>
          <cell r="X269"/>
          <cell r="Y269"/>
          <cell r="Z269"/>
          <cell r="AA269"/>
          <cell r="AB269"/>
          <cell r="AC269"/>
          <cell r="AD269"/>
          <cell r="AE269"/>
          <cell r="AF269"/>
          <cell r="AG269"/>
          <cell r="AH269"/>
          <cell r="AI269">
            <v>968200</v>
          </cell>
          <cell r="AJ269">
            <v>968200</v>
          </cell>
          <cell r="AK269">
            <v>0</v>
          </cell>
          <cell r="AL269"/>
          <cell r="AM269"/>
          <cell r="AN269"/>
          <cell r="AO269"/>
          <cell r="AP269"/>
          <cell r="AQ269">
            <v>968200</v>
          </cell>
          <cell r="AR269">
            <v>0</v>
          </cell>
          <cell r="AS269"/>
          <cell r="AT269">
            <v>0</v>
          </cell>
          <cell r="AU269">
            <v>0</v>
          </cell>
          <cell r="AV269"/>
          <cell r="AW269">
            <v>0</v>
          </cell>
          <cell r="AX269">
            <v>0</v>
          </cell>
          <cell r="AY269">
            <v>0</v>
          </cell>
          <cell r="AZ269"/>
          <cell r="BA269"/>
          <cell r="BB269"/>
          <cell r="BC269"/>
          <cell r="BD269"/>
          <cell r="BE269"/>
          <cell r="BF269">
            <v>0</v>
          </cell>
          <cell r="BG269">
            <v>0</v>
          </cell>
          <cell r="BH269"/>
          <cell r="BI269">
            <v>0</v>
          </cell>
          <cell r="BJ269"/>
          <cell r="BK269"/>
          <cell r="BL269"/>
          <cell r="BM269"/>
          <cell r="BN269"/>
          <cell r="BO269"/>
          <cell r="BP269"/>
          <cell r="BQ269"/>
          <cell r="BR269"/>
          <cell r="BS269"/>
          <cell r="BT269"/>
          <cell r="BU269"/>
          <cell r="BV269"/>
          <cell r="BW269"/>
          <cell r="BX269"/>
          <cell r="BY269"/>
          <cell r="BZ269"/>
          <cell r="CA269" t="str">
            <v>Barrett</v>
          </cell>
          <cell r="CB269"/>
          <cell r="CC269" t="str">
            <v>7W</v>
          </cell>
        </row>
        <row r="270">
          <cell r="C270">
            <v>122</v>
          </cell>
          <cell r="D270">
            <v>15</v>
          </cell>
          <cell r="E270">
            <v>619</v>
          </cell>
          <cell r="F270">
            <v>5</v>
          </cell>
          <cell r="G270">
            <v>2024</v>
          </cell>
          <cell r="H270" t="str">
            <v/>
          </cell>
          <cell r="I270" t="str">
            <v>Yes</v>
          </cell>
          <cell r="J270">
            <v>0</v>
          </cell>
          <cell r="K270" t="str">
            <v>Barrett</v>
          </cell>
          <cell r="L270" t="str">
            <v>Treatment - Manganese Treatment Plant</v>
          </cell>
          <cell r="M270" t="str">
            <v>1050001-4</v>
          </cell>
          <cell r="N270" t="str">
            <v>Yes</v>
          </cell>
          <cell r="O270">
            <v>2712</v>
          </cell>
          <cell r="P270" t="str">
            <v>EC</v>
          </cell>
          <cell r="Q270" t="str">
            <v>Exempt</v>
          </cell>
          <cell r="R270"/>
          <cell r="S270">
            <v>45078</v>
          </cell>
          <cell r="T270">
            <v>5245500</v>
          </cell>
          <cell r="U270"/>
          <cell r="V270"/>
          <cell r="W270">
            <v>2622750</v>
          </cell>
          <cell r="X270" t="str">
            <v>Part B</v>
          </cell>
          <cell r="Y270"/>
          <cell r="Z270">
            <v>44715</v>
          </cell>
          <cell r="AA270">
            <v>5075700</v>
          </cell>
          <cell r="AB270">
            <v>5075700</v>
          </cell>
          <cell r="AC270" t="str">
            <v>Part A6,EC</v>
          </cell>
          <cell r="AD270">
            <v>45444</v>
          </cell>
          <cell r="AE270">
            <v>45931</v>
          </cell>
          <cell r="AF270"/>
          <cell r="AG270"/>
          <cell r="AH270" t="str">
            <v>add Well project??</v>
          </cell>
          <cell r="AI270">
            <v>5245500</v>
          </cell>
          <cell r="AJ270">
            <v>5245500</v>
          </cell>
          <cell r="AK270">
            <v>0</v>
          </cell>
          <cell r="AL270"/>
          <cell r="AM270"/>
          <cell r="AN270"/>
          <cell r="AO270"/>
          <cell r="AP270"/>
          <cell r="AQ270">
            <v>5245500</v>
          </cell>
          <cell r="AR270">
            <v>5245500</v>
          </cell>
          <cell r="AS270"/>
          <cell r="AT270">
            <v>0</v>
          </cell>
          <cell r="AU270">
            <v>2622750</v>
          </cell>
          <cell r="AV270"/>
          <cell r="AW270">
            <v>2622750</v>
          </cell>
          <cell r="AX270">
            <v>0</v>
          </cell>
          <cell r="AY270">
            <v>2622750</v>
          </cell>
          <cell r="AZ270"/>
          <cell r="BA270"/>
          <cell r="BB270"/>
          <cell r="BC270"/>
          <cell r="BD270"/>
          <cell r="BE270"/>
          <cell r="BF270">
            <v>0</v>
          </cell>
          <cell r="BG270">
            <v>0</v>
          </cell>
          <cell r="BH270"/>
          <cell r="BI270">
            <v>0</v>
          </cell>
          <cell r="BJ270"/>
          <cell r="BK270"/>
          <cell r="BL270"/>
          <cell r="BM270"/>
          <cell r="BN270"/>
          <cell r="BO270"/>
          <cell r="BP270"/>
          <cell r="BQ270"/>
          <cell r="BR270"/>
          <cell r="BS270"/>
          <cell r="BT270">
            <v>0</v>
          </cell>
          <cell r="BU270"/>
          <cell r="BV270"/>
          <cell r="BW270"/>
          <cell r="BX270"/>
          <cell r="BY270"/>
          <cell r="BZ270"/>
          <cell r="CA270" t="str">
            <v>Barrett</v>
          </cell>
          <cell r="CB270" t="str">
            <v>Barrett</v>
          </cell>
          <cell r="CC270" t="str">
            <v>7W</v>
          </cell>
        </row>
        <row r="271">
          <cell r="C271">
            <v>605</v>
          </cell>
          <cell r="D271">
            <v>10</v>
          </cell>
          <cell r="E271">
            <v>453</v>
          </cell>
          <cell r="F271">
            <v>10</v>
          </cell>
          <cell r="G271">
            <v>2024</v>
          </cell>
          <cell r="H271" t="str">
            <v/>
          </cell>
          <cell r="I271" t="str">
            <v>Yes</v>
          </cell>
          <cell r="J271">
            <v>0</v>
          </cell>
          <cell r="K271" t="str">
            <v>Barrett</v>
          </cell>
          <cell r="L271" t="str">
            <v xml:space="preserve">Source - New Well #6 </v>
          </cell>
          <cell r="M271" t="str">
            <v>1050001-3</v>
          </cell>
          <cell r="N271" t="str">
            <v xml:space="preserve">No </v>
          </cell>
          <cell r="O271">
            <v>2712</v>
          </cell>
          <cell r="P271" t="str">
            <v>Reg</v>
          </cell>
          <cell r="Q271" t="str">
            <v>Exempt</v>
          </cell>
          <cell r="R271"/>
          <cell r="S271">
            <v>45078</v>
          </cell>
          <cell r="T271">
            <v>228500</v>
          </cell>
          <cell r="U271"/>
          <cell r="V271"/>
          <cell r="W271">
            <v>228500</v>
          </cell>
          <cell r="X271" t="str">
            <v>Part B</v>
          </cell>
          <cell r="Y271"/>
          <cell r="Z271">
            <v>44715</v>
          </cell>
          <cell r="AA271">
            <v>223600</v>
          </cell>
          <cell r="AB271">
            <v>223600</v>
          </cell>
          <cell r="AC271" t="str">
            <v>Part B</v>
          </cell>
          <cell r="AD271">
            <v>45444</v>
          </cell>
          <cell r="AE271">
            <v>45931</v>
          </cell>
          <cell r="AF271"/>
          <cell r="AG271"/>
          <cell r="AH271"/>
          <cell r="AI271">
            <v>228500</v>
          </cell>
          <cell r="AJ271">
            <v>228500</v>
          </cell>
          <cell r="AK271">
            <v>0</v>
          </cell>
          <cell r="AL271"/>
          <cell r="AM271"/>
          <cell r="AN271"/>
          <cell r="AO271"/>
          <cell r="AP271"/>
          <cell r="AQ271">
            <v>228500</v>
          </cell>
          <cell r="AR271">
            <v>228500</v>
          </cell>
          <cell r="AS271"/>
          <cell r="AT271">
            <v>0</v>
          </cell>
          <cell r="AU271">
            <v>0</v>
          </cell>
          <cell r="AV271"/>
          <cell r="AW271">
            <v>0</v>
          </cell>
          <cell r="AX271">
            <v>0</v>
          </cell>
          <cell r="AY271">
            <v>228500</v>
          </cell>
          <cell r="AZ271"/>
          <cell r="BA271"/>
          <cell r="BB271"/>
          <cell r="BC271"/>
          <cell r="BD271"/>
          <cell r="BE271"/>
          <cell r="BF271">
            <v>0</v>
          </cell>
          <cell r="BG271">
            <v>0</v>
          </cell>
          <cell r="BH271"/>
          <cell r="BI271">
            <v>0</v>
          </cell>
          <cell r="BJ271"/>
          <cell r="BK271"/>
          <cell r="BL271"/>
          <cell r="BM271"/>
          <cell r="BN271"/>
          <cell r="BO271"/>
          <cell r="BP271"/>
          <cell r="BQ271"/>
          <cell r="BR271"/>
          <cell r="BS271"/>
          <cell r="BT271">
            <v>0</v>
          </cell>
          <cell r="BU271"/>
          <cell r="BV271"/>
          <cell r="BW271"/>
          <cell r="BX271"/>
          <cell r="BY271"/>
          <cell r="BZ271"/>
          <cell r="CA271" t="str">
            <v>Barrett</v>
          </cell>
          <cell r="CB271" t="str">
            <v>Barrett</v>
          </cell>
          <cell r="CC271" t="str">
            <v>7W</v>
          </cell>
        </row>
        <row r="272">
          <cell r="C272">
            <v>707</v>
          </cell>
          <cell r="D272">
            <v>6</v>
          </cell>
          <cell r="E272">
            <v>545</v>
          </cell>
          <cell r="F272">
            <v>6</v>
          </cell>
          <cell r="G272"/>
          <cell r="H272" t="str">
            <v/>
          </cell>
          <cell r="I272" t="str">
            <v/>
          </cell>
          <cell r="J272">
            <v>0</v>
          </cell>
          <cell r="K272" t="str">
            <v>Barrett</v>
          </cell>
          <cell r="L272" t="str">
            <v>Storage - New 200,000 Gal Tower</v>
          </cell>
          <cell r="M272" t="str">
            <v>1050001-5</v>
          </cell>
          <cell r="N272" t="str">
            <v xml:space="preserve">No </v>
          </cell>
          <cell r="O272">
            <v>2712</v>
          </cell>
          <cell r="P272" t="str">
            <v>Reg</v>
          </cell>
          <cell r="Q272" t="str">
            <v>Exempt</v>
          </cell>
          <cell r="R272"/>
          <cell r="S272">
            <v>45078</v>
          </cell>
          <cell r="T272">
            <v>1749100</v>
          </cell>
          <cell r="U272"/>
          <cell r="V272"/>
          <cell r="W272">
            <v>1749100</v>
          </cell>
          <cell r="X272" t="str">
            <v>Below fundable</v>
          </cell>
          <cell r="Y272"/>
          <cell r="Z272">
            <v>44715</v>
          </cell>
          <cell r="AA272">
            <v>1712600</v>
          </cell>
          <cell r="AB272">
            <v>1712600</v>
          </cell>
          <cell r="AC272" t="str">
            <v>Below fundable, refer to RD</v>
          </cell>
          <cell r="AD272">
            <v>45444</v>
          </cell>
          <cell r="AE272">
            <v>45931</v>
          </cell>
          <cell r="AF272"/>
          <cell r="AG272"/>
          <cell r="AH272"/>
          <cell r="AI272">
            <v>1749100</v>
          </cell>
          <cell r="AJ272">
            <v>1749100</v>
          </cell>
          <cell r="AK272">
            <v>0</v>
          </cell>
          <cell r="AL272"/>
          <cell r="AM272"/>
          <cell r="AN272"/>
          <cell r="AO272"/>
          <cell r="AP272"/>
          <cell r="AQ272">
            <v>1749100</v>
          </cell>
          <cell r="AR272">
            <v>0</v>
          </cell>
          <cell r="AS272"/>
          <cell r="AT272">
            <v>0</v>
          </cell>
          <cell r="AU272">
            <v>0</v>
          </cell>
          <cell r="AV272"/>
          <cell r="AW272">
            <v>0</v>
          </cell>
          <cell r="AX272">
            <v>0</v>
          </cell>
          <cell r="AY272">
            <v>0</v>
          </cell>
          <cell r="AZ272"/>
          <cell r="BA272"/>
          <cell r="BB272"/>
          <cell r="BC272"/>
          <cell r="BD272"/>
          <cell r="BE272"/>
          <cell r="BF272">
            <v>0</v>
          </cell>
          <cell r="BG272">
            <v>0</v>
          </cell>
          <cell r="BH272"/>
          <cell r="BI272">
            <v>0</v>
          </cell>
          <cell r="BJ272"/>
          <cell r="BK272"/>
          <cell r="BL272"/>
          <cell r="BM272"/>
          <cell r="BN272"/>
          <cell r="BO272"/>
          <cell r="BP272"/>
          <cell r="BQ272"/>
          <cell r="BR272"/>
          <cell r="BS272"/>
          <cell r="BT272">
            <v>0</v>
          </cell>
          <cell r="BU272"/>
          <cell r="BV272"/>
          <cell r="BW272"/>
          <cell r="BX272"/>
          <cell r="BY272"/>
          <cell r="BZ272"/>
          <cell r="CA272" t="str">
            <v>Barrett</v>
          </cell>
          <cell r="CB272" t="str">
            <v>Barrett</v>
          </cell>
          <cell r="CC272" t="str">
            <v>7W</v>
          </cell>
        </row>
        <row r="273">
          <cell r="C273">
            <v>788</v>
          </cell>
          <cell r="D273">
            <v>5</v>
          </cell>
          <cell r="E273">
            <v>620</v>
          </cell>
          <cell r="F273">
            <v>5</v>
          </cell>
          <cell r="G273"/>
          <cell r="H273" t="str">
            <v/>
          </cell>
          <cell r="I273" t="str">
            <v/>
          </cell>
          <cell r="J273">
            <v>0</v>
          </cell>
          <cell r="K273" t="str">
            <v>Barrett</v>
          </cell>
          <cell r="L273" t="str">
            <v>Storage - Tower Rehab</v>
          </cell>
          <cell r="M273" t="str">
            <v>1050001-6</v>
          </cell>
          <cell r="N273" t="str">
            <v xml:space="preserve">No </v>
          </cell>
          <cell r="O273">
            <v>2712</v>
          </cell>
          <cell r="P273" t="str">
            <v>Reg</v>
          </cell>
          <cell r="Q273" t="str">
            <v>Exempt</v>
          </cell>
          <cell r="R273"/>
          <cell r="S273">
            <v>45078</v>
          </cell>
          <cell r="T273">
            <v>407000</v>
          </cell>
          <cell r="U273"/>
          <cell r="V273"/>
          <cell r="W273">
            <v>407000</v>
          </cell>
          <cell r="X273" t="str">
            <v>Below fundable</v>
          </cell>
          <cell r="Y273"/>
          <cell r="Z273">
            <v>44715</v>
          </cell>
          <cell r="AA273">
            <v>398400</v>
          </cell>
          <cell r="AB273">
            <v>398400</v>
          </cell>
          <cell r="AC273" t="str">
            <v>Below fundable, refer to RD</v>
          </cell>
          <cell r="AD273">
            <v>46174</v>
          </cell>
          <cell r="AE273">
            <v>46266</v>
          </cell>
          <cell r="AF273"/>
          <cell r="AG273"/>
          <cell r="AH273"/>
          <cell r="AI273">
            <v>407000</v>
          </cell>
          <cell r="AJ273">
            <v>407000</v>
          </cell>
          <cell r="AK273">
            <v>0</v>
          </cell>
          <cell r="AL273"/>
          <cell r="AM273"/>
          <cell r="AN273"/>
          <cell r="AO273"/>
          <cell r="AP273"/>
          <cell r="AQ273">
            <v>407000</v>
          </cell>
          <cell r="AR273">
            <v>0</v>
          </cell>
          <cell r="AS273"/>
          <cell r="AT273">
            <v>0</v>
          </cell>
          <cell r="AU273">
            <v>0</v>
          </cell>
          <cell r="AV273"/>
          <cell r="AW273">
            <v>0</v>
          </cell>
          <cell r="AX273">
            <v>0</v>
          </cell>
          <cell r="AY273">
            <v>0</v>
          </cell>
          <cell r="AZ273"/>
          <cell r="BA273"/>
          <cell r="BB273"/>
          <cell r="BC273"/>
          <cell r="BD273"/>
          <cell r="BE273"/>
          <cell r="BF273">
            <v>0</v>
          </cell>
          <cell r="BG273">
            <v>0</v>
          </cell>
          <cell r="BH273"/>
          <cell r="BI273">
            <v>0</v>
          </cell>
          <cell r="BJ273"/>
          <cell r="BK273"/>
          <cell r="BL273"/>
          <cell r="BM273"/>
          <cell r="BN273"/>
          <cell r="BO273"/>
          <cell r="BP273"/>
          <cell r="BQ273"/>
          <cell r="BR273"/>
          <cell r="BS273"/>
          <cell r="BT273">
            <v>0</v>
          </cell>
          <cell r="BU273"/>
          <cell r="BV273"/>
          <cell r="BW273"/>
          <cell r="BX273"/>
          <cell r="BY273"/>
          <cell r="BZ273"/>
          <cell r="CA273" t="str">
            <v>Barrett</v>
          </cell>
          <cell r="CB273" t="str">
            <v>Barrett</v>
          </cell>
          <cell r="CC273" t="str">
            <v>7W</v>
          </cell>
        </row>
        <row r="274">
          <cell r="C274">
            <v>789</v>
          </cell>
          <cell r="D274">
            <v>5</v>
          </cell>
          <cell r="H274" t="str">
            <v/>
          </cell>
          <cell r="I274" t="str">
            <v/>
          </cell>
          <cell r="J274">
            <v>0</v>
          </cell>
          <cell r="K274" t="str">
            <v>Barrett</v>
          </cell>
          <cell r="L274" t="str">
            <v>Watermain - Watermain Improvements</v>
          </cell>
          <cell r="M274" t="str">
            <v>1050001-7</v>
          </cell>
          <cell r="N274" t="str">
            <v xml:space="preserve">No </v>
          </cell>
          <cell r="O274">
            <v>2712</v>
          </cell>
          <cell r="P274" t="str">
            <v>Reg</v>
          </cell>
          <cell r="Q274"/>
          <cell r="S274"/>
          <cell r="U274"/>
          <cell r="V274"/>
          <cell r="W274">
            <v>0</v>
          </cell>
          <cell r="X274"/>
          <cell r="Z274"/>
          <cell r="AC274"/>
          <cell r="AH274"/>
          <cell r="AI274">
            <v>2658600</v>
          </cell>
          <cell r="AJ274">
            <v>2658600</v>
          </cell>
          <cell r="AK274">
            <v>0</v>
          </cell>
          <cell r="AL274"/>
          <cell r="AM274"/>
          <cell r="AQ274">
            <v>2658600</v>
          </cell>
          <cell r="AR274">
            <v>0</v>
          </cell>
          <cell r="AT274">
            <v>0</v>
          </cell>
          <cell r="AU274">
            <v>0</v>
          </cell>
          <cell r="AW274">
            <v>0</v>
          </cell>
          <cell r="AX274">
            <v>0</v>
          </cell>
          <cell r="AY274">
            <v>0</v>
          </cell>
          <cell r="AZ274"/>
          <cell r="BA274"/>
          <cell r="BF274">
            <v>0</v>
          </cell>
          <cell r="BG274">
            <v>0</v>
          </cell>
          <cell r="BH274"/>
          <cell r="BI274">
            <v>0</v>
          </cell>
          <cell r="CA274" t="str">
            <v>Barrett</v>
          </cell>
          <cell r="CB274"/>
          <cell r="CC274" t="str">
            <v>7W</v>
          </cell>
        </row>
        <row r="275">
          <cell r="C275">
            <v>382</v>
          </cell>
          <cell r="D275">
            <v>10</v>
          </cell>
          <cell r="E275">
            <v>255</v>
          </cell>
          <cell r="F275">
            <v>10</v>
          </cell>
          <cell r="G275"/>
          <cell r="H275" t="str">
            <v/>
          </cell>
          <cell r="I275" t="str">
            <v/>
          </cell>
          <cell r="J275">
            <v>0</v>
          </cell>
          <cell r="K275" t="str">
            <v>Schultz</v>
          </cell>
          <cell r="L275" t="str">
            <v>Watermain - Replace Various Areas</v>
          </cell>
          <cell r="M275" t="str">
            <v>1600010-4</v>
          </cell>
          <cell r="N275" t="str">
            <v xml:space="preserve">No </v>
          </cell>
          <cell r="O275">
            <v>1434</v>
          </cell>
          <cell r="P275" t="str">
            <v>Reg</v>
          </cell>
          <cell r="Q275" t="str">
            <v>Exempt</v>
          </cell>
          <cell r="R275"/>
          <cell r="S275"/>
          <cell r="T275"/>
          <cell r="U275"/>
          <cell r="V275"/>
          <cell r="W275">
            <v>0</v>
          </cell>
          <cell r="X275"/>
          <cell r="Y275" t="str">
            <v>City funded</v>
          </cell>
          <cell r="Z275">
            <v>44690</v>
          </cell>
          <cell r="AA275">
            <v>4488183</v>
          </cell>
          <cell r="AB275">
            <v>4488183</v>
          </cell>
          <cell r="AC275" t="str">
            <v>Part B</v>
          </cell>
          <cell r="AD275">
            <v>45047</v>
          </cell>
          <cell r="AE275">
            <v>45473</v>
          </cell>
          <cell r="AF275"/>
          <cell r="AG275"/>
          <cell r="AH275"/>
          <cell r="AI275">
            <v>4488183</v>
          </cell>
          <cell r="AJ275">
            <v>4488183</v>
          </cell>
          <cell r="AK275">
            <v>0</v>
          </cell>
          <cell r="AL275"/>
          <cell r="AM275"/>
          <cell r="AN275"/>
          <cell r="AO275"/>
          <cell r="AP275"/>
          <cell r="AQ275">
            <v>4488183</v>
          </cell>
          <cell r="AR275">
            <v>0</v>
          </cell>
          <cell r="AS275"/>
          <cell r="AT275">
            <v>0</v>
          </cell>
          <cell r="AU275">
            <v>0</v>
          </cell>
          <cell r="AV275"/>
          <cell r="AW275">
            <v>0</v>
          </cell>
          <cell r="AX275">
            <v>0</v>
          </cell>
          <cell r="AY275">
            <v>0</v>
          </cell>
          <cell r="AZ275"/>
          <cell r="BA275"/>
          <cell r="BB275">
            <v>2023</v>
          </cell>
          <cell r="BC275" t="str">
            <v>city</v>
          </cell>
          <cell r="BD275"/>
          <cell r="BE275"/>
          <cell r="BF275">
            <v>0</v>
          </cell>
          <cell r="BG275">
            <v>0</v>
          </cell>
          <cell r="BH275"/>
          <cell r="BI275">
            <v>0</v>
          </cell>
          <cell r="BJ275"/>
          <cell r="BK275"/>
          <cell r="BL275"/>
          <cell r="BM275"/>
          <cell r="BN275"/>
          <cell r="BO275"/>
          <cell r="BP275"/>
          <cell r="BQ275"/>
          <cell r="BR275"/>
          <cell r="BS275"/>
          <cell r="BT275">
            <v>0</v>
          </cell>
          <cell r="BU275"/>
          <cell r="BV275"/>
          <cell r="BW275"/>
          <cell r="BX275"/>
          <cell r="BY275"/>
          <cell r="BZ275"/>
          <cell r="CA275" t="str">
            <v>Schultz</v>
          </cell>
          <cell r="CB275"/>
          <cell r="CC275">
            <v>1</v>
          </cell>
        </row>
        <row r="276">
          <cell r="C276">
            <v>208</v>
          </cell>
          <cell r="D276">
            <v>12</v>
          </cell>
          <cell r="E276"/>
          <cell r="F276"/>
          <cell r="G276">
            <v>2024</v>
          </cell>
          <cell r="H276" t="str">
            <v/>
          </cell>
          <cell r="I276" t="str">
            <v>Yes</v>
          </cell>
          <cell r="J276" t="str">
            <v>Referred to RD</v>
          </cell>
          <cell r="K276" t="str">
            <v>Barrett</v>
          </cell>
          <cell r="L276" t="str">
            <v>Watermain - Looping</v>
          </cell>
          <cell r="M276" t="str">
            <v>1650006-6</v>
          </cell>
          <cell r="N276">
            <v>508</v>
          </cell>
          <cell r="O276" t="str">
            <v xml:space="preserve">508       </v>
          </cell>
          <cell r="P276" t="str">
            <v>Reg</v>
          </cell>
          <cell r="Q276"/>
          <cell r="R276"/>
          <cell r="S276">
            <v>45071</v>
          </cell>
          <cell r="T276">
            <v>195880</v>
          </cell>
          <cell r="U276"/>
          <cell r="V276"/>
          <cell r="W276">
            <v>195880</v>
          </cell>
          <cell r="X276" t="str">
            <v>Part B</v>
          </cell>
          <cell r="Y276"/>
          <cell r="Z276"/>
          <cell r="AA276"/>
          <cell r="AB276"/>
          <cell r="AC276"/>
          <cell r="AD276">
            <v>45444</v>
          </cell>
          <cell r="AE276">
            <v>45809</v>
          </cell>
          <cell r="AF276"/>
          <cell r="AG276"/>
          <cell r="AH276" t="str">
            <v>cmt rcd; project not want to go RD</v>
          </cell>
          <cell r="AI276">
            <v>195880</v>
          </cell>
          <cell r="AJ276">
            <v>195880</v>
          </cell>
          <cell r="AK276">
            <v>0</v>
          </cell>
          <cell r="AL276"/>
          <cell r="AM276"/>
          <cell r="AN276"/>
          <cell r="AO276"/>
          <cell r="AP276"/>
          <cell r="AQ276">
            <v>195880</v>
          </cell>
          <cell r="AR276">
            <v>195880</v>
          </cell>
          <cell r="AS276"/>
          <cell r="AT276">
            <v>0</v>
          </cell>
          <cell r="AU276">
            <v>0</v>
          </cell>
          <cell r="AV276"/>
          <cell r="AW276">
            <v>0</v>
          </cell>
          <cell r="AX276">
            <v>0</v>
          </cell>
          <cell r="AY276">
            <v>195880</v>
          </cell>
          <cell r="AZ276"/>
          <cell r="BA276"/>
          <cell r="BB276"/>
          <cell r="BC276"/>
          <cell r="BD276"/>
          <cell r="BE276"/>
          <cell r="BF276">
            <v>0</v>
          </cell>
          <cell r="BG276">
            <v>0</v>
          </cell>
          <cell r="BH276"/>
          <cell r="BI276">
            <v>0</v>
          </cell>
          <cell r="BJ276" t="str">
            <v>Referred to RD</v>
          </cell>
          <cell r="BK276"/>
          <cell r="BL276"/>
          <cell r="BM276"/>
          <cell r="BN276"/>
          <cell r="BO276"/>
          <cell r="BP276"/>
          <cell r="BQ276"/>
          <cell r="BR276"/>
          <cell r="BS276"/>
          <cell r="BT276"/>
          <cell r="BU276"/>
          <cell r="BV276"/>
          <cell r="BW276"/>
          <cell r="BX276"/>
          <cell r="BY276"/>
          <cell r="BZ276"/>
          <cell r="CA276" t="str">
            <v>Barrett</v>
          </cell>
          <cell r="CB276"/>
          <cell r="CC276" t="str">
            <v>6E</v>
          </cell>
        </row>
        <row r="277">
          <cell r="C277">
            <v>524</v>
          </cell>
          <cell r="D277">
            <v>10</v>
          </cell>
          <cell r="E277"/>
          <cell r="F277"/>
          <cell r="G277">
            <v>2024</v>
          </cell>
          <cell r="H277" t="str">
            <v/>
          </cell>
          <cell r="I277" t="str">
            <v>Yes</v>
          </cell>
          <cell r="J277" t="str">
            <v>Referred to RD</v>
          </cell>
          <cell r="K277" t="str">
            <v>Barrett</v>
          </cell>
          <cell r="L277" t="str">
            <v>Watermain - Reconstruction</v>
          </cell>
          <cell r="M277" t="str">
            <v>1650006-7</v>
          </cell>
          <cell r="N277">
            <v>508</v>
          </cell>
          <cell r="O277" t="str">
            <v xml:space="preserve">508       </v>
          </cell>
          <cell r="P277" t="str">
            <v>Reg</v>
          </cell>
          <cell r="Q277"/>
          <cell r="R277"/>
          <cell r="S277">
            <v>45071</v>
          </cell>
          <cell r="T277">
            <v>563581</v>
          </cell>
          <cell r="U277"/>
          <cell r="V277"/>
          <cell r="W277">
            <v>563581</v>
          </cell>
          <cell r="X277" t="str">
            <v>Part B</v>
          </cell>
          <cell r="Y277"/>
          <cell r="Z277"/>
          <cell r="AA277"/>
          <cell r="AB277"/>
          <cell r="AC277"/>
          <cell r="AD277">
            <v>45444</v>
          </cell>
          <cell r="AE277">
            <v>45809</v>
          </cell>
          <cell r="AF277"/>
          <cell r="AG277"/>
          <cell r="AH277" t="str">
            <v>cmt rcd; project not want to go RD</v>
          </cell>
          <cell r="AI277">
            <v>563581</v>
          </cell>
          <cell r="AJ277">
            <v>56351</v>
          </cell>
          <cell r="AK277">
            <v>507230</v>
          </cell>
          <cell r="AL277"/>
          <cell r="AM277"/>
          <cell r="AN277"/>
          <cell r="AO277"/>
          <cell r="AP277"/>
          <cell r="AQ277">
            <v>563581</v>
          </cell>
          <cell r="AR277">
            <v>563581</v>
          </cell>
          <cell r="AS277"/>
          <cell r="AT277">
            <v>0</v>
          </cell>
          <cell r="AU277">
            <v>0</v>
          </cell>
          <cell r="AV277"/>
          <cell r="AW277">
            <v>0</v>
          </cell>
          <cell r="AX277">
            <v>0</v>
          </cell>
          <cell r="AY277">
            <v>563581</v>
          </cell>
          <cell r="AZ277"/>
          <cell r="BA277"/>
          <cell r="BB277"/>
          <cell r="BC277"/>
          <cell r="BD277"/>
          <cell r="BE277"/>
          <cell r="BF277">
            <v>0</v>
          </cell>
          <cell r="BG277">
            <v>0</v>
          </cell>
          <cell r="BH277"/>
          <cell r="BI277">
            <v>0</v>
          </cell>
          <cell r="BJ277" t="str">
            <v>Referred to RD</v>
          </cell>
          <cell r="BK277"/>
          <cell r="BL277"/>
          <cell r="BM277"/>
          <cell r="BN277"/>
          <cell r="BO277"/>
          <cell r="BP277"/>
          <cell r="BQ277"/>
          <cell r="BR277"/>
          <cell r="BS277"/>
          <cell r="BT277"/>
          <cell r="BU277"/>
          <cell r="BV277"/>
          <cell r="BW277"/>
          <cell r="BX277"/>
          <cell r="BY277"/>
          <cell r="BZ277"/>
          <cell r="CA277" t="str">
            <v>Barrett</v>
          </cell>
          <cell r="CB277"/>
          <cell r="CC277" t="str">
            <v>6E</v>
          </cell>
        </row>
        <row r="278">
          <cell r="C278">
            <v>381</v>
          </cell>
          <cell r="D278">
            <v>10</v>
          </cell>
          <cell r="E278">
            <v>184</v>
          </cell>
          <cell r="F278">
            <v>10</v>
          </cell>
          <cell r="G278">
            <v>2024</v>
          </cell>
          <cell r="H278" t="str">
            <v/>
          </cell>
          <cell r="I278" t="str">
            <v>Yes</v>
          </cell>
          <cell r="J278">
            <v>0</v>
          </cell>
          <cell r="K278" t="str">
            <v>Bradshaw</v>
          </cell>
          <cell r="L278" t="str">
            <v>Watermain - Replace East Main Ave.</v>
          </cell>
          <cell r="M278" t="str">
            <v>1030014-5</v>
          </cell>
          <cell r="N278" t="str">
            <v xml:space="preserve">No </v>
          </cell>
          <cell r="O278">
            <v>1146</v>
          </cell>
          <cell r="P278" t="str">
            <v>Reg</v>
          </cell>
          <cell r="Q278" t="str">
            <v>Exempt</v>
          </cell>
          <cell r="R278"/>
          <cell r="S278">
            <v>45071</v>
          </cell>
          <cell r="T278">
            <v>735000</v>
          </cell>
          <cell r="U278"/>
          <cell r="V278"/>
          <cell r="W278">
            <v>735000</v>
          </cell>
          <cell r="X278" t="str">
            <v>Part B</v>
          </cell>
          <cell r="Y278"/>
          <cell r="Z278">
            <v>44700</v>
          </cell>
          <cell r="AA278">
            <v>670400</v>
          </cell>
          <cell r="AB278">
            <v>670400</v>
          </cell>
          <cell r="AC278" t="str">
            <v>Part B</v>
          </cell>
          <cell r="AD278">
            <v>45413</v>
          </cell>
          <cell r="AE278">
            <v>45566</v>
          </cell>
          <cell r="AF278"/>
          <cell r="AG278"/>
          <cell r="AH278"/>
          <cell r="AI278">
            <v>735000</v>
          </cell>
          <cell r="AJ278">
            <v>735000</v>
          </cell>
          <cell r="AK278">
            <v>0</v>
          </cell>
          <cell r="AL278"/>
          <cell r="AM278"/>
          <cell r="AN278"/>
          <cell r="AO278"/>
          <cell r="AP278"/>
          <cell r="AQ278">
            <v>735000</v>
          </cell>
          <cell r="AR278">
            <v>735000</v>
          </cell>
          <cell r="AS278"/>
          <cell r="AT278">
            <v>0</v>
          </cell>
          <cell r="AU278">
            <v>0</v>
          </cell>
          <cell r="AV278"/>
          <cell r="AW278">
            <v>0</v>
          </cell>
          <cell r="AX278">
            <v>0</v>
          </cell>
          <cell r="AY278">
            <v>735000</v>
          </cell>
          <cell r="AZ278"/>
          <cell r="BA278"/>
          <cell r="BB278"/>
          <cell r="BC278"/>
          <cell r="BD278"/>
          <cell r="BE278"/>
          <cell r="BF278">
            <v>0</v>
          </cell>
          <cell r="BG278">
            <v>0</v>
          </cell>
          <cell r="BH278"/>
          <cell r="BI278">
            <v>0</v>
          </cell>
          <cell r="BJ278"/>
          <cell r="BK278"/>
          <cell r="BL278"/>
          <cell r="BM278"/>
          <cell r="BN278"/>
          <cell r="BO278"/>
          <cell r="BP278"/>
          <cell r="BQ278"/>
          <cell r="BR278"/>
          <cell r="BS278"/>
          <cell r="BT278">
            <v>0</v>
          </cell>
          <cell r="BU278"/>
          <cell r="BV278"/>
          <cell r="BW278"/>
          <cell r="BX278"/>
          <cell r="BY278"/>
          <cell r="BZ278"/>
          <cell r="CA278" t="str">
            <v>Bradshaw</v>
          </cell>
          <cell r="CB278"/>
          <cell r="CC278">
            <v>4</v>
          </cell>
        </row>
        <row r="279">
          <cell r="C279">
            <v>105</v>
          </cell>
          <cell r="D279">
            <v>20</v>
          </cell>
          <cell r="E279">
            <v>457</v>
          </cell>
          <cell r="F279">
            <v>10</v>
          </cell>
          <cell r="G279"/>
          <cell r="H279" t="str">
            <v/>
          </cell>
          <cell r="I279" t="str">
            <v/>
          </cell>
          <cell r="J279">
            <v>0</v>
          </cell>
          <cell r="K279" t="str">
            <v>Sabie</v>
          </cell>
          <cell r="L279" t="str">
            <v>Treatment - PFAS Treatment Locke Park TP</v>
          </cell>
          <cell r="M279" t="str">
            <v>1020031-3</v>
          </cell>
          <cell r="N279" t="str">
            <v>Yes</v>
          </cell>
          <cell r="O279">
            <v>29422</v>
          </cell>
          <cell r="P279" t="str">
            <v>EC</v>
          </cell>
          <cell r="Q279" t="str">
            <v>Exempt</v>
          </cell>
          <cell r="R279"/>
          <cell r="S279">
            <v>45229</v>
          </cell>
          <cell r="T279">
            <v>6375000</v>
          </cell>
          <cell r="U279"/>
          <cell r="V279"/>
          <cell r="W279">
            <v>3375000</v>
          </cell>
          <cell r="X279" t="str">
            <v>2025 project</v>
          </cell>
          <cell r="Y279"/>
          <cell r="Z279"/>
          <cell r="AA279"/>
          <cell r="AB279">
            <v>0</v>
          </cell>
          <cell r="AC279"/>
          <cell r="AD279">
            <v>45992</v>
          </cell>
          <cell r="AE279">
            <v>46325</v>
          </cell>
          <cell r="AF279"/>
          <cell r="AG279"/>
          <cell r="AH279" t="str">
            <v>Outside of 2024 IUP; informed city</v>
          </cell>
          <cell r="AI279">
            <v>6375000</v>
          </cell>
          <cell r="AJ279">
            <v>6375000</v>
          </cell>
          <cell r="AK279">
            <v>0</v>
          </cell>
          <cell r="AL279"/>
          <cell r="AM279"/>
          <cell r="AN279"/>
          <cell r="AO279"/>
          <cell r="AP279"/>
          <cell r="AQ279">
            <v>6375000</v>
          </cell>
          <cell r="AR279">
            <v>0</v>
          </cell>
          <cell r="AS279"/>
          <cell r="AT279">
            <v>0</v>
          </cell>
          <cell r="AU279">
            <v>3000000</v>
          </cell>
          <cell r="AV279"/>
          <cell r="AW279">
            <v>3000000</v>
          </cell>
          <cell r="AX279">
            <v>0</v>
          </cell>
          <cell r="AY279">
            <v>0</v>
          </cell>
          <cell r="AZ279"/>
          <cell r="BA279"/>
          <cell r="BB279"/>
          <cell r="BC279"/>
          <cell r="BD279"/>
          <cell r="BE279"/>
          <cell r="BF279">
            <v>0</v>
          </cell>
          <cell r="BG279">
            <v>0</v>
          </cell>
          <cell r="BH279"/>
          <cell r="BI279">
            <v>0</v>
          </cell>
          <cell r="BJ279"/>
          <cell r="BK279"/>
          <cell r="BL279"/>
          <cell r="BM279"/>
          <cell r="BN279"/>
          <cell r="BO279"/>
          <cell r="BP279"/>
          <cell r="BT279">
            <v>0</v>
          </cell>
          <cell r="BU279"/>
          <cell r="BV279"/>
          <cell r="BX279"/>
          <cell r="CA279" t="str">
            <v>Sabie</v>
          </cell>
          <cell r="CB279"/>
          <cell r="CC279">
            <v>11</v>
          </cell>
        </row>
        <row r="280">
          <cell r="C280">
            <v>198</v>
          </cell>
          <cell r="D280">
            <v>12</v>
          </cell>
          <cell r="E280">
            <v>72</v>
          </cell>
          <cell r="F280">
            <v>12</v>
          </cell>
          <cell r="G280"/>
          <cell r="H280" t="str">
            <v/>
          </cell>
          <cell r="I280" t="str">
            <v/>
          </cell>
          <cell r="J280" t="str">
            <v>Should apply</v>
          </cell>
          <cell r="K280" t="str">
            <v>Bradshaw</v>
          </cell>
          <cell r="L280" t="str">
            <v>Treatment - New Fe/Mn Plant &amp; Well</v>
          </cell>
          <cell r="M280" t="str">
            <v>1210021-1</v>
          </cell>
          <cell r="N280" t="str">
            <v xml:space="preserve">No </v>
          </cell>
          <cell r="O280">
            <v>362</v>
          </cell>
          <cell r="P280" t="str">
            <v>Reg</v>
          </cell>
          <cell r="Q280" t="str">
            <v>Exempt</v>
          </cell>
          <cell r="R280"/>
          <cell r="S280"/>
          <cell r="T280"/>
          <cell r="U280"/>
          <cell r="V280"/>
          <cell r="W280">
            <v>0</v>
          </cell>
          <cell r="X280"/>
          <cell r="Y280"/>
          <cell r="Z280">
            <v>44714</v>
          </cell>
          <cell r="AA280">
            <v>4536000</v>
          </cell>
          <cell r="AB280">
            <v>4536000</v>
          </cell>
          <cell r="AC280" t="str">
            <v>Refer to RD</v>
          </cell>
          <cell r="AD280">
            <v>45413</v>
          </cell>
          <cell r="AE280">
            <v>45536</v>
          </cell>
          <cell r="AF280"/>
          <cell r="AG280"/>
          <cell r="AH280"/>
          <cell r="AI280">
            <v>4536000</v>
          </cell>
          <cell r="AJ280">
            <v>4536000</v>
          </cell>
          <cell r="AK280">
            <v>0</v>
          </cell>
          <cell r="AL280"/>
          <cell r="AM280"/>
          <cell r="AN280"/>
          <cell r="AO280"/>
          <cell r="AP280"/>
          <cell r="AQ280">
            <v>4536000</v>
          </cell>
          <cell r="AR280">
            <v>0</v>
          </cell>
          <cell r="AS280"/>
          <cell r="AT280">
            <v>0</v>
          </cell>
          <cell r="AU280">
            <v>0</v>
          </cell>
          <cell r="AV280"/>
          <cell r="AW280">
            <v>0</v>
          </cell>
          <cell r="AX280">
            <v>0</v>
          </cell>
          <cell r="AY280">
            <v>0</v>
          </cell>
          <cell r="AZ280"/>
          <cell r="BA280"/>
          <cell r="BB280"/>
          <cell r="BC280"/>
          <cell r="BD280"/>
          <cell r="BE280"/>
          <cell r="BF280">
            <v>0</v>
          </cell>
          <cell r="BG280">
            <v>2364865.4297886165</v>
          </cell>
          <cell r="BH280"/>
          <cell r="BI280">
            <v>0</v>
          </cell>
          <cell r="BJ280" t="str">
            <v>Should apply</v>
          </cell>
          <cell r="BK280"/>
          <cell r="BL280"/>
          <cell r="BM280"/>
          <cell r="BN280"/>
          <cell r="BO280">
            <v>119</v>
          </cell>
          <cell r="BP280"/>
          <cell r="BQ280"/>
          <cell r="BR280"/>
          <cell r="BS280"/>
          <cell r="BT280">
            <v>0</v>
          </cell>
          <cell r="BU280"/>
          <cell r="BV280" t="str">
            <v>2014,13 not funded</v>
          </cell>
          <cell r="BW280"/>
          <cell r="BX280"/>
          <cell r="BY280"/>
          <cell r="BZ280"/>
          <cell r="CA280" t="str">
            <v>Bradshaw</v>
          </cell>
          <cell r="CB280" t="str">
            <v>Lafontaine</v>
          </cell>
          <cell r="CC280">
            <v>4</v>
          </cell>
        </row>
        <row r="281">
          <cell r="C281">
            <v>462</v>
          </cell>
          <cell r="D281">
            <v>10</v>
          </cell>
          <cell r="E281">
            <v>336</v>
          </cell>
          <cell r="F281">
            <v>10</v>
          </cell>
          <cell r="G281"/>
          <cell r="H281" t="str">
            <v/>
          </cell>
          <cell r="I281" t="str">
            <v/>
          </cell>
          <cell r="J281">
            <v>0</v>
          </cell>
          <cell r="K281" t="str">
            <v>Bradshaw</v>
          </cell>
          <cell r="L281" t="str">
            <v>Storage - Tower Rehab</v>
          </cell>
          <cell r="M281" t="str">
            <v>1210021-4</v>
          </cell>
          <cell r="N281" t="str">
            <v xml:space="preserve">No </v>
          </cell>
          <cell r="O281">
            <v>362</v>
          </cell>
          <cell r="P281" t="str">
            <v>Reg</v>
          </cell>
          <cell r="Q281" t="str">
            <v>Exempt</v>
          </cell>
          <cell r="R281"/>
          <cell r="S281"/>
          <cell r="T281"/>
          <cell r="U281"/>
          <cell r="V281"/>
          <cell r="W281">
            <v>0</v>
          </cell>
          <cell r="X281"/>
          <cell r="Y281"/>
          <cell r="Z281">
            <v>44714</v>
          </cell>
          <cell r="AA281">
            <v>206000</v>
          </cell>
          <cell r="AB281">
            <v>206000</v>
          </cell>
          <cell r="AC281" t="str">
            <v>Refer to RD</v>
          </cell>
          <cell r="AD281">
            <v>45413</v>
          </cell>
          <cell r="AE281">
            <v>45536</v>
          </cell>
          <cell r="AF281"/>
          <cell r="AG281"/>
          <cell r="AH281"/>
          <cell r="AI281">
            <v>206000</v>
          </cell>
          <cell r="AJ281">
            <v>206000</v>
          </cell>
          <cell r="AK281">
            <v>0</v>
          </cell>
          <cell r="AL281"/>
          <cell r="AM281"/>
          <cell r="AN281"/>
          <cell r="AO281"/>
          <cell r="AP281"/>
          <cell r="AQ281">
            <v>206000</v>
          </cell>
          <cell r="AR281">
            <v>0</v>
          </cell>
          <cell r="AS281"/>
          <cell r="AT281">
            <v>0</v>
          </cell>
          <cell r="AU281">
            <v>0</v>
          </cell>
          <cell r="AV281"/>
          <cell r="AW281">
            <v>0</v>
          </cell>
          <cell r="AX281">
            <v>0</v>
          </cell>
          <cell r="AY281">
            <v>0</v>
          </cell>
          <cell r="AZ281"/>
          <cell r="BA281"/>
          <cell r="BB281"/>
          <cell r="BC281"/>
          <cell r="BD281"/>
          <cell r="BE281"/>
          <cell r="BF281">
            <v>0</v>
          </cell>
          <cell r="BG281">
            <v>0</v>
          </cell>
          <cell r="BH281"/>
          <cell r="BI281">
            <v>0</v>
          </cell>
          <cell r="BJ281"/>
          <cell r="BK281"/>
          <cell r="BL281"/>
          <cell r="BM281"/>
          <cell r="BN281"/>
          <cell r="BO281"/>
          <cell r="BP281"/>
          <cell r="BQ281"/>
          <cell r="BR281"/>
          <cell r="BS281"/>
          <cell r="BT281">
            <v>0</v>
          </cell>
          <cell r="BU281"/>
          <cell r="BV281"/>
          <cell r="BW281"/>
          <cell r="BX281"/>
          <cell r="BY281"/>
          <cell r="BZ281"/>
          <cell r="CA281" t="str">
            <v>Bradshaw</v>
          </cell>
          <cell r="CB281"/>
          <cell r="CC281">
            <v>4</v>
          </cell>
        </row>
        <row r="282">
          <cell r="C282">
            <v>463</v>
          </cell>
          <cell r="D282">
            <v>10</v>
          </cell>
          <cell r="E282">
            <v>337</v>
          </cell>
          <cell r="F282">
            <v>10</v>
          </cell>
          <cell r="G282"/>
          <cell r="H282" t="str">
            <v/>
          </cell>
          <cell r="I282" t="str">
            <v/>
          </cell>
          <cell r="J282">
            <v>0</v>
          </cell>
          <cell r="K282" t="str">
            <v>Bradshaw</v>
          </cell>
          <cell r="L282" t="str">
            <v>Conservation - Meter Replacement</v>
          </cell>
          <cell r="M282" t="str">
            <v>1210021-5</v>
          </cell>
          <cell r="N282" t="str">
            <v xml:space="preserve">No </v>
          </cell>
          <cell r="O282">
            <v>362</v>
          </cell>
          <cell r="P282" t="str">
            <v>Reg</v>
          </cell>
          <cell r="Q282" t="str">
            <v>Exempt</v>
          </cell>
          <cell r="R282"/>
          <cell r="S282"/>
          <cell r="T282"/>
          <cell r="U282"/>
          <cell r="V282"/>
          <cell r="W282">
            <v>0</v>
          </cell>
          <cell r="X282"/>
          <cell r="Y282"/>
          <cell r="Z282">
            <v>44714</v>
          </cell>
          <cell r="AA282">
            <v>190000</v>
          </cell>
          <cell r="AB282">
            <v>190000</v>
          </cell>
          <cell r="AC282" t="str">
            <v>Refer to RD</v>
          </cell>
          <cell r="AD282">
            <v>45413</v>
          </cell>
          <cell r="AE282">
            <v>45536</v>
          </cell>
          <cell r="AF282"/>
          <cell r="AG282"/>
          <cell r="AH282"/>
          <cell r="AI282">
            <v>190000</v>
          </cell>
          <cell r="AJ282">
            <v>190000</v>
          </cell>
          <cell r="AK282">
            <v>0</v>
          </cell>
          <cell r="AL282"/>
          <cell r="AM282"/>
          <cell r="AN282"/>
          <cell r="AO282"/>
          <cell r="AP282"/>
          <cell r="AQ282">
            <v>190000</v>
          </cell>
          <cell r="AR282">
            <v>0</v>
          </cell>
          <cell r="AS282"/>
          <cell r="AT282">
            <v>0</v>
          </cell>
          <cell r="AU282">
            <v>0</v>
          </cell>
          <cell r="AV282"/>
          <cell r="AW282">
            <v>0</v>
          </cell>
          <cell r="AX282">
            <v>0</v>
          </cell>
          <cell r="AY282">
            <v>0</v>
          </cell>
          <cell r="AZ282"/>
          <cell r="BA282"/>
          <cell r="BB282"/>
          <cell r="BC282"/>
          <cell r="BD282"/>
          <cell r="BE282"/>
          <cell r="BF282">
            <v>0</v>
          </cell>
          <cell r="BG282">
            <v>0</v>
          </cell>
          <cell r="BH282"/>
          <cell r="BI282">
            <v>0</v>
          </cell>
          <cell r="BJ282"/>
          <cell r="BK282"/>
          <cell r="BL282"/>
          <cell r="BM282"/>
          <cell r="BN282"/>
          <cell r="BO282"/>
          <cell r="BP282"/>
          <cell r="BQ282"/>
          <cell r="BR282"/>
          <cell r="BS282"/>
          <cell r="BT282">
            <v>0</v>
          </cell>
          <cell r="BU282"/>
          <cell r="BV282"/>
          <cell r="BW282"/>
          <cell r="BX282"/>
          <cell r="BY282"/>
          <cell r="BZ282"/>
          <cell r="CA282" t="str">
            <v>Bradshaw</v>
          </cell>
          <cell r="CB282"/>
          <cell r="CC282">
            <v>4</v>
          </cell>
        </row>
        <row r="283">
          <cell r="C283">
            <v>152</v>
          </cell>
          <cell r="D283">
            <v>12.5</v>
          </cell>
          <cell r="E283"/>
          <cell r="F283"/>
          <cell r="G283"/>
          <cell r="H283" t="str">
            <v/>
          </cell>
          <cell r="I283" t="str">
            <v/>
          </cell>
          <cell r="J283">
            <v>0</v>
          </cell>
          <cell r="K283" t="str">
            <v>Barrett</v>
          </cell>
          <cell r="L283" t="str">
            <v>Watermain - Localized Water Distribution</v>
          </cell>
          <cell r="M283" t="str">
            <v>1620038-1</v>
          </cell>
          <cell r="N283" t="str">
            <v>Yes</v>
          </cell>
          <cell r="O283">
            <v>500</v>
          </cell>
          <cell r="P283" t="str">
            <v>Reg</v>
          </cell>
          <cell r="Q283"/>
          <cell r="R283"/>
          <cell r="S283"/>
          <cell r="T283"/>
          <cell r="U283"/>
          <cell r="V283"/>
          <cell r="W283">
            <v>0</v>
          </cell>
          <cell r="X283"/>
          <cell r="Y283"/>
          <cell r="Z283"/>
          <cell r="AA283"/>
          <cell r="AB283"/>
          <cell r="AC283"/>
          <cell r="AD283"/>
          <cell r="AE283"/>
          <cell r="AF283"/>
          <cell r="AG283"/>
          <cell r="AH283"/>
          <cell r="AI283">
            <v>6860000</v>
          </cell>
          <cell r="AJ283">
            <v>6860000</v>
          </cell>
          <cell r="AK283">
            <v>0</v>
          </cell>
          <cell r="AL283"/>
          <cell r="AM283"/>
          <cell r="AN283"/>
          <cell r="AO283"/>
          <cell r="AP283"/>
          <cell r="AQ283">
            <v>6860000</v>
          </cell>
          <cell r="AR283">
            <v>0</v>
          </cell>
          <cell r="AS283"/>
          <cell r="AT283">
            <v>0</v>
          </cell>
          <cell r="AU283">
            <v>0</v>
          </cell>
          <cell r="AV283"/>
          <cell r="AW283">
            <v>0</v>
          </cell>
          <cell r="AX283">
            <v>0</v>
          </cell>
          <cell r="AY283">
            <v>0</v>
          </cell>
          <cell r="AZ283"/>
          <cell r="BA283"/>
          <cell r="BB283"/>
          <cell r="BC283"/>
          <cell r="BD283"/>
          <cell r="BE283"/>
          <cell r="BF283">
            <v>0</v>
          </cell>
          <cell r="BG283">
            <v>0</v>
          </cell>
          <cell r="BH283"/>
          <cell r="BI283">
            <v>0</v>
          </cell>
          <cell r="BJ283"/>
          <cell r="BK283"/>
          <cell r="BL283"/>
          <cell r="BM283"/>
          <cell r="BN283"/>
          <cell r="BO283"/>
          <cell r="BP283"/>
          <cell r="BQ283"/>
          <cell r="BR283"/>
          <cell r="BS283"/>
          <cell r="BT283"/>
          <cell r="BU283"/>
          <cell r="BV283"/>
          <cell r="BW283"/>
          <cell r="BX283"/>
          <cell r="BY283"/>
          <cell r="BZ283"/>
          <cell r="CA283" t="str">
            <v>Barrett</v>
          </cell>
          <cell r="CB283"/>
          <cell r="CC283" t="str">
            <v>7W</v>
          </cell>
        </row>
        <row r="284">
          <cell r="C284">
            <v>242</v>
          </cell>
          <cell r="D284">
            <v>11</v>
          </cell>
          <cell r="E284">
            <v>544</v>
          </cell>
          <cell r="F284">
            <v>6</v>
          </cell>
          <cell r="G284">
            <v>2024</v>
          </cell>
          <cell r="H284" t="str">
            <v/>
          </cell>
          <cell r="I284" t="str">
            <v>Yes</v>
          </cell>
          <cell r="J284">
            <v>0</v>
          </cell>
          <cell r="K284" t="str">
            <v>Berrens</v>
          </cell>
          <cell r="L284" t="str">
            <v>Storage - New 50,000 Gal Tower</v>
          </cell>
          <cell r="M284" t="str">
            <v>1420004-1</v>
          </cell>
          <cell r="N284" t="str">
            <v xml:space="preserve">No </v>
          </cell>
          <cell r="O284">
            <v>497</v>
          </cell>
          <cell r="P284" t="str">
            <v>Reg</v>
          </cell>
          <cell r="Q284" t="str">
            <v>Exempt</v>
          </cell>
          <cell r="R284"/>
          <cell r="S284">
            <v>45078</v>
          </cell>
          <cell r="T284">
            <v>1782100</v>
          </cell>
          <cell r="U284"/>
          <cell r="V284"/>
          <cell r="W284">
            <v>1782100</v>
          </cell>
          <cell r="X284" t="str">
            <v>Part B</v>
          </cell>
          <cell r="Y284"/>
          <cell r="Z284">
            <v>44636</v>
          </cell>
          <cell r="AA284">
            <v>1520400</v>
          </cell>
          <cell r="AB284">
            <v>1520400</v>
          </cell>
          <cell r="AC284" t="str">
            <v>Below fundable</v>
          </cell>
          <cell r="AD284">
            <v>45413</v>
          </cell>
          <cell r="AE284">
            <v>45931</v>
          </cell>
          <cell r="AF284"/>
          <cell r="AG284"/>
          <cell r="AH284"/>
          <cell r="AI284">
            <v>1782100</v>
          </cell>
          <cell r="AJ284">
            <v>1782100</v>
          </cell>
          <cell r="AK284">
            <v>0</v>
          </cell>
          <cell r="AL284"/>
          <cell r="AM284"/>
          <cell r="AN284"/>
          <cell r="AO284"/>
          <cell r="AP284"/>
          <cell r="AQ284">
            <v>1782100</v>
          </cell>
          <cell r="AR284">
            <v>1782100</v>
          </cell>
          <cell r="AS284"/>
          <cell r="AT284">
            <v>0</v>
          </cell>
          <cell r="AU284">
            <v>0</v>
          </cell>
          <cell r="AV284"/>
          <cell r="AW284">
            <v>0</v>
          </cell>
          <cell r="AX284">
            <v>0</v>
          </cell>
          <cell r="AY284">
            <v>1782100</v>
          </cell>
          <cell r="AZ284"/>
          <cell r="BA284"/>
          <cell r="BB284"/>
          <cell r="BC284"/>
          <cell r="BD284"/>
          <cell r="BE284"/>
          <cell r="BF284">
            <v>0</v>
          </cell>
          <cell r="BG284">
            <v>0</v>
          </cell>
          <cell r="BH284"/>
          <cell r="BI284">
            <v>0</v>
          </cell>
          <cell r="BJ284"/>
          <cell r="BK284"/>
          <cell r="BL284"/>
          <cell r="BM284"/>
          <cell r="BN284"/>
          <cell r="BO284"/>
          <cell r="BP284"/>
          <cell r="BQ284"/>
          <cell r="BR284"/>
          <cell r="BS284"/>
          <cell r="BT284">
            <v>0</v>
          </cell>
          <cell r="BU284"/>
          <cell r="BV284"/>
          <cell r="BW284"/>
          <cell r="BX284"/>
          <cell r="BY284"/>
          <cell r="BZ284"/>
          <cell r="CA284" t="str">
            <v>Berrens</v>
          </cell>
          <cell r="CB284" t="str">
            <v>Gallentine</v>
          </cell>
          <cell r="CC284">
            <v>8</v>
          </cell>
        </row>
        <row r="285">
          <cell r="C285">
            <v>587</v>
          </cell>
          <cell r="D285">
            <v>10</v>
          </cell>
          <cell r="E285">
            <v>610</v>
          </cell>
          <cell r="F285">
            <v>5</v>
          </cell>
          <cell r="G285">
            <v>2024</v>
          </cell>
          <cell r="H285" t="str">
            <v/>
          </cell>
          <cell r="I285" t="str">
            <v>Yes</v>
          </cell>
          <cell r="J285">
            <v>0</v>
          </cell>
          <cell r="K285" t="str">
            <v>Berrens</v>
          </cell>
          <cell r="L285" t="str">
            <v xml:space="preserve">Conservation - Meter Replacements </v>
          </cell>
          <cell r="M285" t="str">
            <v>1420004-4</v>
          </cell>
          <cell r="N285" t="str">
            <v xml:space="preserve">No </v>
          </cell>
          <cell r="O285">
            <v>497</v>
          </cell>
          <cell r="P285" t="str">
            <v>Reg</v>
          </cell>
          <cell r="Q285" t="str">
            <v>Exempt</v>
          </cell>
          <cell r="R285"/>
          <cell r="S285">
            <v>45078</v>
          </cell>
          <cell r="T285">
            <v>189900</v>
          </cell>
          <cell r="U285"/>
          <cell r="V285"/>
          <cell r="W285">
            <v>189900</v>
          </cell>
          <cell r="X285" t="str">
            <v>Part B</v>
          </cell>
          <cell r="Y285"/>
          <cell r="Z285">
            <v>44636</v>
          </cell>
          <cell r="AA285">
            <v>180200</v>
          </cell>
          <cell r="AB285">
            <v>180200</v>
          </cell>
          <cell r="AC285" t="str">
            <v>Below fundable</v>
          </cell>
          <cell r="AD285">
            <v>45413</v>
          </cell>
          <cell r="AE285">
            <v>45931</v>
          </cell>
          <cell r="AF285"/>
          <cell r="AG285"/>
          <cell r="AH285"/>
          <cell r="AI285">
            <v>189900</v>
          </cell>
          <cell r="AJ285">
            <v>189900</v>
          </cell>
          <cell r="AK285">
            <v>0</v>
          </cell>
          <cell r="AL285"/>
          <cell r="AM285"/>
          <cell r="AN285"/>
          <cell r="AO285"/>
          <cell r="AP285"/>
          <cell r="AQ285">
            <v>189900</v>
          </cell>
          <cell r="AR285">
            <v>189900</v>
          </cell>
          <cell r="AS285"/>
          <cell r="AT285">
            <v>0</v>
          </cell>
          <cell r="AU285">
            <v>0</v>
          </cell>
          <cell r="AV285"/>
          <cell r="AW285">
            <v>0</v>
          </cell>
          <cell r="AX285">
            <v>0</v>
          </cell>
          <cell r="AY285">
            <v>189900</v>
          </cell>
          <cell r="AZ285"/>
          <cell r="BA285"/>
          <cell r="BB285"/>
          <cell r="BC285"/>
          <cell r="BD285"/>
          <cell r="BE285"/>
          <cell r="BF285">
            <v>0</v>
          </cell>
          <cell r="BG285">
            <v>0</v>
          </cell>
          <cell r="BH285"/>
          <cell r="BI285">
            <v>0</v>
          </cell>
          <cell r="BJ285"/>
          <cell r="BK285"/>
          <cell r="BL285"/>
          <cell r="BM285"/>
          <cell r="BN285"/>
          <cell r="BO285"/>
          <cell r="BP285"/>
          <cell r="BQ285"/>
          <cell r="BR285"/>
          <cell r="BS285"/>
          <cell r="BT285">
            <v>0</v>
          </cell>
          <cell r="BU285"/>
          <cell r="BV285"/>
          <cell r="BW285"/>
          <cell r="BX285"/>
          <cell r="BY285"/>
          <cell r="BZ285"/>
          <cell r="CA285" t="str">
            <v>Berrens</v>
          </cell>
          <cell r="CB285" t="str">
            <v>Gallentine</v>
          </cell>
          <cell r="CC285">
            <v>8</v>
          </cell>
        </row>
        <row r="286">
          <cell r="C286">
            <v>588</v>
          </cell>
          <cell r="D286">
            <v>10</v>
          </cell>
          <cell r="E286">
            <v>514</v>
          </cell>
          <cell r="F286">
            <v>7</v>
          </cell>
          <cell r="G286">
            <v>2024</v>
          </cell>
          <cell r="H286" t="str">
            <v/>
          </cell>
          <cell r="I286" t="str">
            <v>Yes</v>
          </cell>
          <cell r="J286">
            <v>0</v>
          </cell>
          <cell r="K286" t="str">
            <v>Berrens</v>
          </cell>
          <cell r="L286" t="str">
            <v>Watermain - Replacement Phase 1</v>
          </cell>
          <cell r="M286" t="str">
            <v>1420004-5</v>
          </cell>
          <cell r="N286" t="str">
            <v xml:space="preserve">No </v>
          </cell>
          <cell r="O286">
            <v>497</v>
          </cell>
          <cell r="P286" t="str">
            <v>Reg</v>
          </cell>
          <cell r="Q286" t="str">
            <v>Exempt</v>
          </cell>
          <cell r="R286"/>
          <cell r="S286">
            <v>45078</v>
          </cell>
          <cell r="T286">
            <v>3321300</v>
          </cell>
          <cell r="U286"/>
          <cell r="V286"/>
          <cell r="W286">
            <v>3321300</v>
          </cell>
          <cell r="X286" t="str">
            <v>Part B</v>
          </cell>
          <cell r="Y286" t="str">
            <v>not grant elig for RD</v>
          </cell>
          <cell r="Z286">
            <v>44636</v>
          </cell>
          <cell r="AA286">
            <v>4203400</v>
          </cell>
          <cell r="AB286">
            <v>4203400</v>
          </cell>
          <cell r="AC286" t="str">
            <v>Part B</v>
          </cell>
          <cell r="AD286">
            <v>45413</v>
          </cell>
          <cell r="AE286">
            <v>45931</v>
          </cell>
          <cell r="AF286"/>
          <cell r="AG286"/>
          <cell r="AH286"/>
          <cell r="AI286">
            <v>3321300</v>
          </cell>
          <cell r="AJ286">
            <v>3321300</v>
          </cell>
          <cell r="AK286">
            <v>0</v>
          </cell>
          <cell r="AL286"/>
          <cell r="AM286"/>
          <cell r="AN286"/>
          <cell r="AO286"/>
          <cell r="AP286"/>
          <cell r="AQ286">
            <v>3321300</v>
          </cell>
          <cell r="AR286">
            <v>3321300</v>
          </cell>
          <cell r="AS286"/>
          <cell r="AT286">
            <v>0</v>
          </cell>
          <cell r="AU286">
            <v>0</v>
          </cell>
          <cell r="AV286"/>
          <cell r="AW286">
            <v>0</v>
          </cell>
          <cell r="AX286">
            <v>0</v>
          </cell>
          <cell r="AY286">
            <v>3321300</v>
          </cell>
          <cell r="AZ286"/>
          <cell r="BA286"/>
          <cell r="BB286"/>
          <cell r="BC286"/>
          <cell r="BD286"/>
          <cell r="BE286"/>
          <cell r="BF286">
            <v>0</v>
          </cell>
          <cell r="BG286">
            <v>1315416.4312214612</v>
          </cell>
          <cell r="BH286"/>
          <cell r="BI286">
            <v>0</v>
          </cell>
          <cell r="BJ286"/>
          <cell r="BK286"/>
          <cell r="BL286"/>
          <cell r="BM286"/>
          <cell r="BN286"/>
          <cell r="BO286"/>
          <cell r="BP286"/>
          <cell r="BQ286"/>
          <cell r="BR286"/>
          <cell r="BS286"/>
          <cell r="BT286">
            <v>0</v>
          </cell>
          <cell r="BU286"/>
          <cell r="BV286"/>
          <cell r="BW286"/>
          <cell r="BX286"/>
          <cell r="BY286"/>
          <cell r="BZ286"/>
          <cell r="CA286" t="str">
            <v>Berrens</v>
          </cell>
          <cell r="CB286" t="str">
            <v>Gallentine</v>
          </cell>
          <cell r="CC286">
            <v>8</v>
          </cell>
        </row>
        <row r="287">
          <cell r="C287">
            <v>589</v>
          </cell>
          <cell r="D287">
            <v>10</v>
          </cell>
          <cell r="E287"/>
          <cell r="F287"/>
          <cell r="G287"/>
          <cell r="H287" t="str">
            <v/>
          </cell>
          <cell r="I287" t="str">
            <v/>
          </cell>
          <cell r="J287">
            <v>0</v>
          </cell>
          <cell r="K287" t="str">
            <v>Berrens</v>
          </cell>
          <cell r="L287" t="str">
            <v>Watermain - Replacement Phase 2</v>
          </cell>
          <cell r="M287" t="str">
            <v>1420004-6</v>
          </cell>
          <cell r="N287"/>
          <cell r="O287">
            <v>497</v>
          </cell>
          <cell r="P287"/>
          <cell r="Q287"/>
          <cell r="R287"/>
          <cell r="S287"/>
          <cell r="T287"/>
          <cell r="U287"/>
          <cell r="V287"/>
          <cell r="W287">
            <v>0</v>
          </cell>
          <cell r="X287"/>
          <cell r="Y287"/>
          <cell r="Z287"/>
          <cell r="AA287"/>
          <cell r="AB287"/>
          <cell r="AC287"/>
          <cell r="AD287"/>
          <cell r="AE287"/>
          <cell r="AF287"/>
          <cell r="AG287"/>
          <cell r="AH287"/>
          <cell r="AI287">
            <v>848800</v>
          </cell>
          <cell r="AJ287">
            <v>848800</v>
          </cell>
          <cell r="AK287"/>
          <cell r="AL287"/>
          <cell r="AM287"/>
          <cell r="AN287"/>
          <cell r="AO287"/>
          <cell r="AP287"/>
          <cell r="AQ287">
            <v>848800</v>
          </cell>
          <cell r="AR287">
            <v>0</v>
          </cell>
          <cell r="AS287"/>
          <cell r="AT287">
            <v>0</v>
          </cell>
          <cell r="AU287">
            <v>0</v>
          </cell>
          <cell r="AV287"/>
          <cell r="AW287">
            <v>0</v>
          </cell>
          <cell r="AX287">
            <v>0</v>
          </cell>
          <cell r="AY287">
            <v>0</v>
          </cell>
          <cell r="AZ287"/>
          <cell r="BA287"/>
          <cell r="BB287"/>
          <cell r="BC287"/>
          <cell r="BD287"/>
          <cell r="BE287"/>
          <cell r="BF287">
            <v>0</v>
          </cell>
          <cell r="BG287">
            <v>0</v>
          </cell>
          <cell r="BH287"/>
          <cell r="BI287">
            <v>0</v>
          </cell>
          <cell r="BJ287"/>
          <cell r="BK287"/>
          <cell r="BL287"/>
          <cell r="BM287"/>
          <cell r="BN287"/>
          <cell r="BO287"/>
          <cell r="BP287"/>
          <cell r="BQ287"/>
          <cell r="BR287"/>
          <cell r="BS287"/>
          <cell r="BT287"/>
          <cell r="BU287"/>
          <cell r="BV287"/>
          <cell r="BW287"/>
          <cell r="BX287"/>
          <cell r="BY287"/>
          <cell r="BZ287"/>
          <cell r="CA287" t="str">
            <v>Berrens</v>
          </cell>
          <cell r="CB287" t="str">
            <v>Gallentine</v>
          </cell>
          <cell r="CC287">
            <v>8</v>
          </cell>
        </row>
        <row r="288">
          <cell r="C288">
            <v>742</v>
          </cell>
          <cell r="D288">
            <v>5</v>
          </cell>
          <cell r="E288">
            <v>582</v>
          </cell>
          <cell r="F288">
            <v>5</v>
          </cell>
          <cell r="G288" t="str">
            <v/>
          </cell>
          <cell r="H288" t="str">
            <v/>
          </cell>
          <cell r="I288" t="str">
            <v/>
          </cell>
          <cell r="J288">
            <v>0</v>
          </cell>
          <cell r="K288" t="str">
            <v>Kanuit</v>
          </cell>
          <cell r="L288" t="str">
            <v xml:space="preserve">Watermain - Repl Clark,Allen Ave,8th St </v>
          </cell>
          <cell r="M288" t="str">
            <v>1720004-3</v>
          </cell>
          <cell r="N288" t="str">
            <v xml:space="preserve">No </v>
          </cell>
          <cell r="O288">
            <v>825</v>
          </cell>
          <cell r="P288" t="str">
            <v>Reg</v>
          </cell>
          <cell r="Q288" t="str">
            <v>Exempt</v>
          </cell>
          <cell r="R288"/>
          <cell r="S288"/>
          <cell r="T288"/>
          <cell r="U288"/>
          <cell r="V288"/>
          <cell r="W288">
            <v>0</v>
          </cell>
          <cell r="X288"/>
          <cell r="Y288"/>
          <cell r="Z288"/>
          <cell r="AA288"/>
          <cell r="AB288">
            <v>0</v>
          </cell>
          <cell r="AC288"/>
          <cell r="AD288"/>
          <cell r="AE288"/>
          <cell r="AF288"/>
          <cell r="AG288"/>
          <cell r="AH288" t="str">
            <v>Companion CW loan</v>
          </cell>
          <cell r="AI288">
            <v>855914</v>
          </cell>
          <cell r="AJ288">
            <v>855914</v>
          </cell>
          <cell r="AK288">
            <v>0</v>
          </cell>
          <cell r="AL288"/>
          <cell r="AM288"/>
          <cell r="AN288"/>
          <cell r="AO288"/>
          <cell r="AP288"/>
          <cell r="AQ288">
            <v>855914</v>
          </cell>
          <cell r="AR288">
            <v>0</v>
          </cell>
          <cell r="AS288"/>
          <cell r="AT288">
            <v>0</v>
          </cell>
          <cell r="AU288">
            <v>0</v>
          </cell>
          <cell r="AV288"/>
          <cell r="AW288">
            <v>0</v>
          </cell>
          <cell r="AX288">
            <v>0</v>
          </cell>
          <cell r="AY288">
            <v>0</v>
          </cell>
          <cell r="AZ288"/>
          <cell r="BA288"/>
          <cell r="BB288"/>
          <cell r="BC288"/>
          <cell r="BD288"/>
          <cell r="BE288"/>
          <cell r="BF288">
            <v>0</v>
          </cell>
          <cell r="BG288">
            <v>0</v>
          </cell>
          <cell r="BH288"/>
          <cell r="BI288">
            <v>0</v>
          </cell>
          <cell r="BJ288"/>
          <cell r="BK288"/>
          <cell r="BL288"/>
          <cell r="BM288"/>
          <cell r="BN288"/>
          <cell r="BO288"/>
          <cell r="BP288"/>
          <cell r="BQ288"/>
          <cell r="BR288"/>
          <cell r="BS288"/>
          <cell r="BT288">
            <v>0</v>
          </cell>
          <cell r="BU288"/>
          <cell r="BV288"/>
          <cell r="BW288"/>
          <cell r="BX288"/>
          <cell r="BY288"/>
          <cell r="BZ288"/>
          <cell r="CA288" t="str">
            <v>Kanuit</v>
          </cell>
          <cell r="CB288" t="str">
            <v>Gallentine</v>
          </cell>
          <cell r="CC288">
            <v>9</v>
          </cell>
        </row>
        <row r="289">
          <cell r="C289">
            <v>200</v>
          </cell>
          <cell r="D289">
            <v>12</v>
          </cell>
          <cell r="E289">
            <v>75</v>
          </cell>
          <cell r="F289">
            <v>12</v>
          </cell>
          <cell r="G289">
            <v>2024</v>
          </cell>
          <cell r="H289" t="str">
            <v/>
          </cell>
          <cell r="I289" t="str">
            <v>Yes</v>
          </cell>
          <cell r="J289">
            <v>0</v>
          </cell>
          <cell r="K289" t="str">
            <v>Bradshaw</v>
          </cell>
          <cell r="L289" t="str">
            <v>Treatment - New Treatment Plant</v>
          </cell>
          <cell r="M289" t="str">
            <v>1690020-8</v>
          </cell>
          <cell r="N289" t="str">
            <v xml:space="preserve">No </v>
          </cell>
          <cell r="O289">
            <v>1829</v>
          </cell>
          <cell r="P289" t="str">
            <v>Reg</v>
          </cell>
          <cell r="Q289" t="str">
            <v>Exempt</v>
          </cell>
          <cell r="R289"/>
          <cell r="S289">
            <v>45077</v>
          </cell>
          <cell r="T289">
            <v>12759000</v>
          </cell>
          <cell r="U289"/>
          <cell r="V289"/>
          <cell r="W289">
            <v>12759000</v>
          </cell>
          <cell r="X289" t="str">
            <v>Part B</v>
          </cell>
          <cell r="Y289"/>
          <cell r="Z289"/>
          <cell r="AA289"/>
          <cell r="AB289">
            <v>0</v>
          </cell>
          <cell r="AC289"/>
          <cell r="AD289">
            <v>45383</v>
          </cell>
          <cell r="AE289">
            <v>45901</v>
          </cell>
          <cell r="AF289"/>
          <cell r="AG289"/>
          <cell r="AH289"/>
          <cell r="AI289">
            <v>12759000</v>
          </cell>
          <cell r="AJ289">
            <v>12759000</v>
          </cell>
          <cell r="AK289">
            <v>0</v>
          </cell>
          <cell r="AL289"/>
          <cell r="AM289"/>
          <cell r="AN289"/>
          <cell r="AO289"/>
          <cell r="AP289"/>
          <cell r="AQ289">
            <v>12759000</v>
          </cell>
          <cell r="AR289">
            <v>12759000</v>
          </cell>
          <cell r="AS289"/>
          <cell r="AT289">
            <v>0</v>
          </cell>
          <cell r="AU289">
            <v>0</v>
          </cell>
          <cell r="AV289"/>
          <cell r="AW289">
            <v>0</v>
          </cell>
          <cell r="AX289">
            <v>0</v>
          </cell>
          <cell r="AY289">
            <v>12759000</v>
          </cell>
          <cell r="AZ289"/>
          <cell r="BA289"/>
          <cell r="BB289"/>
          <cell r="BC289"/>
          <cell r="BD289"/>
          <cell r="BE289"/>
          <cell r="BF289">
            <v>0</v>
          </cell>
          <cell r="BG289">
            <v>5000000</v>
          </cell>
          <cell r="BH289"/>
          <cell r="BI289">
            <v>0</v>
          </cell>
          <cell r="BJ289"/>
          <cell r="BK289"/>
          <cell r="BL289"/>
          <cell r="BM289"/>
          <cell r="BN289"/>
          <cell r="BO289"/>
          <cell r="BP289"/>
          <cell r="BQ289"/>
          <cell r="BR289"/>
          <cell r="BS289"/>
          <cell r="BT289">
            <v>0</v>
          </cell>
          <cell r="BU289"/>
          <cell r="BV289"/>
          <cell r="BW289"/>
          <cell r="BX289"/>
          <cell r="BY289"/>
          <cell r="BZ289"/>
          <cell r="CA289" t="str">
            <v>Bradshaw</v>
          </cell>
          <cell r="CB289" t="str">
            <v>Fletcher</v>
          </cell>
          <cell r="CC289" t="str">
            <v>3c</v>
          </cell>
        </row>
        <row r="290">
          <cell r="C290">
            <v>472</v>
          </cell>
          <cell r="D290">
            <v>10</v>
          </cell>
          <cell r="E290">
            <v>361</v>
          </cell>
          <cell r="F290">
            <v>10</v>
          </cell>
          <cell r="G290">
            <v>2024</v>
          </cell>
          <cell r="H290" t="str">
            <v/>
          </cell>
          <cell r="I290" t="str">
            <v>Yes</v>
          </cell>
          <cell r="J290">
            <v>0</v>
          </cell>
          <cell r="K290" t="str">
            <v>Bradshaw</v>
          </cell>
          <cell r="L290" t="str">
            <v>Watermain - Virginia-Midway Booster</v>
          </cell>
          <cell r="M290" t="str">
            <v>1690020-9</v>
          </cell>
          <cell r="N290" t="str">
            <v xml:space="preserve">No </v>
          </cell>
          <cell r="O290">
            <v>1829</v>
          </cell>
          <cell r="P290" t="str">
            <v>Reg</v>
          </cell>
          <cell r="Q290" t="str">
            <v>Exempt</v>
          </cell>
          <cell r="R290"/>
          <cell r="S290">
            <v>45077</v>
          </cell>
          <cell r="T290">
            <v>741000</v>
          </cell>
          <cell r="U290"/>
          <cell r="V290"/>
          <cell r="W290">
            <v>741000</v>
          </cell>
          <cell r="X290" t="str">
            <v>Part B</v>
          </cell>
          <cell r="Y290"/>
          <cell r="Z290"/>
          <cell r="AA290"/>
          <cell r="AB290">
            <v>0</v>
          </cell>
          <cell r="AC290"/>
          <cell r="AD290">
            <v>45383</v>
          </cell>
          <cell r="AE290">
            <v>45901</v>
          </cell>
          <cell r="AF290"/>
          <cell r="AG290"/>
          <cell r="AH290"/>
          <cell r="AI290">
            <v>741000</v>
          </cell>
          <cell r="AJ290">
            <v>741000</v>
          </cell>
          <cell r="AK290">
            <v>0</v>
          </cell>
          <cell r="AL290"/>
          <cell r="AM290"/>
          <cell r="AN290"/>
          <cell r="AO290"/>
          <cell r="AP290"/>
          <cell r="AQ290">
            <v>741000</v>
          </cell>
          <cell r="AR290">
            <v>741000</v>
          </cell>
          <cell r="AS290"/>
          <cell r="AT290">
            <v>0</v>
          </cell>
          <cell r="AU290">
            <v>0</v>
          </cell>
          <cell r="AV290"/>
          <cell r="AW290">
            <v>0</v>
          </cell>
          <cell r="AX290">
            <v>0</v>
          </cell>
          <cell r="AY290">
            <v>741000</v>
          </cell>
          <cell r="AZ290"/>
          <cell r="BA290"/>
          <cell r="BB290"/>
          <cell r="BC290"/>
          <cell r="BD290"/>
          <cell r="BE290"/>
          <cell r="BF290">
            <v>0</v>
          </cell>
          <cell r="BG290">
            <v>0</v>
          </cell>
          <cell r="BH290"/>
          <cell r="BI290">
            <v>0</v>
          </cell>
          <cell r="BJ290"/>
          <cell r="BK290"/>
          <cell r="BL290"/>
          <cell r="BM290"/>
          <cell r="BN290"/>
          <cell r="BO290"/>
          <cell r="BP290"/>
          <cell r="BQ290"/>
          <cell r="BR290"/>
          <cell r="BS290"/>
          <cell r="BT290">
            <v>0</v>
          </cell>
          <cell r="BU290"/>
          <cell r="BV290"/>
          <cell r="BW290"/>
          <cell r="BX290"/>
          <cell r="BY290"/>
          <cell r="BZ290"/>
          <cell r="CA290" t="str">
            <v>Bradshaw</v>
          </cell>
          <cell r="CB290" t="str">
            <v>Fletcher</v>
          </cell>
          <cell r="CC290" t="str">
            <v>3c</v>
          </cell>
        </row>
        <row r="291">
          <cell r="C291">
            <v>657</v>
          </cell>
          <cell r="D291">
            <v>7</v>
          </cell>
          <cell r="E291">
            <v>498</v>
          </cell>
          <cell r="F291">
            <v>7</v>
          </cell>
          <cell r="G291"/>
          <cell r="H291" t="str">
            <v/>
          </cell>
          <cell r="I291" t="str">
            <v/>
          </cell>
          <cell r="J291">
            <v>0</v>
          </cell>
          <cell r="K291" t="str">
            <v>Bradshaw</v>
          </cell>
          <cell r="L291" t="str">
            <v>Treatment - Plant Upgrade</v>
          </cell>
          <cell r="M291" t="str">
            <v>1690020-3</v>
          </cell>
          <cell r="N291" t="str">
            <v xml:space="preserve">No </v>
          </cell>
          <cell r="O291">
            <v>1799</v>
          </cell>
          <cell r="P291" t="str">
            <v>Reg</v>
          </cell>
          <cell r="Q291" t="str">
            <v>Exempt</v>
          </cell>
          <cell r="R291"/>
          <cell r="S291"/>
          <cell r="T291"/>
          <cell r="U291"/>
          <cell r="V291"/>
          <cell r="W291">
            <v>0</v>
          </cell>
          <cell r="X291"/>
          <cell r="Y291"/>
          <cell r="Z291"/>
          <cell r="AA291"/>
          <cell r="AB291">
            <v>0</v>
          </cell>
          <cell r="AC291"/>
          <cell r="AD291"/>
          <cell r="AE291"/>
          <cell r="AF291"/>
          <cell r="AG291"/>
          <cell r="AH291"/>
          <cell r="AI291">
            <v>3000000</v>
          </cell>
          <cell r="AJ291">
            <v>3000000</v>
          </cell>
          <cell r="AK291">
            <v>0</v>
          </cell>
          <cell r="AL291"/>
          <cell r="AM291"/>
          <cell r="AN291"/>
          <cell r="AO291"/>
          <cell r="AP291"/>
          <cell r="AQ291">
            <v>3000000</v>
          </cell>
          <cell r="AR291">
            <v>0</v>
          </cell>
          <cell r="AS291"/>
          <cell r="AT291">
            <v>0</v>
          </cell>
          <cell r="AU291">
            <v>0</v>
          </cell>
          <cell r="AV291"/>
          <cell r="AW291">
            <v>0</v>
          </cell>
          <cell r="AX291">
            <v>0</v>
          </cell>
          <cell r="AY291">
            <v>0</v>
          </cell>
          <cell r="AZ291"/>
          <cell r="BA291"/>
          <cell r="BB291"/>
          <cell r="BC291"/>
          <cell r="BD291"/>
          <cell r="BE291"/>
          <cell r="BF291">
            <v>0</v>
          </cell>
          <cell r="BG291">
            <v>0</v>
          </cell>
          <cell r="BH291"/>
          <cell r="BI291">
            <v>0</v>
          </cell>
          <cell r="BJ291"/>
          <cell r="BK291"/>
          <cell r="BL291"/>
          <cell r="BM291"/>
          <cell r="BN291"/>
          <cell r="BO291"/>
          <cell r="BP291"/>
          <cell r="BQ291"/>
          <cell r="BR291"/>
          <cell r="BS291"/>
          <cell r="BT291">
            <v>0</v>
          </cell>
          <cell r="BU291"/>
          <cell r="BV291"/>
          <cell r="BW291">
            <v>6250000</v>
          </cell>
          <cell r="BX291" t="str">
            <v>23 SPAP</v>
          </cell>
          <cell r="BY291"/>
          <cell r="BZ291"/>
          <cell r="CA291" t="str">
            <v>Bradshaw</v>
          </cell>
          <cell r="CB291" t="str">
            <v>Fletcher</v>
          </cell>
          <cell r="CC291" t="str">
            <v>3c</v>
          </cell>
        </row>
        <row r="292">
          <cell r="C292">
            <v>728</v>
          </cell>
          <cell r="D292">
            <v>5</v>
          </cell>
          <cell r="E292">
            <v>567</v>
          </cell>
          <cell r="F292">
            <v>5</v>
          </cell>
          <cell r="G292" t="str">
            <v/>
          </cell>
          <cell r="H292" t="str">
            <v/>
          </cell>
          <cell r="I292" t="str">
            <v/>
          </cell>
          <cell r="J292">
            <v>0</v>
          </cell>
          <cell r="K292" t="str">
            <v>Bradshaw</v>
          </cell>
          <cell r="L292" t="str">
            <v>Storage - Two Tank Rehabs</v>
          </cell>
          <cell r="M292" t="str">
            <v>1690020-4</v>
          </cell>
          <cell r="N292" t="str">
            <v xml:space="preserve">No </v>
          </cell>
          <cell r="O292">
            <v>1799</v>
          </cell>
          <cell r="P292" t="str">
            <v>Reg</v>
          </cell>
          <cell r="Q292" t="str">
            <v>Exempt</v>
          </cell>
          <cell r="R292"/>
          <cell r="S292"/>
          <cell r="T292"/>
          <cell r="U292"/>
          <cell r="V292"/>
          <cell r="W292">
            <v>0</v>
          </cell>
          <cell r="X292"/>
          <cell r="Y292"/>
          <cell r="Z292"/>
          <cell r="AA292"/>
          <cell r="AB292">
            <v>0</v>
          </cell>
          <cell r="AC292"/>
          <cell r="AD292"/>
          <cell r="AE292"/>
          <cell r="AF292"/>
          <cell r="AG292"/>
          <cell r="AH292"/>
          <cell r="AI292">
            <v>575000</v>
          </cell>
          <cell r="AJ292">
            <v>575000</v>
          </cell>
          <cell r="AK292">
            <v>0</v>
          </cell>
          <cell r="AL292"/>
          <cell r="AM292"/>
          <cell r="AN292"/>
          <cell r="AO292"/>
          <cell r="AP292"/>
          <cell r="AQ292">
            <v>575000</v>
          </cell>
          <cell r="AR292">
            <v>0</v>
          </cell>
          <cell r="AS292"/>
          <cell r="AT292">
            <v>0</v>
          </cell>
          <cell r="AU292">
            <v>0</v>
          </cell>
          <cell r="AV292"/>
          <cell r="AW292">
            <v>0</v>
          </cell>
          <cell r="AX292">
            <v>0</v>
          </cell>
          <cell r="AY292">
            <v>0</v>
          </cell>
          <cell r="AZ292"/>
          <cell r="BA292"/>
          <cell r="BB292"/>
          <cell r="BC292"/>
          <cell r="BD292"/>
          <cell r="BE292"/>
          <cell r="BF292">
            <v>0</v>
          </cell>
          <cell r="BG292">
            <v>0</v>
          </cell>
          <cell r="BH292"/>
          <cell r="BI292">
            <v>0</v>
          </cell>
          <cell r="BJ292"/>
          <cell r="BK292"/>
          <cell r="BL292"/>
          <cell r="BM292"/>
          <cell r="BN292"/>
          <cell r="BO292"/>
          <cell r="BP292"/>
          <cell r="BQ292"/>
          <cell r="BR292"/>
          <cell r="BS292"/>
          <cell r="BT292">
            <v>0</v>
          </cell>
          <cell r="BU292"/>
          <cell r="BV292"/>
          <cell r="BW292"/>
          <cell r="BX292"/>
          <cell r="BY292"/>
          <cell r="BZ292"/>
          <cell r="CA292" t="str">
            <v>Bradshaw</v>
          </cell>
          <cell r="CB292" t="str">
            <v>Fletcher</v>
          </cell>
          <cell r="CC292" t="str">
            <v>3c</v>
          </cell>
        </row>
        <row r="293">
          <cell r="C293">
            <v>729</v>
          </cell>
          <cell r="D293">
            <v>5</v>
          </cell>
          <cell r="E293">
            <v>568</v>
          </cell>
          <cell r="F293">
            <v>5</v>
          </cell>
          <cell r="G293" t="str">
            <v/>
          </cell>
          <cell r="H293" t="str">
            <v/>
          </cell>
          <cell r="I293" t="str">
            <v/>
          </cell>
          <cell r="J293">
            <v>0</v>
          </cell>
          <cell r="K293" t="str">
            <v>Bradshaw</v>
          </cell>
          <cell r="L293" t="str">
            <v>Watermain - TH37 Replacement</v>
          </cell>
          <cell r="M293" t="str">
            <v>1690020-5</v>
          </cell>
          <cell r="N293" t="str">
            <v xml:space="preserve">No </v>
          </cell>
          <cell r="O293">
            <v>1799</v>
          </cell>
          <cell r="P293" t="str">
            <v>Reg</v>
          </cell>
          <cell r="Q293" t="str">
            <v>Exempt</v>
          </cell>
          <cell r="R293"/>
          <cell r="S293"/>
          <cell r="T293"/>
          <cell r="U293"/>
          <cell r="V293"/>
          <cell r="W293">
            <v>0</v>
          </cell>
          <cell r="X293"/>
          <cell r="Y293"/>
          <cell r="Z293"/>
          <cell r="AA293"/>
          <cell r="AB293">
            <v>0</v>
          </cell>
          <cell r="AC293"/>
          <cell r="AD293"/>
          <cell r="AE293"/>
          <cell r="AF293"/>
          <cell r="AG293"/>
          <cell r="AH293"/>
          <cell r="AI293">
            <v>633000</v>
          </cell>
          <cell r="AJ293">
            <v>633000</v>
          </cell>
          <cell r="AK293">
            <v>0</v>
          </cell>
          <cell r="AL293"/>
          <cell r="AM293"/>
          <cell r="AN293"/>
          <cell r="AO293"/>
          <cell r="AP293"/>
          <cell r="AQ293">
            <v>633000</v>
          </cell>
          <cell r="AR293">
            <v>0</v>
          </cell>
          <cell r="AS293"/>
          <cell r="AT293">
            <v>0</v>
          </cell>
          <cell r="AU293">
            <v>0</v>
          </cell>
          <cell r="AV293"/>
          <cell r="AW293">
            <v>0</v>
          </cell>
          <cell r="AX293">
            <v>0</v>
          </cell>
          <cell r="AY293">
            <v>0</v>
          </cell>
          <cell r="AZ293"/>
          <cell r="BA293"/>
          <cell r="BB293"/>
          <cell r="BC293"/>
          <cell r="BD293"/>
          <cell r="BE293"/>
          <cell r="BF293">
            <v>0</v>
          </cell>
          <cell r="BG293">
            <v>0</v>
          </cell>
          <cell r="BH293"/>
          <cell r="BI293">
            <v>0</v>
          </cell>
          <cell r="BJ293"/>
          <cell r="BK293"/>
          <cell r="BL293"/>
          <cell r="BM293"/>
          <cell r="BN293"/>
          <cell r="BO293"/>
          <cell r="BP293"/>
          <cell r="BQ293"/>
          <cell r="BR293"/>
          <cell r="BS293"/>
          <cell r="BT293">
            <v>0</v>
          </cell>
          <cell r="BU293"/>
          <cell r="BV293"/>
          <cell r="BW293"/>
          <cell r="BX293"/>
          <cell r="BY293"/>
          <cell r="BZ293"/>
          <cell r="CA293" t="str">
            <v>Bradshaw</v>
          </cell>
          <cell r="CB293" t="str">
            <v>Fletcher</v>
          </cell>
          <cell r="CC293" t="str">
            <v>3c</v>
          </cell>
        </row>
        <row r="294">
          <cell r="C294">
            <v>730</v>
          </cell>
          <cell r="D294">
            <v>5</v>
          </cell>
          <cell r="E294">
            <v>569</v>
          </cell>
          <cell r="F294">
            <v>5</v>
          </cell>
          <cell r="G294" t="str">
            <v/>
          </cell>
          <cell r="H294" t="str">
            <v/>
          </cell>
          <cell r="I294" t="str">
            <v/>
          </cell>
          <cell r="J294">
            <v>0</v>
          </cell>
          <cell r="K294" t="str">
            <v>Bradshaw</v>
          </cell>
          <cell r="L294" t="str">
            <v xml:space="preserve">Conservation - Repl Meters </v>
          </cell>
          <cell r="M294" t="str">
            <v>1690020-6</v>
          </cell>
          <cell r="N294" t="str">
            <v xml:space="preserve">No </v>
          </cell>
          <cell r="O294">
            <v>1799</v>
          </cell>
          <cell r="P294" t="str">
            <v>Reg</v>
          </cell>
          <cell r="Q294" t="str">
            <v>Exempt</v>
          </cell>
          <cell r="R294"/>
          <cell r="S294"/>
          <cell r="T294"/>
          <cell r="U294"/>
          <cell r="V294"/>
          <cell r="W294">
            <v>0</v>
          </cell>
          <cell r="X294"/>
          <cell r="Y294"/>
          <cell r="Z294"/>
          <cell r="AA294"/>
          <cell r="AB294">
            <v>0</v>
          </cell>
          <cell r="AC294"/>
          <cell r="AD294"/>
          <cell r="AE294"/>
          <cell r="AF294"/>
          <cell r="AG294"/>
          <cell r="AH294"/>
          <cell r="AI294">
            <v>540000</v>
          </cell>
          <cell r="AJ294">
            <v>540000</v>
          </cell>
          <cell r="AK294">
            <v>0</v>
          </cell>
          <cell r="AL294"/>
          <cell r="AM294"/>
          <cell r="AN294"/>
          <cell r="AO294"/>
          <cell r="AP294"/>
          <cell r="AQ294">
            <v>540000</v>
          </cell>
          <cell r="AR294">
            <v>0</v>
          </cell>
          <cell r="AS294"/>
          <cell r="AT294">
            <v>0</v>
          </cell>
          <cell r="AU294">
            <v>0</v>
          </cell>
          <cell r="AV294"/>
          <cell r="AW294">
            <v>0</v>
          </cell>
          <cell r="AX294">
            <v>0</v>
          </cell>
          <cell r="AY294">
            <v>0</v>
          </cell>
          <cell r="AZ294"/>
          <cell r="BA294"/>
          <cell r="BB294"/>
          <cell r="BC294"/>
          <cell r="BD294"/>
          <cell r="BE294"/>
          <cell r="BF294">
            <v>0</v>
          </cell>
          <cell r="BG294">
            <v>0</v>
          </cell>
          <cell r="BH294"/>
          <cell r="BI294">
            <v>0</v>
          </cell>
          <cell r="BJ294"/>
          <cell r="BK294"/>
          <cell r="BL294"/>
          <cell r="BM294"/>
          <cell r="BN294"/>
          <cell r="BO294"/>
          <cell r="BP294"/>
          <cell r="BQ294"/>
          <cell r="BR294"/>
          <cell r="BS294"/>
          <cell r="BT294">
            <v>0</v>
          </cell>
          <cell r="BU294"/>
          <cell r="BV294"/>
          <cell r="BW294"/>
          <cell r="BX294"/>
          <cell r="BY294"/>
          <cell r="BZ294"/>
          <cell r="CA294" t="str">
            <v>Bradshaw</v>
          </cell>
          <cell r="CB294" t="str">
            <v>Fletcher</v>
          </cell>
          <cell r="CC294" t="str">
            <v>3c</v>
          </cell>
        </row>
        <row r="295">
          <cell r="C295">
            <v>731</v>
          </cell>
          <cell r="D295">
            <v>5</v>
          </cell>
          <cell r="E295">
            <v>570</v>
          </cell>
          <cell r="F295">
            <v>5</v>
          </cell>
          <cell r="G295" t="str">
            <v/>
          </cell>
          <cell r="H295" t="str">
            <v/>
          </cell>
          <cell r="I295" t="str">
            <v/>
          </cell>
          <cell r="J295">
            <v>0</v>
          </cell>
          <cell r="K295" t="str">
            <v>Bradshaw</v>
          </cell>
          <cell r="L295" t="str">
            <v>Watermain - Replace Hydrants</v>
          </cell>
          <cell r="M295" t="str">
            <v>1690020-7</v>
          </cell>
          <cell r="N295" t="str">
            <v xml:space="preserve">No </v>
          </cell>
          <cell r="O295">
            <v>1799</v>
          </cell>
          <cell r="P295" t="str">
            <v>Reg</v>
          </cell>
          <cell r="Q295" t="str">
            <v>Exempt</v>
          </cell>
          <cell r="R295"/>
          <cell r="S295"/>
          <cell r="T295"/>
          <cell r="U295"/>
          <cell r="V295"/>
          <cell r="W295">
            <v>0</v>
          </cell>
          <cell r="X295"/>
          <cell r="Y295"/>
          <cell r="Z295"/>
          <cell r="AA295"/>
          <cell r="AB295">
            <v>0</v>
          </cell>
          <cell r="AC295"/>
          <cell r="AD295"/>
          <cell r="AE295"/>
          <cell r="AF295"/>
          <cell r="AG295"/>
          <cell r="AH295"/>
          <cell r="AI295">
            <v>256000</v>
          </cell>
          <cell r="AJ295">
            <v>256000</v>
          </cell>
          <cell r="AK295">
            <v>0</v>
          </cell>
          <cell r="AL295"/>
          <cell r="AM295"/>
          <cell r="AN295"/>
          <cell r="AO295"/>
          <cell r="AP295"/>
          <cell r="AQ295">
            <v>256000</v>
          </cell>
          <cell r="AR295">
            <v>0</v>
          </cell>
          <cell r="AS295"/>
          <cell r="AT295">
            <v>0</v>
          </cell>
          <cell r="AU295">
            <v>0</v>
          </cell>
          <cell r="AV295"/>
          <cell r="AW295">
            <v>0</v>
          </cell>
          <cell r="AX295">
            <v>0</v>
          </cell>
          <cell r="AY295">
            <v>0</v>
          </cell>
          <cell r="AZ295"/>
          <cell r="BA295"/>
          <cell r="BB295"/>
          <cell r="BC295"/>
          <cell r="BD295"/>
          <cell r="BE295"/>
          <cell r="BF295">
            <v>0</v>
          </cell>
          <cell r="BG295">
            <v>0</v>
          </cell>
          <cell r="BH295"/>
          <cell r="BI295">
            <v>0</v>
          </cell>
          <cell r="BJ295"/>
          <cell r="BK295"/>
          <cell r="BL295"/>
          <cell r="BM295"/>
          <cell r="BN295"/>
          <cell r="BO295"/>
          <cell r="BP295"/>
          <cell r="BQ295"/>
          <cell r="BR295"/>
          <cell r="BS295"/>
          <cell r="BT295">
            <v>0</v>
          </cell>
          <cell r="BU295"/>
          <cell r="BV295"/>
          <cell r="BW295"/>
          <cell r="BX295"/>
          <cell r="BY295"/>
          <cell r="BZ295"/>
          <cell r="CA295" t="str">
            <v>Bradshaw</v>
          </cell>
          <cell r="CB295" t="str">
            <v>Fletcher</v>
          </cell>
          <cell r="CC295" t="str">
            <v>3c</v>
          </cell>
        </row>
        <row r="296">
          <cell r="C296">
            <v>41</v>
          </cell>
          <cell r="D296">
            <v>20</v>
          </cell>
          <cell r="E296">
            <v>288</v>
          </cell>
          <cell r="F296">
            <v>10</v>
          </cell>
          <cell r="G296">
            <v>2022</v>
          </cell>
          <cell r="H296" t="str">
            <v>Yes</v>
          </cell>
          <cell r="I296" t="str">
            <v/>
          </cell>
          <cell r="J296">
            <v>0</v>
          </cell>
          <cell r="K296" t="str">
            <v>Kanuit</v>
          </cell>
          <cell r="L296" t="str">
            <v>Treatment - Gross Alpha TP &amp; Wells</v>
          </cell>
          <cell r="M296" t="str">
            <v>1240010-1</v>
          </cell>
          <cell r="N296" t="str">
            <v>Yes</v>
          </cell>
          <cell r="O296">
            <v>670</v>
          </cell>
          <cell r="P296" t="str">
            <v>Reg</v>
          </cell>
          <cell r="Q296" t="str">
            <v>Exempt</v>
          </cell>
          <cell r="R296"/>
          <cell r="S296" t="str">
            <v>certified</v>
          </cell>
          <cell r="T296">
            <v>5213601</v>
          </cell>
          <cell r="U296"/>
          <cell r="V296"/>
          <cell r="W296">
            <v>1784106</v>
          </cell>
          <cell r="X296" t="str">
            <v>22 Carryover</v>
          </cell>
          <cell r="Y296"/>
          <cell r="Z296" t="str">
            <v>loan app</v>
          </cell>
          <cell r="AA296">
            <v>4000000</v>
          </cell>
          <cell r="AB296">
            <v>570505</v>
          </cell>
          <cell r="AC296" t="str">
            <v>Carryover</v>
          </cell>
          <cell r="AD296">
            <v>45194</v>
          </cell>
          <cell r="AE296">
            <v>45894</v>
          </cell>
          <cell r="AF296"/>
          <cell r="AG296"/>
          <cell r="AH296"/>
          <cell r="AI296">
            <v>5213601</v>
          </cell>
          <cell r="AJ296">
            <v>5300000</v>
          </cell>
          <cell r="AK296">
            <v>-86399</v>
          </cell>
          <cell r="AL296">
            <v>44657</v>
          </cell>
          <cell r="AM296">
            <v>44741</v>
          </cell>
          <cell r="AN296">
            <v>1</v>
          </cell>
          <cell r="AO296">
            <v>4000000</v>
          </cell>
          <cell r="AP296"/>
          <cell r="AQ296">
            <v>5213601</v>
          </cell>
          <cell r="AR296">
            <v>1784106</v>
          </cell>
          <cell r="AS296"/>
          <cell r="AT296">
            <v>0</v>
          </cell>
          <cell r="AU296">
            <v>0</v>
          </cell>
          <cell r="AV296"/>
          <cell r="AW296">
            <v>0</v>
          </cell>
          <cell r="AX296">
            <v>0</v>
          </cell>
          <cell r="AY296">
            <v>1784106</v>
          </cell>
          <cell r="AZ296"/>
          <cell r="BA296"/>
          <cell r="BB296"/>
          <cell r="BC296"/>
          <cell r="BD296">
            <v>3429495</v>
          </cell>
          <cell r="BE296">
            <v>45079</v>
          </cell>
          <cell r="BF296">
            <v>2347926.4258243153</v>
          </cell>
          <cell r="BG296">
            <v>3318807.2258243151</v>
          </cell>
          <cell r="BH296"/>
          <cell r="BI296">
            <v>0</v>
          </cell>
          <cell r="BJ296"/>
          <cell r="BK296"/>
          <cell r="BL296"/>
          <cell r="BM296"/>
          <cell r="BN296"/>
          <cell r="BO296"/>
          <cell r="BP296"/>
          <cell r="BQ296"/>
          <cell r="BR296"/>
          <cell r="BS296"/>
          <cell r="BT296">
            <v>0</v>
          </cell>
          <cell r="BU296"/>
          <cell r="BV296"/>
          <cell r="BW296"/>
          <cell r="BX296"/>
          <cell r="BY296"/>
          <cell r="BZ296"/>
          <cell r="CA296" t="str">
            <v>Kanuit</v>
          </cell>
          <cell r="CB296" t="str">
            <v>Gallentine</v>
          </cell>
          <cell r="CC296">
            <v>10</v>
          </cell>
        </row>
        <row r="297">
          <cell r="C297">
            <v>389</v>
          </cell>
          <cell r="D297">
            <v>10</v>
          </cell>
          <cell r="E297">
            <v>263</v>
          </cell>
          <cell r="F297">
            <v>10</v>
          </cell>
          <cell r="G297"/>
          <cell r="H297" t="str">
            <v/>
          </cell>
          <cell r="I297" t="str">
            <v/>
          </cell>
          <cell r="J297">
            <v>0</v>
          </cell>
          <cell r="K297" t="str">
            <v>Bradshaw</v>
          </cell>
          <cell r="L297" t="str">
            <v>Watermain - Replace Old Mains</v>
          </cell>
          <cell r="M297" t="str">
            <v>1610003-12</v>
          </cell>
          <cell r="N297" t="str">
            <v xml:space="preserve">No </v>
          </cell>
          <cell r="O297">
            <v>2563</v>
          </cell>
          <cell r="P297" t="str">
            <v>Reg</v>
          </cell>
          <cell r="Q297" t="str">
            <v>Exempt</v>
          </cell>
          <cell r="R297"/>
          <cell r="S297"/>
          <cell r="T297"/>
          <cell r="U297"/>
          <cell r="V297"/>
          <cell r="W297">
            <v>0</v>
          </cell>
          <cell r="X297"/>
          <cell r="Y297" t="str">
            <v>2025 project</v>
          </cell>
          <cell r="Z297">
            <v>44712</v>
          </cell>
          <cell r="AA297">
            <v>3735570</v>
          </cell>
          <cell r="AB297">
            <v>3735570</v>
          </cell>
          <cell r="AC297" t="str">
            <v>Part B</v>
          </cell>
          <cell r="AD297">
            <v>45839</v>
          </cell>
          <cell r="AE297">
            <v>46296</v>
          </cell>
          <cell r="AF297"/>
          <cell r="AG297"/>
          <cell r="AH297" t="str">
            <v>will be 2025 iup request</v>
          </cell>
          <cell r="AI297">
            <v>3735570</v>
          </cell>
          <cell r="AJ297">
            <v>3735570</v>
          </cell>
          <cell r="AK297">
            <v>0</v>
          </cell>
          <cell r="AL297"/>
          <cell r="AM297"/>
          <cell r="AN297"/>
          <cell r="AO297"/>
          <cell r="AP297"/>
          <cell r="AQ297">
            <v>3735570</v>
          </cell>
          <cell r="AR297">
            <v>0</v>
          </cell>
          <cell r="AS297"/>
          <cell r="AT297">
            <v>0</v>
          </cell>
          <cell r="AU297">
            <v>0</v>
          </cell>
          <cell r="AV297"/>
          <cell r="AW297">
            <v>0</v>
          </cell>
          <cell r="AX297">
            <v>0</v>
          </cell>
          <cell r="AY297">
            <v>0</v>
          </cell>
          <cell r="AZ297"/>
          <cell r="BA297"/>
          <cell r="BB297"/>
          <cell r="BC297"/>
          <cell r="BD297"/>
          <cell r="BE297"/>
          <cell r="BF297">
            <v>0</v>
          </cell>
          <cell r="BG297">
            <v>0</v>
          </cell>
          <cell r="BH297"/>
          <cell r="BI297">
            <v>0</v>
          </cell>
          <cell r="BJ297"/>
          <cell r="BK297"/>
          <cell r="BL297"/>
          <cell r="BM297"/>
          <cell r="BN297"/>
          <cell r="BO297"/>
          <cell r="BP297"/>
          <cell r="BQ297"/>
          <cell r="BR297"/>
          <cell r="BS297"/>
          <cell r="BT297">
            <v>0</v>
          </cell>
          <cell r="BU297"/>
          <cell r="BV297"/>
          <cell r="BW297"/>
          <cell r="BX297"/>
          <cell r="BY297"/>
          <cell r="BZ297"/>
          <cell r="CA297" t="str">
            <v>Bradshaw</v>
          </cell>
          <cell r="CB297"/>
          <cell r="CC297">
            <v>4</v>
          </cell>
        </row>
        <row r="298">
          <cell r="C298">
            <v>390</v>
          </cell>
          <cell r="D298">
            <v>10</v>
          </cell>
          <cell r="E298">
            <v>264</v>
          </cell>
          <cell r="F298">
            <v>10</v>
          </cell>
          <cell r="G298">
            <v>2024</v>
          </cell>
          <cell r="H298" t="str">
            <v/>
          </cell>
          <cell r="I298" t="str">
            <v>Yes</v>
          </cell>
          <cell r="J298">
            <v>0</v>
          </cell>
          <cell r="K298" t="str">
            <v>Bradshaw</v>
          </cell>
          <cell r="L298" t="str">
            <v>Storage - Ground Storage Tank Rehab</v>
          </cell>
          <cell r="M298" t="str">
            <v>1610003-13</v>
          </cell>
          <cell r="N298" t="str">
            <v xml:space="preserve">No </v>
          </cell>
          <cell r="O298">
            <v>2563</v>
          </cell>
          <cell r="P298" t="str">
            <v>Reg</v>
          </cell>
          <cell r="Q298" t="str">
            <v>Exempt</v>
          </cell>
          <cell r="R298"/>
          <cell r="S298">
            <v>45182</v>
          </cell>
          <cell r="T298">
            <v>844400</v>
          </cell>
          <cell r="U298"/>
          <cell r="V298"/>
          <cell r="W298">
            <v>844400</v>
          </cell>
          <cell r="X298" t="str">
            <v>Part B</v>
          </cell>
          <cell r="Y298"/>
          <cell r="Z298">
            <v>44712</v>
          </cell>
          <cell r="AA298">
            <v>884400</v>
          </cell>
          <cell r="AB298">
            <v>884400</v>
          </cell>
          <cell r="AC298" t="str">
            <v>Part B</v>
          </cell>
          <cell r="AD298">
            <v>45413</v>
          </cell>
          <cell r="AE298">
            <v>45566</v>
          </cell>
          <cell r="AF298"/>
          <cell r="AG298"/>
          <cell r="AH298"/>
          <cell r="AI298">
            <v>884400</v>
          </cell>
          <cell r="AJ298">
            <v>884400</v>
          </cell>
          <cell r="AK298">
            <v>0</v>
          </cell>
          <cell r="AL298"/>
          <cell r="AM298"/>
          <cell r="AN298"/>
          <cell r="AO298"/>
          <cell r="AP298"/>
          <cell r="AQ298">
            <v>884400</v>
          </cell>
          <cell r="AR298">
            <v>884400</v>
          </cell>
          <cell r="AS298"/>
          <cell r="AT298">
            <v>0</v>
          </cell>
          <cell r="AU298">
            <v>0</v>
          </cell>
          <cell r="AV298"/>
          <cell r="AW298">
            <v>0</v>
          </cell>
          <cell r="AX298">
            <v>0</v>
          </cell>
          <cell r="AY298">
            <v>884400</v>
          </cell>
          <cell r="AZ298"/>
          <cell r="BA298"/>
          <cell r="BB298"/>
          <cell r="BC298"/>
          <cell r="BD298"/>
          <cell r="BE298"/>
          <cell r="BF298">
            <v>0</v>
          </cell>
          <cell r="BG298">
            <v>0</v>
          </cell>
          <cell r="BH298"/>
          <cell r="BI298">
            <v>0</v>
          </cell>
          <cell r="BJ298"/>
          <cell r="BK298"/>
          <cell r="BL298"/>
          <cell r="BM298"/>
          <cell r="BN298"/>
          <cell r="BO298"/>
          <cell r="BP298"/>
          <cell r="BQ298"/>
          <cell r="BR298"/>
          <cell r="BS298"/>
          <cell r="BT298">
            <v>0</v>
          </cell>
          <cell r="BU298"/>
          <cell r="BV298"/>
          <cell r="BW298"/>
          <cell r="BX298"/>
          <cell r="BY298"/>
          <cell r="BZ298"/>
          <cell r="CA298" t="str">
            <v>Bradshaw</v>
          </cell>
          <cell r="CB298"/>
          <cell r="CC298">
            <v>4</v>
          </cell>
        </row>
        <row r="299">
          <cell r="C299">
            <v>836</v>
          </cell>
          <cell r="D299">
            <v>5</v>
          </cell>
          <cell r="E299"/>
          <cell r="F299"/>
          <cell r="G299"/>
          <cell r="H299" t="str">
            <v/>
          </cell>
          <cell r="I299" t="str">
            <v/>
          </cell>
          <cell r="J299">
            <v>0</v>
          </cell>
          <cell r="K299" t="str">
            <v>Sabie</v>
          </cell>
          <cell r="L299" t="str">
            <v>Watermain - Winnetka Ave. Rehab Project</v>
          </cell>
          <cell r="M299" t="str">
            <v>1270014-1</v>
          </cell>
          <cell r="N299" t="str">
            <v xml:space="preserve">No </v>
          </cell>
          <cell r="O299">
            <v>22247</v>
          </cell>
          <cell r="P299" t="str">
            <v>Reg</v>
          </cell>
          <cell r="Q299"/>
          <cell r="R299"/>
          <cell r="S299">
            <v>45069</v>
          </cell>
          <cell r="T299">
            <v>5000000</v>
          </cell>
          <cell r="U299"/>
          <cell r="V299"/>
          <cell r="W299">
            <v>5000000</v>
          </cell>
          <cell r="X299" t="str">
            <v>Below fundable</v>
          </cell>
          <cell r="Y299"/>
          <cell r="Z299"/>
          <cell r="AA299"/>
          <cell r="AB299"/>
          <cell r="AC299"/>
          <cell r="AD299">
            <v>45444</v>
          </cell>
          <cell r="AE299">
            <v>45962</v>
          </cell>
          <cell r="AF299"/>
          <cell r="AG299"/>
          <cell r="AH299"/>
          <cell r="AI299">
            <v>5000000</v>
          </cell>
          <cell r="AJ299">
            <v>5000000</v>
          </cell>
          <cell r="AK299">
            <v>0</v>
          </cell>
          <cell r="AL299"/>
          <cell r="AM299"/>
          <cell r="AN299"/>
          <cell r="AO299"/>
          <cell r="AP299"/>
          <cell r="AQ299">
            <v>5000000</v>
          </cell>
          <cell r="AR299">
            <v>0</v>
          </cell>
          <cell r="AS299"/>
          <cell r="AT299">
            <v>0</v>
          </cell>
          <cell r="AU299">
            <v>0</v>
          </cell>
          <cell r="AV299"/>
          <cell r="AW299">
            <v>0</v>
          </cell>
          <cell r="AX299">
            <v>0</v>
          </cell>
          <cell r="AY299">
            <v>0</v>
          </cell>
          <cell r="AZ299"/>
          <cell r="BA299"/>
          <cell r="BB299"/>
          <cell r="BC299"/>
          <cell r="BD299"/>
          <cell r="BE299"/>
          <cell r="BF299">
            <v>0</v>
          </cell>
          <cell r="BG299">
            <v>0</v>
          </cell>
          <cell r="BH299"/>
          <cell r="BI299">
            <v>0</v>
          </cell>
          <cell r="BJ299"/>
          <cell r="BK299"/>
          <cell r="BL299"/>
          <cell r="BM299"/>
          <cell r="BN299"/>
          <cell r="BO299"/>
          <cell r="BP299"/>
          <cell r="BQ299"/>
          <cell r="BR299"/>
          <cell r="BS299"/>
          <cell r="BT299"/>
          <cell r="BU299"/>
          <cell r="BV299"/>
          <cell r="BW299"/>
          <cell r="BX299"/>
          <cell r="BY299"/>
          <cell r="BZ299"/>
          <cell r="CA299" t="str">
            <v>Sabie</v>
          </cell>
          <cell r="CB299"/>
          <cell r="CC299">
            <v>11</v>
          </cell>
        </row>
        <row r="300">
          <cell r="C300">
            <v>156</v>
          </cell>
          <cell r="D300">
            <v>12</v>
          </cell>
          <cell r="E300">
            <v>36</v>
          </cell>
          <cell r="F300">
            <v>12</v>
          </cell>
          <cell r="G300" t="str">
            <v/>
          </cell>
          <cell r="H300" t="str">
            <v/>
          </cell>
          <cell r="I300" t="str">
            <v/>
          </cell>
          <cell r="J300" t="str">
            <v>Applied</v>
          </cell>
          <cell r="K300" t="str">
            <v>Schultz</v>
          </cell>
          <cell r="L300" t="str">
            <v>Treatment - Plant Rehab</v>
          </cell>
          <cell r="M300" t="str">
            <v>1150005-1</v>
          </cell>
          <cell r="N300" t="str">
            <v xml:space="preserve">No </v>
          </cell>
          <cell r="O300">
            <v>284</v>
          </cell>
          <cell r="P300" t="str">
            <v>Reg</v>
          </cell>
          <cell r="Q300" t="str">
            <v>Exempt</v>
          </cell>
          <cell r="R300"/>
          <cell r="S300"/>
          <cell r="T300"/>
          <cell r="U300"/>
          <cell r="V300"/>
          <cell r="W300">
            <v>0</v>
          </cell>
          <cell r="X300"/>
          <cell r="Y300"/>
          <cell r="Z300"/>
          <cell r="AA300"/>
          <cell r="AB300">
            <v>0</v>
          </cell>
          <cell r="AC300"/>
          <cell r="AD300"/>
          <cell r="AE300"/>
          <cell r="AF300"/>
          <cell r="AG300"/>
          <cell r="AH300" t="str">
            <v>Refer to RD?</v>
          </cell>
          <cell r="AI300">
            <v>275000</v>
          </cell>
          <cell r="AJ300">
            <v>275000</v>
          </cell>
          <cell r="AK300">
            <v>0</v>
          </cell>
          <cell r="AL300"/>
          <cell r="AM300"/>
          <cell r="AN300"/>
          <cell r="AO300"/>
          <cell r="AP300"/>
          <cell r="AQ300">
            <v>275000</v>
          </cell>
          <cell r="AR300">
            <v>0</v>
          </cell>
          <cell r="AS300"/>
          <cell r="AT300">
            <v>0</v>
          </cell>
          <cell r="AU300">
            <v>0</v>
          </cell>
          <cell r="AV300"/>
          <cell r="AW300">
            <v>0</v>
          </cell>
          <cell r="AX300">
            <v>0</v>
          </cell>
          <cell r="AY300">
            <v>0</v>
          </cell>
          <cell r="AZ300"/>
          <cell r="BA300"/>
          <cell r="BB300"/>
          <cell r="BC300"/>
          <cell r="BD300"/>
          <cell r="BE300"/>
          <cell r="BF300">
            <v>0</v>
          </cell>
          <cell r="BG300">
            <v>220000</v>
          </cell>
          <cell r="BH300"/>
          <cell r="BI300">
            <v>134062.5</v>
          </cell>
          <cell r="BJ300" t="str">
            <v>Applied</v>
          </cell>
          <cell r="BK300"/>
          <cell r="BL300"/>
          <cell r="BM300"/>
          <cell r="BN300"/>
          <cell r="BO300">
            <v>145</v>
          </cell>
          <cell r="BP300"/>
          <cell r="BQ300">
            <v>206250</v>
          </cell>
          <cell r="BR300"/>
          <cell r="BS300"/>
          <cell r="BT300">
            <v>0</v>
          </cell>
          <cell r="BU300"/>
          <cell r="BV300" t="str">
            <v>2021 app</v>
          </cell>
          <cell r="BW300"/>
          <cell r="BX300"/>
          <cell r="BY300"/>
          <cell r="BZ300"/>
          <cell r="CA300" t="str">
            <v>Schultz</v>
          </cell>
          <cell r="CB300" t="str">
            <v>Schultz</v>
          </cell>
          <cell r="CC300">
            <v>2</v>
          </cell>
        </row>
        <row r="301">
          <cell r="C301">
            <v>157</v>
          </cell>
          <cell r="D301">
            <v>12</v>
          </cell>
          <cell r="E301">
            <v>37</v>
          </cell>
          <cell r="F301">
            <v>12</v>
          </cell>
          <cell r="G301" t="str">
            <v/>
          </cell>
          <cell r="H301" t="str">
            <v/>
          </cell>
          <cell r="I301" t="str">
            <v/>
          </cell>
          <cell r="J301" t="str">
            <v>Applied</v>
          </cell>
          <cell r="K301" t="str">
            <v>Schultz</v>
          </cell>
          <cell r="L301" t="str">
            <v>Watermain - Repl Various Areas</v>
          </cell>
          <cell r="M301" t="str">
            <v>1150005-2</v>
          </cell>
          <cell r="N301" t="str">
            <v xml:space="preserve">No </v>
          </cell>
          <cell r="O301">
            <v>284</v>
          </cell>
          <cell r="P301" t="str">
            <v>Reg</v>
          </cell>
          <cell r="Q301" t="str">
            <v>Exempt</v>
          </cell>
          <cell r="R301"/>
          <cell r="S301"/>
          <cell r="T301"/>
          <cell r="U301"/>
          <cell r="V301"/>
          <cell r="W301">
            <v>0</v>
          </cell>
          <cell r="X301"/>
          <cell r="Y301"/>
          <cell r="Z301"/>
          <cell r="AA301"/>
          <cell r="AB301">
            <v>0</v>
          </cell>
          <cell r="AC301"/>
          <cell r="AD301"/>
          <cell r="AE301"/>
          <cell r="AF301"/>
          <cell r="AG301"/>
          <cell r="AH301" t="str">
            <v>Refer to RD?</v>
          </cell>
          <cell r="AI301">
            <v>3243000</v>
          </cell>
          <cell r="AJ301">
            <v>3243000</v>
          </cell>
          <cell r="AK301">
            <v>0</v>
          </cell>
          <cell r="AL301"/>
          <cell r="AM301"/>
          <cell r="AN301"/>
          <cell r="AO301"/>
          <cell r="AP301"/>
          <cell r="AQ301">
            <v>3243000</v>
          </cell>
          <cell r="AR301">
            <v>0</v>
          </cell>
          <cell r="AS301"/>
          <cell r="AT301">
            <v>0</v>
          </cell>
          <cell r="AU301">
            <v>0</v>
          </cell>
          <cell r="AV301"/>
          <cell r="AW301">
            <v>0</v>
          </cell>
          <cell r="AX301">
            <v>0</v>
          </cell>
          <cell r="AY301">
            <v>0</v>
          </cell>
          <cell r="AZ301"/>
          <cell r="BA301"/>
          <cell r="BB301"/>
          <cell r="BC301"/>
          <cell r="BD301"/>
          <cell r="BE301"/>
          <cell r="BF301">
            <v>0</v>
          </cell>
          <cell r="BG301">
            <v>2594400</v>
          </cell>
          <cell r="BH301"/>
          <cell r="BI301">
            <v>1580962.5</v>
          </cell>
          <cell r="BJ301" t="str">
            <v>Applied</v>
          </cell>
          <cell r="BK301"/>
          <cell r="BL301"/>
          <cell r="BM301"/>
          <cell r="BN301"/>
          <cell r="BO301">
            <v>145</v>
          </cell>
          <cell r="BP301"/>
          <cell r="BQ301">
            <v>2432250</v>
          </cell>
          <cell r="BR301"/>
          <cell r="BS301"/>
          <cell r="BT301">
            <v>0</v>
          </cell>
          <cell r="BU301"/>
          <cell r="BV301"/>
          <cell r="BW301"/>
          <cell r="BX301"/>
          <cell r="BY301"/>
          <cell r="BZ301"/>
          <cell r="CA301" t="str">
            <v>Schultz</v>
          </cell>
          <cell r="CB301" t="str">
            <v>Schultz</v>
          </cell>
          <cell r="CC301">
            <v>2</v>
          </cell>
        </row>
        <row r="302">
          <cell r="C302">
            <v>43</v>
          </cell>
          <cell r="D302">
            <v>20</v>
          </cell>
          <cell r="E302"/>
          <cell r="F302"/>
          <cell r="G302"/>
          <cell r="H302" t="str">
            <v/>
          </cell>
          <cell r="I302" t="str">
            <v/>
          </cell>
          <cell r="J302">
            <v>0</v>
          </cell>
          <cell r="K302" t="str">
            <v>Kanuit</v>
          </cell>
          <cell r="L302" t="str">
            <v>Treatment - Manganese &amp; Radium Plant</v>
          </cell>
          <cell r="M302" t="str">
            <v>1460004-1</v>
          </cell>
          <cell r="N302" t="str">
            <v>Yes</v>
          </cell>
          <cell r="O302">
            <v>247</v>
          </cell>
          <cell r="P302" t="str">
            <v>EC</v>
          </cell>
          <cell r="Q302"/>
          <cell r="R302"/>
          <cell r="S302"/>
          <cell r="T302"/>
          <cell r="U302"/>
          <cell r="V302"/>
          <cell r="W302">
            <v>0</v>
          </cell>
          <cell r="X302"/>
          <cell r="Y302"/>
          <cell r="Z302"/>
          <cell r="AA302"/>
          <cell r="AB302"/>
          <cell r="AC302"/>
          <cell r="AD302"/>
          <cell r="AE302"/>
          <cell r="AF302"/>
          <cell r="AG302"/>
          <cell r="AH302"/>
          <cell r="AI302">
            <v>6885000</v>
          </cell>
          <cell r="AJ302">
            <v>6885000</v>
          </cell>
          <cell r="AK302">
            <v>0</v>
          </cell>
          <cell r="AL302"/>
          <cell r="AM302"/>
          <cell r="AN302"/>
          <cell r="AO302"/>
          <cell r="AP302"/>
          <cell r="AQ302">
            <v>6885000</v>
          </cell>
          <cell r="AR302">
            <v>0</v>
          </cell>
          <cell r="AS302"/>
          <cell r="AT302">
            <v>0</v>
          </cell>
          <cell r="AU302">
            <v>3000000</v>
          </cell>
          <cell r="AV302"/>
          <cell r="AW302">
            <v>3000000</v>
          </cell>
          <cell r="AX302">
            <v>0</v>
          </cell>
          <cell r="AY302">
            <v>0</v>
          </cell>
          <cell r="AZ302"/>
          <cell r="BA302"/>
          <cell r="BB302"/>
          <cell r="BC302"/>
          <cell r="BD302"/>
          <cell r="BE302"/>
          <cell r="BF302">
            <v>0</v>
          </cell>
          <cell r="BG302">
            <v>0</v>
          </cell>
          <cell r="BH302"/>
          <cell r="BI302">
            <v>0</v>
          </cell>
          <cell r="BJ302"/>
          <cell r="BK302"/>
          <cell r="BL302"/>
          <cell r="BM302"/>
          <cell r="BN302"/>
          <cell r="BO302"/>
          <cell r="BP302"/>
          <cell r="BQ302"/>
          <cell r="BR302"/>
          <cell r="BS302"/>
          <cell r="BT302"/>
          <cell r="BU302"/>
          <cell r="BV302"/>
          <cell r="BW302"/>
          <cell r="BX302"/>
          <cell r="BY302"/>
          <cell r="BZ302"/>
          <cell r="CA302" t="str">
            <v>Kanuit</v>
          </cell>
          <cell r="CB302"/>
          <cell r="CC302">
            <v>9</v>
          </cell>
        </row>
        <row r="303">
          <cell r="C303">
            <v>44</v>
          </cell>
          <cell r="D303">
            <v>20</v>
          </cell>
          <cell r="E303"/>
          <cell r="F303"/>
          <cell r="G303"/>
          <cell r="H303" t="str">
            <v/>
          </cell>
          <cell r="I303" t="str">
            <v/>
          </cell>
          <cell r="J303">
            <v>0</v>
          </cell>
          <cell r="K303" t="str">
            <v>Kanuit</v>
          </cell>
          <cell r="L303" t="str">
            <v>Other - LSL Replacement</v>
          </cell>
          <cell r="M303" t="str">
            <v>1460004-3</v>
          </cell>
          <cell r="N303" t="str">
            <v>Yes</v>
          </cell>
          <cell r="O303">
            <v>247</v>
          </cell>
          <cell r="P303" t="str">
            <v>LSL</v>
          </cell>
          <cell r="Q303"/>
          <cell r="R303"/>
          <cell r="S303"/>
          <cell r="T303"/>
          <cell r="U303"/>
          <cell r="V303"/>
          <cell r="W303">
            <v>0</v>
          </cell>
          <cell r="X303"/>
          <cell r="Y303"/>
          <cell r="Z303"/>
          <cell r="AA303"/>
          <cell r="AB303"/>
          <cell r="AC303"/>
          <cell r="AD303"/>
          <cell r="AE303"/>
          <cell r="AF303"/>
          <cell r="AG303"/>
          <cell r="AH303"/>
          <cell r="AI303">
            <v>55000</v>
          </cell>
          <cell r="AJ303">
            <v>55000</v>
          </cell>
          <cell r="AK303">
            <v>0</v>
          </cell>
          <cell r="AL303"/>
          <cell r="AM303"/>
          <cell r="AN303"/>
          <cell r="AO303"/>
          <cell r="AP303"/>
          <cell r="AQ303">
            <v>55000</v>
          </cell>
          <cell r="AR303">
            <v>0</v>
          </cell>
          <cell r="AS303"/>
          <cell r="AT303">
            <v>0</v>
          </cell>
          <cell r="AU303">
            <v>0</v>
          </cell>
          <cell r="AV303"/>
          <cell r="AW303">
            <v>0</v>
          </cell>
          <cell r="AX303">
            <v>0</v>
          </cell>
          <cell r="AY303">
            <v>0</v>
          </cell>
          <cell r="AZ303"/>
          <cell r="BA303"/>
          <cell r="BB303"/>
          <cell r="BC303"/>
          <cell r="BD303"/>
          <cell r="BE303"/>
          <cell r="BF303">
            <v>0</v>
          </cell>
          <cell r="BG303">
            <v>0</v>
          </cell>
          <cell r="BH303"/>
          <cell r="BI303">
            <v>0</v>
          </cell>
          <cell r="BJ303"/>
          <cell r="BK303"/>
          <cell r="BL303"/>
          <cell r="BM303"/>
          <cell r="BN303"/>
          <cell r="BO303"/>
          <cell r="BP303"/>
          <cell r="BQ303"/>
          <cell r="BR303"/>
          <cell r="BS303"/>
          <cell r="BT303"/>
          <cell r="BU303"/>
          <cell r="BV303"/>
          <cell r="BW303"/>
          <cell r="BX303"/>
          <cell r="BY303"/>
          <cell r="BZ303"/>
          <cell r="CA303" t="str">
            <v>Kanuit</v>
          </cell>
          <cell r="CB303"/>
          <cell r="CC303">
            <v>9</v>
          </cell>
        </row>
        <row r="304">
          <cell r="C304">
            <v>118</v>
          </cell>
          <cell r="D304">
            <v>15</v>
          </cell>
          <cell r="E304"/>
          <cell r="F304"/>
          <cell r="G304"/>
          <cell r="H304" t="str">
            <v/>
          </cell>
          <cell r="I304" t="str">
            <v/>
          </cell>
          <cell r="J304">
            <v>0</v>
          </cell>
          <cell r="K304" t="str">
            <v>Kanuit</v>
          </cell>
          <cell r="L304" t="str">
            <v>Source - Replacement Well</v>
          </cell>
          <cell r="M304" t="str">
            <v>1460004-4</v>
          </cell>
          <cell r="N304" t="str">
            <v xml:space="preserve">No </v>
          </cell>
          <cell r="O304">
            <v>247</v>
          </cell>
          <cell r="P304" t="str">
            <v>Reg</v>
          </cell>
          <cell r="Q304"/>
          <cell r="R304"/>
          <cell r="S304"/>
          <cell r="T304"/>
          <cell r="U304"/>
          <cell r="V304"/>
          <cell r="W304">
            <v>0</v>
          </cell>
          <cell r="X304"/>
          <cell r="Y304"/>
          <cell r="Z304"/>
          <cell r="AA304"/>
          <cell r="AB304"/>
          <cell r="AC304"/>
          <cell r="AD304"/>
          <cell r="AE304"/>
          <cell r="AF304"/>
          <cell r="AG304"/>
          <cell r="AH304"/>
          <cell r="AI304">
            <v>325000</v>
          </cell>
          <cell r="AJ304">
            <v>325000</v>
          </cell>
          <cell r="AK304">
            <v>0</v>
          </cell>
          <cell r="AL304"/>
          <cell r="AM304"/>
          <cell r="AN304"/>
          <cell r="AO304"/>
          <cell r="AP304"/>
          <cell r="AQ304">
            <v>325000</v>
          </cell>
          <cell r="AR304">
            <v>0</v>
          </cell>
          <cell r="AS304"/>
          <cell r="AT304">
            <v>0</v>
          </cell>
          <cell r="AU304">
            <v>0</v>
          </cell>
          <cell r="AV304"/>
          <cell r="AW304">
            <v>0</v>
          </cell>
          <cell r="AX304">
            <v>0</v>
          </cell>
          <cell r="AY304">
            <v>0</v>
          </cell>
          <cell r="AZ304"/>
          <cell r="BA304"/>
          <cell r="BB304"/>
          <cell r="BC304"/>
          <cell r="BD304"/>
          <cell r="BE304"/>
          <cell r="BF304">
            <v>0</v>
          </cell>
          <cell r="BG304">
            <v>0</v>
          </cell>
          <cell r="BH304"/>
          <cell r="BI304">
            <v>0</v>
          </cell>
          <cell r="BJ304"/>
          <cell r="BK304"/>
          <cell r="BL304"/>
          <cell r="BM304"/>
          <cell r="BN304"/>
          <cell r="BO304"/>
          <cell r="BP304"/>
          <cell r="BQ304"/>
          <cell r="BR304"/>
          <cell r="BS304"/>
          <cell r="BT304"/>
          <cell r="BU304"/>
          <cell r="BV304"/>
          <cell r="BW304"/>
          <cell r="BX304"/>
          <cell r="BY304"/>
          <cell r="BZ304"/>
          <cell r="CA304" t="str">
            <v>Kanuit</v>
          </cell>
          <cell r="CB304"/>
          <cell r="CC304">
            <v>9</v>
          </cell>
        </row>
        <row r="305">
          <cell r="C305">
            <v>422</v>
          </cell>
          <cell r="D305">
            <v>10</v>
          </cell>
          <cell r="E305"/>
          <cell r="F305"/>
          <cell r="G305"/>
          <cell r="H305" t="str">
            <v/>
          </cell>
          <cell r="I305" t="str">
            <v/>
          </cell>
          <cell r="J305">
            <v>0</v>
          </cell>
          <cell r="K305" t="str">
            <v>Kanuit</v>
          </cell>
          <cell r="L305" t="str">
            <v>Watermain - Distribution System Upgrades</v>
          </cell>
          <cell r="M305" t="str">
            <v>1460004-2</v>
          </cell>
          <cell r="N305" t="str">
            <v xml:space="preserve">No </v>
          </cell>
          <cell r="O305">
            <v>247</v>
          </cell>
          <cell r="P305" t="str">
            <v>Reg</v>
          </cell>
          <cell r="Q305"/>
          <cell r="R305"/>
          <cell r="S305"/>
          <cell r="T305"/>
          <cell r="U305"/>
          <cell r="V305"/>
          <cell r="W305">
            <v>0</v>
          </cell>
          <cell r="X305"/>
          <cell r="Y305"/>
          <cell r="Z305"/>
          <cell r="AA305"/>
          <cell r="AB305"/>
          <cell r="AC305"/>
          <cell r="AD305"/>
          <cell r="AE305"/>
          <cell r="AF305"/>
          <cell r="AG305"/>
          <cell r="AH305"/>
          <cell r="AI305">
            <v>3347000</v>
          </cell>
          <cell r="AJ305">
            <v>3347000</v>
          </cell>
          <cell r="AK305">
            <v>0</v>
          </cell>
          <cell r="AL305"/>
          <cell r="AM305"/>
          <cell r="AN305"/>
          <cell r="AO305"/>
          <cell r="AP305"/>
          <cell r="AQ305">
            <v>3347000</v>
          </cell>
          <cell r="AR305">
            <v>0</v>
          </cell>
          <cell r="AS305"/>
          <cell r="AT305">
            <v>0</v>
          </cell>
          <cell r="AU305">
            <v>0</v>
          </cell>
          <cell r="AV305"/>
          <cell r="AW305">
            <v>0</v>
          </cell>
          <cell r="AX305">
            <v>0</v>
          </cell>
          <cell r="AY305">
            <v>0</v>
          </cell>
          <cell r="AZ305"/>
          <cell r="BA305"/>
          <cell r="BB305"/>
          <cell r="BC305"/>
          <cell r="BD305"/>
          <cell r="BE305"/>
          <cell r="BF305">
            <v>0</v>
          </cell>
          <cell r="BG305">
            <v>0</v>
          </cell>
          <cell r="BH305"/>
          <cell r="BI305">
            <v>0</v>
          </cell>
          <cell r="BJ305"/>
          <cell r="BK305"/>
          <cell r="BL305"/>
          <cell r="BM305"/>
          <cell r="BN305"/>
          <cell r="BO305"/>
          <cell r="BP305"/>
          <cell r="BQ305"/>
          <cell r="BR305"/>
          <cell r="BS305"/>
          <cell r="BT305"/>
          <cell r="BU305"/>
          <cell r="BV305"/>
          <cell r="BW305"/>
          <cell r="BX305"/>
          <cell r="BY305"/>
          <cell r="BZ305"/>
          <cell r="CA305" t="str">
            <v>Kanuit</v>
          </cell>
          <cell r="CB305"/>
          <cell r="CC305">
            <v>9</v>
          </cell>
        </row>
        <row r="306">
          <cell r="C306">
            <v>423</v>
          </cell>
          <cell r="D306">
            <v>10</v>
          </cell>
          <cell r="E306"/>
          <cell r="F306"/>
          <cell r="G306"/>
          <cell r="H306" t="str">
            <v/>
          </cell>
          <cell r="I306" t="str">
            <v/>
          </cell>
          <cell r="J306">
            <v>0</v>
          </cell>
          <cell r="K306" t="str">
            <v>Kanuit</v>
          </cell>
          <cell r="L306" t="str">
            <v>Conservation - Replace Meters</v>
          </cell>
          <cell r="M306" t="str">
            <v>1460004-5</v>
          </cell>
          <cell r="N306" t="str">
            <v xml:space="preserve">No </v>
          </cell>
          <cell r="O306">
            <v>247</v>
          </cell>
          <cell r="P306" t="str">
            <v>Reg</v>
          </cell>
          <cell r="Q306"/>
          <cell r="R306"/>
          <cell r="S306"/>
          <cell r="T306"/>
          <cell r="U306"/>
          <cell r="V306"/>
          <cell r="W306">
            <v>0</v>
          </cell>
          <cell r="X306"/>
          <cell r="Y306"/>
          <cell r="Z306"/>
          <cell r="AA306"/>
          <cell r="AB306"/>
          <cell r="AC306"/>
          <cell r="AD306"/>
          <cell r="AE306"/>
          <cell r="AF306"/>
          <cell r="AG306"/>
          <cell r="AH306"/>
          <cell r="AI306">
            <v>163000</v>
          </cell>
          <cell r="AJ306">
            <v>163000</v>
          </cell>
          <cell r="AK306">
            <v>0</v>
          </cell>
          <cell r="AL306"/>
          <cell r="AM306"/>
          <cell r="AN306"/>
          <cell r="AO306"/>
          <cell r="AP306"/>
          <cell r="AQ306">
            <v>163000</v>
          </cell>
          <cell r="AR306">
            <v>0</v>
          </cell>
          <cell r="AS306"/>
          <cell r="AT306">
            <v>0</v>
          </cell>
          <cell r="AU306">
            <v>0</v>
          </cell>
          <cell r="AV306"/>
          <cell r="AW306">
            <v>0</v>
          </cell>
          <cell r="AX306">
            <v>0</v>
          </cell>
          <cell r="AY306">
            <v>0</v>
          </cell>
          <cell r="AZ306"/>
          <cell r="BA306"/>
          <cell r="BB306"/>
          <cell r="BC306"/>
          <cell r="BD306"/>
          <cell r="BE306"/>
          <cell r="BF306">
            <v>0</v>
          </cell>
          <cell r="BG306">
            <v>0</v>
          </cell>
          <cell r="BH306"/>
          <cell r="BI306">
            <v>0</v>
          </cell>
          <cell r="BJ306"/>
          <cell r="BK306"/>
          <cell r="BL306"/>
          <cell r="BM306"/>
          <cell r="BN306"/>
          <cell r="BO306"/>
          <cell r="BP306"/>
          <cell r="BQ306"/>
          <cell r="BR306"/>
          <cell r="BS306"/>
          <cell r="BT306"/>
          <cell r="BU306"/>
          <cell r="BV306"/>
          <cell r="BW306"/>
          <cell r="BX306"/>
          <cell r="BY306"/>
          <cell r="BZ306"/>
          <cell r="CA306" t="str">
            <v>Kanuit</v>
          </cell>
          <cell r="CB306"/>
          <cell r="CC306">
            <v>9</v>
          </cell>
        </row>
        <row r="307">
          <cell r="C307">
            <v>766</v>
          </cell>
          <cell r="D307">
            <v>5</v>
          </cell>
          <cell r="E307">
            <v>608</v>
          </cell>
          <cell r="F307">
            <v>5</v>
          </cell>
          <cell r="G307"/>
          <cell r="H307" t="str">
            <v/>
          </cell>
          <cell r="I307" t="str">
            <v/>
          </cell>
          <cell r="J307">
            <v>0</v>
          </cell>
          <cell r="K307" t="str">
            <v>Kanuit</v>
          </cell>
          <cell r="L307" t="str">
            <v>Watermain - Repl Cast Iron Mains</v>
          </cell>
          <cell r="M307" t="str">
            <v>1500008-1</v>
          </cell>
          <cell r="N307" t="str">
            <v xml:space="preserve">No </v>
          </cell>
          <cell r="O307">
            <v>1154</v>
          </cell>
          <cell r="P307" t="str">
            <v>Reg</v>
          </cell>
          <cell r="Q307" t="str">
            <v>Exempt</v>
          </cell>
          <cell r="R307"/>
          <cell r="S307"/>
          <cell r="T307"/>
          <cell r="U307"/>
          <cell r="V307"/>
          <cell r="W307">
            <v>0</v>
          </cell>
          <cell r="X307"/>
          <cell r="Y307"/>
          <cell r="Z307"/>
          <cell r="AA307"/>
          <cell r="AB307">
            <v>0</v>
          </cell>
          <cell r="AC307"/>
          <cell r="AD307"/>
          <cell r="AE307"/>
          <cell r="AF307"/>
          <cell r="AG307"/>
          <cell r="AH307"/>
          <cell r="AI307">
            <v>2150000</v>
          </cell>
          <cell r="AJ307">
            <v>2150000</v>
          </cell>
          <cell r="AK307">
            <v>0</v>
          </cell>
          <cell r="AL307"/>
          <cell r="AM307"/>
          <cell r="AN307"/>
          <cell r="AO307"/>
          <cell r="AP307"/>
          <cell r="AQ307">
            <v>2150000</v>
          </cell>
          <cell r="AR307">
            <v>0</v>
          </cell>
          <cell r="AS307"/>
          <cell r="AT307">
            <v>0</v>
          </cell>
          <cell r="AU307">
            <v>0</v>
          </cell>
          <cell r="AV307"/>
          <cell r="AW307">
            <v>0</v>
          </cell>
          <cell r="AX307">
            <v>0</v>
          </cell>
          <cell r="AY307">
            <v>0</v>
          </cell>
          <cell r="AZ307"/>
          <cell r="BA307"/>
          <cell r="BB307"/>
          <cell r="BC307"/>
          <cell r="BD307"/>
          <cell r="BE307"/>
          <cell r="BF307">
            <v>0</v>
          </cell>
          <cell r="BG307">
            <v>0</v>
          </cell>
          <cell r="BH307"/>
          <cell r="BI307">
            <v>0</v>
          </cell>
          <cell r="BJ307"/>
          <cell r="BK307"/>
          <cell r="BL307"/>
          <cell r="BM307"/>
          <cell r="BN307"/>
          <cell r="BO307"/>
          <cell r="BP307"/>
          <cell r="BQ307"/>
          <cell r="BR307"/>
          <cell r="BS307"/>
          <cell r="BT307">
            <v>0</v>
          </cell>
          <cell r="BU307"/>
          <cell r="BV307"/>
          <cell r="BW307"/>
          <cell r="BX307"/>
          <cell r="BY307"/>
          <cell r="BZ307"/>
          <cell r="CA307" t="str">
            <v>Kanuit</v>
          </cell>
          <cell r="CB307" t="str">
            <v>Gallentine</v>
          </cell>
          <cell r="CC307">
            <v>10</v>
          </cell>
        </row>
        <row r="308">
          <cell r="C308">
            <v>750</v>
          </cell>
          <cell r="D308">
            <v>5</v>
          </cell>
          <cell r="E308">
            <v>591</v>
          </cell>
          <cell r="F308">
            <v>5</v>
          </cell>
          <cell r="G308" t="str">
            <v/>
          </cell>
          <cell r="H308" t="str">
            <v/>
          </cell>
          <cell r="I308" t="str">
            <v/>
          </cell>
          <cell r="J308">
            <v>0</v>
          </cell>
          <cell r="K308" t="str">
            <v>Schultz</v>
          </cell>
          <cell r="L308" t="str">
            <v>Watermain - Repl Area 7 - Main &amp; Park</v>
          </cell>
          <cell r="M308" t="str">
            <v>1680002-10</v>
          </cell>
          <cell r="N308" t="str">
            <v xml:space="preserve">No </v>
          </cell>
          <cell r="O308">
            <v>719</v>
          </cell>
          <cell r="P308" t="str">
            <v>Reg</v>
          </cell>
          <cell r="Q308" t="str">
            <v>Exempt</v>
          </cell>
          <cell r="R308"/>
          <cell r="S308"/>
          <cell r="T308"/>
          <cell r="U308"/>
          <cell r="V308"/>
          <cell r="W308">
            <v>0</v>
          </cell>
          <cell r="X308"/>
          <cell r="Y308"/>
          <cell r="Z308"/>
          <cell r="AA308"/>
          <cell r="AB308">
            <v>0</v>
          </cell>
          <cell r="AC308"/>
          <cell r="AD308">
            <v>44682</v>
          </cell>
          <cell r="AE308">
            <v>44864</v>
          </cell>
          <cell r="AF308"/>
          <cell r="AG308"/>
          <cell r="AH308"/>
          <cell r="AI308">
            <v>821544</v>
          </cell>
          <cell r="AJ308">
            <v>821544</v>
          </cell>
          <cell r="AK308">
            <v>0</v>
          </cell>
          <cell r="AL308"/>
          <cell r="AM308"/>
          <cell r="AN308"/>
          <cell r="AO308"/>
          <cell r="AP308"/>
          <cell r="AQ308">
            <v>821544</v>
          </cell>
          <cell r="AR308">
            <v>0</v>
          </cell>
          <cell r="AS308"/>
          <cell r="AT308">
            <v>0</v>
          </cell>
          <cell r="AU308">
            <v>0</v>
          </cell>
          <cell r="AV308"/>
          <cell r="AW308">
            <v>0</v>
          </cell>
          <cell r="AX308">
            <v>0</v>
          </cell>
          <cell r="AY308">
            <v>0</v>
          </cell>
          <cell r="AZ308"/>
          <cell r="BA308"/>
          <cell r="BB308"/>
          <cell r="BC308"/>
          <cell r="BD308"/>
          <cell r="BE308"/>
          <cell r="BF308">
            <v>0</v>
          </cell>
          <cell r="BG308">
            <v>657235.20000000007</v>
          </cell>
          <cell r="BH308"/>
          <cell r="BI308">
            <v>0</v>
          </cell>
          <cell r="BJ308"/>
          <cell r="BK308"/>
          <cell r="BL308"/>
          <cell r="BM308"/>
          <cell r="BN308"/>
          <cell r="BO308"/>
          <cell r="BP308"/>
          <cell r="BQ308"/>
          <cell r="BR308"/>
          <cell r="BS308"/>
          <cell r="BT308">
            <v>0</v>
          </cell>
          <cell r="BU308"/>
          <cell r="BV308"/>
          <cell r="BW308"/>
          <cell r="BX308"/>
          <cell r="BY308"/>
          <cell r="BZ308"/>
          <cell r="CA308" t="str">
            <v>Schultz</v>
          </cell>
          <cell r="CB308" t="str">
            <v>Schultz</v>
          </cell>
          <cell r="CC308">
            <v>1</v>
          </cell>
        </row>
        <row r="309">
          <cell r="C309">
            <v>751</v>
          </cell>
          <cell r="D309">
            <v>5</v>
          </cell>
          <cell r="E309">
            <v>592</v>
          </cell>
          <cell r="F309">
            <v>5</v>
          </cell>
          <cell r="G309" t="str">
            <v/>
          </cell>
          <cell r="H309" t="str">
            <v/>
          </cell>
          <cell r="I309" t="str">
            <v/>
          </cell>
          <cell r="J309">
            <v>0</v>
          </cell>
          <cell r="K309" t="str">
            <v>Schultz</v>
          </cell>
          <cell r="L309" t="str">
            <v>Watermain - Repl Area 8 -2nd &amp; Johnson</v>
          </cell>
          <cell r="M309" t="str">
            <v>1680002-11</v>
          </cell>
          <cell r="N309" t="str">
            <v xml:space="preserve">No </v>
          </cell>
          <cell r="O309">
            <v>719</v>
          </cell>
          <cell r="P309" t="str">
            <v>Reg</v>
          </cell>
          <cell r="Q309" t="str">
            <v>Exempt</v>
          </cell>
          <cell r="R309"/>
          <cell r="S309"/>
          <cell r="T309"/>
          <cell r="U309"/>
          <cell r="V309"/>
          <cell r="W309">
            <v>0</v>
          </cell>
          <cell r="X309"/>
          <cell r="Y309"/>
          <cell r="Z309"/>
          <cell r="AA309"/>
          <cell r="AB309">
            <v>0</v>
          </cell>
          <cell r="AC309"/>
          <cell r="AD309">
            <v>44682</v>
          </cell>
          <cell r="AE309">
            <v>44864</v>
          </cell>
          <cell r="AF309"/>
          <cell r="AG309"/>
          <cell r="AH309"/>
          <cell r="AI309">
            <v>837537</v>
          </cell>
          <cell r="AJ309">
            <v>837537</v>
          </cell>
          <cell r="AK309">
            <v>0</v>
          </cell>
          <cell r="AL309"/>
          <cell r="AM309"/>
          <cell r="AN309"/>
          <cell r="AO309"/>
          <cell r="AP309"/>
          <cell r="AQ309">
            <v>837537</v>
          </cell>
          <cell r="AR309">
            <v>0</v>
          </cell>
          <cell r="AS309"/>
          <cell r="AT309">
            <v>0</v>
          </cell>
          <cell r="AU309">
            <v>0</v>
          </cell>
          <cell r="AV309"/>
          <cell r="AW309">
            <v>0</v>
          </cell>
          <cell r="AX309">
            <v>0</v>
          </cell>
          <cell r="AY309">
            <v>0</v>
          </cell>
          <cell r="AZ309"/>
          <cell r="BA309"/>
          <cell r="BB309"/>
          <cell r="BC309"/>
          <cell r="BD309"/>
          <cell r="BE309"/>
          <cell r="BF309">
            <v>0</v>
          </cell>
          <cell r="BG309">
            <v>670029.60000000009</v>
          </cell>
          <cell r="BH309"/>
          <cell r="BI309">
            <v>0</v>
          </cell>
          <cell r="BJ309"/>
          <cell r="BK309"/>
          <cell r="BL309"/>
          <cell r="BM309"/>
          <cell r="BN309"/>
          <cell r="BO309"/>
          <cell r="BP309"/>
          <cell r="BQ309"/>
          <cell r="BR309"/>
          <cell r="BS309"/>
          <cell r="BT309">
            <v>0</v>
          </cell>
          <cell r="BU309"/>
          <cell r="BV309"/>
          <cell r="BW309"/>
          <cell r="BX309"/>
          <cell r="BY309"/>
          <cell r="BZ309"/>
          <cell r="CA309" t="str">
            <v>Schultz</v>
          </cell>
          <cell r="CB309" t="str">
            <v>Schultz</v>
          </cell>
          <cell r="CC309">
            <v>1</v>
          </cell>
        </row>
        <row r="310">
          <cell r="C310">
            <v>734</v>
          </cell>
          <cell r="D310">
            <v>5</v>
          </cell>
          <cell r="E310">
            <v>574</v>
          </cell>
          <cell r="F310">
            <v>5</v>
          </cell>
          <cell r="G310" t="str">
            <v/>
          </cell>
          <cell r="H310" t="str">
            <v/>
          </cell>
          <cell r="I310" t="str">
            <v/>
          </cell>
          <cell r="J310" t="str">
            <v>Should apply</v>
          </cell>
          <cell r="K310" t="str">
            <v>Schultz</v>
          </cell>
          <cell r="L310" t="str">
            <v>Storage - Tower Rehab</v>
          </cell>
          <cell r="M310" t="str">
            <v>1450003-1</v>
          </cell>
          <cell r="N310" t="str">
            <v xml:space="preserve">No </v>
          </cell>
          <cell r="O310">
            <v>221</v>
          </cell>
          <cell r="P310" t="str">
            <v>Reg</v>
          </cell>
          <cell r="Q310" t="str">
            <v>Exempt</v>
          </cell>
          <cell r="R310"/>
          <cell r="S310"/>
          <cell r="T310"/>
          <cell r="U310"/>
          <cell r="V310"/>
          <cell r="W310">
            <v>0</v>
          </cell>
          <cell r="X310"/>
          <cell r="Y310"/>
          <cell r="Z310"/>
          <cell r="AA310"/>
          <cell r="AB310">
            <v>0</v>
          </cell>
          <cell r="AC310"/>
          <cell r="AD310"/>
          <cell r="AE310"/>
          <cell r="AF310"/>
          <cell r="AG310"/>
          <cell r="AH310"/>
          <cell r="AI310">
            <v>386000</v>
          </cell>
          <cell r="AJ310">
            <v>386000</v>
          </cell>
          <cell r="AK310">
            <v>0</v>
          </cell>
          <cell r="AL310"/>
          <cell r="AM310"/>
          <cell r="AN310"/>
          <cell r="AO310"/>
          <cell r="AP310"/>
          <cell r="AQ310">
            <v>386000</v>
          </cell>
          <cell r="AR310">
            <v>0</v>
          </cell>
          <cell r="AS310"/>
          <cell r="AT310">
            <v>0</v>
          </cell>
          <cell r="AU310">
            <v>0</v>
          </cell>
          <cell r="AV310"/>
          <cell r="AW310">
            <v>0</v>
          </cell>
          <cell r="AX310">
            <v>0</v>
          </cell>
          <cell r="AY310">
            <v>0</v>
          </cell>
          <cell r="AZ310"/>
          <cell r="BA310"/>
          <cell r="BB310"/>
          <cell r="BC310"/>
          <cell r="BD310"/>
          <cell r="BE310"/>
          <cell r="BF310">
            <v>0</v>
          </cell>
          <cell r="BG310">
            <v>0</v>
          </cell>
          <cell r="BH310"/>
          <cell r="BI310">
            <v>0</v>
          </cell>
          <cell r="BJ310" t="str">
            <v>Should apply</v>
          </cell>
          <cell r="BK310"/>
          <cell r="BL310"/>
          <cell r="BM310"/>
          <cell r="BN310"/>
          <cell r="BO310"/>
          <cell r="BP310"/>
          <cell r="BQ310"/>
          <cell r="BR310"/>
          <cell r="BS310"/>
          <cell r="BT310">
            <v>0</v>
          </cell>
          <cell r="BU310"/>
          <cell r="BV310"/>
          <cell r="BW310"/>
          <cell r="BX310"/>
          <cell r="BY310"/>
          <cell r="BZ310"/>
          <cell r="CA310" t="str">
            <v>Schultz</v>
          </cell>
          <cell r="CB310" t="str">
            <v>Schultz</v>
          </cell>
          <cell r="CC310">
            <v>1</v>
          </cell>
        </row>
        <row r="311">
          <cell r="C311">
            <v>735</v>
          </cell>
          <cell r="D311">
            <v>5</v>
          </cell>
          <cell r="E311">
            <v>575</v>
          </cell>
          <cell r="F311">
            <v>5</v>
          </cell>
          <cell r="G311"/>
          <cell r="H311" t="str">
            <v/>
          </cell>
          <cell r="I311" t="str">
            <v/>
          </cell>
          <cell r="J311" t="str">
            <v>Should apply</v>
          </cell>
          <cell r="K311" t="str">
            <v>Schultz</v>
          </cell>
          <cell r="L311" t="str">
            <v>Treatment - New Wellhouse</v>
          </cell>
          <cell r="M311" t="str">
            <v>1450003-2</v>
          </cell>
          <cell r="N311" t="str">
            <v xml:space="preserve">No </v>
          </cell>
          <cell r="O311">
            <v>221</v>
          </cell>
          <cell r="P311" t="str">
            <v>Reg</v>
          </cell>
          <cell r="Q311" t="str">
            <v>Exempt</v>
          </cell>
          <cell r="R311"/>
          <cell r="S311"/>
          <cell r="T311"/>
          <cell r="U311"/>
          <cell r="V311"/>
          <cell r="W311">
            <v>0</v>
          </cell>
          <cell r="X311"/>
          <cell r="Y311"/>
          <cell r="Z311"/>
          <cell r="AA311"/>
          <cell r="AB311">
            <v>0</v>
          </cell>
          <cell r="AC311"/>
          <cell r="AD311"/>
          <cell r="AE311"/>
          <cell r="AF311"/>
          <cell r="AG311"/>
          <cell r="AH311"/>
          <cell r="AI311">
            <v>813750</v>
          </cell>
          <cell r="AJ311">
            <v>813750</v>
          </cell>
          <cell r="AK311">
            <v>0</v>
          </cell>
          <cell r="AL311"/>
          <cell r="AM311"/>
          <cell r="AN311"/>
          <cell r="AO311"/>
          <cell r="AP311"/>
          <cell r="AQ311">
            <v>813750</v>
          </cell>
          <cell r="AR311">
            <v>0</v>
          </cell>
          <cell r="AS311"/>
          <cell r="AT311">
            <v>0</v>
          </cell>
          <cell r="AU311">
            <v>0</v>
          </cell>
          <cell r="AV311"/>
          <cell r="AW311">
            <v>0</v>
          </cell>
          <cell r="AX311">
            <v>0</v>
          </cell>
          <cell r="AY311">
            <v>0</v>
          </cell>
          <cell r="AZ311"/>
          <cell r="BA311"/>
          <cell r="BB311"/>
          <cell r="BC311"/>
          <cell r="BD311"/>
          <cell r="BE311"/>
          <cell r="BF311">
            <v>0</v>
          </cell>
          <cell r="BG311">
            <v>0</v>
          </cell>
          <cell r="BH311"/>
          <cell r="BI311">
            <v>0</v>
          </cell>
          <cell r="BJ311" t="str">
            <v>Should apply</v>
          </cell>
          <cell r="BK311"/>
          <cell r="BL311"/>
          <cell r="BM311"/>
          <cell r="BN311"/>
          <cell r="BO311"/>
          <cell r="BP311"/>
          <cell r="BQ311"/>
          <cell r="BR311"/>
          <cell r="BS311"/>
          <cell r="BT311">
            <v>0</v>
          </cell>
          <cell r="BU311"/>
          <cell r="BV311"/>
          <cell r="BW311"/>
          <cell r="BX311"/>
          <cell r="BY311"/>
          <cell r="BZ311"/>
          <cell r="CA311" t="str">
            <v>Schultz</v>
          </cell>
          <cell r="CB311" t="str">
            <v>Schultz</v>
          </cell>
          <cell r="CC311">
            <v>1</v>
          </cell>
        </row>
        <row r="312">
          <cell r="C312">
            <v>736</v>
          </cell>
          <cell r="D312">
            <v>5</v>
          </cell>
          <cell r="E312">
            <v>576</v>
          </cell>
          <cell r="F312">
            <v>5</v>
          </cell>
          <cell r="G312"/>
          <cell r="H312" t="str">
            <v/>
          </cell>
          <cell r="I312" t="str">
            <v/>
          </cell>
          <cell r="J312" t="str">
            <v>Should apply</v>
          </cell>
          <cell r="K312" t="str">
            <v>Schultz</v>
          </cell>
          <cell r="L312" t="str">
            <v>Watermain - Hydrant Valve Replacement</v>
          </cell>
          <cell r="M312" t="str">
            <v>1450003-3</v>
          </cell>
          <cell r="N312" t="str">
            <v xml:space="preserve">No </v>
          </cell>
          <cell r="O312">
            <v>221</v>
          </cell>
          <cell r="P312" t="str">
            <v>Reg</v>
          </cell>
          <cell r="Q312" t="str">
            <v>Exempt</v>
          </cell>
          <cell r="R312"/>
          <cell r="S312"/>
          <cell r="T312"/>
          <cell r="U312"/>
          <cell r="V312"/>
          <cell r="W312">
            <v>0</v>
          </cell>
          <cell r="X312"/>
          <cell r="Y312"/>
          <cell r="Z312"/>
          <cell r="AA312"/>
          <cell r="AB312">
            <v>0</v>
          </cell>
          <cell r="AC312"/>
          <cell r="AD312"/>
          <cell r="AE312"/>
          <cell r="AF312"/>
          <cell r="AG312"/>
          <cell r="AH312"/>
          <cell r="AI312">
            <v>115015</v>
          </cell>
          <cell r="AJ312">
            <v>115015</v>
          </cell>
          <cell r="AK312">
            <v>0</v>
          </cell>
          <cell r="AL312"/>
          <cell r="AM312"/>
          <cell r="AN312"/>
          <cell r="AO312"/>
          <cell r="AP312"/>
          <cell r="AQ312">
            <v>115015</v>
          </cell>
          <cell r="AR312">
            <v>0</v>
          </cell>
          <cell r="AS312"/>
          <cell r="AT312">
            <v>0</v>
          </cell>
          <cell r="AU312">
            <v>0</v>
          </cell>
          <cell r="AV312"/>
          <cell r="AW312">
            <v>0</v>
          </cell>
          <cell r="AX312">
            <v>0</v>
          </cell>
          <cell r="AY312">
            <v>0</v>
          </cell>
          <cell r="AZ312"/>
          <cell r="BA312"/>
          <cell r="BB312"/>
          <cell r="BC312"/>
          <cell r="BD312"/>
          <cell r="BE312"/>
          <cell r="BF312">
            <v>0</v>
          </cell>
          <cell r="BG312">
            <v>0</v>
          </cell>
          <cell r="BH312"/>
          <cell r="BI312">
            <v>0</v>
          </cell>
          <cell r="BJ312" t="str">
            <v>Should apply</v>
          </cell>
          <cell r="BK312"/>
          <cell r="BL312"/>
          <cell r="BM312"/>
          <cell r="BN312"/>
          <cell r="BO312"/>
          <cell r="BP312"/>
          <cell r="BQ312"/>
          <cell r="BR312"/>
          <cell r="BS312"/>
          <cell r="BT312">
            <v>0</v>
          </cell>
          <cell r="BU312"/>
          <cell r="BV312"/>
          <cell r="BW312"/>
          <cell r="BX312"/>
          <cell r="BY312"/>
          <cell r="BZ312"/>
          <cell r="CA312" t="str">
            <v>Schultz</v>
          </cell>
          <cell r="CB312" t="str">
            <v>Schultz</v>
          </cell>
          <cell r="CC312">
            <v>1</v>
          </cell>
        </row>
        <row r="313">
          <cell r="C313">
            <v>158</v>
          </cell>
          <cell r="D313">
            <v>12</v>
          </cell>
          <cell r="E313"/>
          <cell r="F313"/>
          <cell r="G313"/>
          <cell r="H313" t="str">
            <v/>
          </cell>
          <cell r="I313" t="str">
            <v/>
          </cell>
          <cell r="J313">
            <v>0</v>
          </cell>
          <cell r="K313" t="str">
            <v>Schultz</v>
          </cell>
          <cell r="L313" t="str">
            <v xml:space="preserve">Watermain - Looping Project </v>
          </cell>
          <cell r="M313" t="str">
            <v>1110008-5</v>
          </cell>
          <cell r="N313" t="str">
            <v xml:space="preserve">No </v>
          </cell>
          <cell r="O313">
            <v>277</v>
          </cell>
          <cell r="P313" t="str">
            <v>Reg</v>
          </cell>
          <cell r="Q313"/>
          <cell r="R313"/>
          <cell r="S313">
            <v>45076</v>
          </cell>
          <cell r="T313">
            <v>662600</v>
          </cell>
          <cell r="U313"/>
          <cell r="V313"/>
          <cell r="W313">
            <v>662600</v>
          </cell>
          <cell r="X313" t="str">
            <v>Refer to RD</v>
          </cell>
          <cell r="Y313"/>
          <cell r="Z313"/>
          <cell r="AA313"/>
          <cell r="AB313"/>
          <cell r="AC313"/>
          <cell r="AD313">
            <v>45383</v>
          </cell>
          <cell r="AE313">
            <v>45597</v>
          </cell>
          <cell r="AF313"/>
          <cell r="AG313"/>
          <cell r="AH313"/>
          <cell r="AI313">
            <v>662600</v>
          </cell>
          <cell r="AJ313">
            <v>662600</v>
          </cell>
          <cell r="AK313">
            <v>0</v>
          </cell>
          <cell r="AL313"/>
          <cell r="AM313"/>
          <cell r="AN313"/>
          <cell r="AO313"/>
          <cell r="AP313"/>
          <cell r="AQ313">
            <v>662600</v>
          </cell>
          <cell r="AR313">
            <v>0</v>
          </cell>
          <cell r="AS313"/>
          <cell r="AT313">
            <v>0</v>
          </cell>
          <cell r="AU313">
            <v>0</v>
          </cell>
          <cell r="AV313"/>
          <cell r="AW313">
            <v>0</v>
          </cell>
          <cell r="AX313">
            <v>0</v>
          </cell>
          <cell r="AY313">
            <v>0</v>
          </cell>
          <cell r="AZ313"/>
          <cell r="BA313"/>
          <cell r="BB313"/>
          <cell r="BC313"/>
          <cell r="BD313"/>
          <cell r="BE313"/>
          <cell r="BF313">
            <v>0</v>
          </cell>
          <cell r="BG313">
            <v>0</v>
          </cell>
          <cell r="BH313"/>
          <cell r="BI313">
            <v>0</v>
          </cell>
          <cell r="BJ313"/>
          <cell r="BK313"/>
          <cell r="BL313"/>
          <cell r="BM313"/>
          <cell r="BN313"/>
          <cell r="BO313"/>
          <cell r="BP313"/>
          <cell r="BQ313"/>
          <cell r="BR313"/>
          <cell r="BS313"/>
          <cell r="BT313"/>
          <cell r="BU313"/>
          <cell r="BV313"/>
          <cell r="BW313"/>
          <cell r="BX313"/>
          <cell r="BY313"/>
          <cell r="BZ313"/>
          <cell r="CA313" t="str">
            <v>Schultz</v>
          </cell>
          <cell r="CB313"/>
          <cell r="CC313">
            <v>5</v>
          </cell>
        </row>
        <row r="314">
          <cell r="C314">
            <v>445</v>
          </cell>
          <cell r="D314">
            <v>10</v>
          </cell>
          <cell r="E314">
            <v>318</v>
          </cell>
          <cell r="F314">
            <v>10</v>
          </cell>
          <cell r="G314"/>
          <cell r="H314" t="str">
            <v/>
          </cell>
          <cell r="I314" t="str">
            <v/>
          </cell>
          <cell r="J314">
            <v>0</v>
          </cell>
          <cell r="K314" t="str">
            <v>Schultz</v>
          </cell>
          <cell r="L314" t="str">
            <v>Storage - Water Tower Rehab</v>
          </cell>
          <cell r="M314" t="str">
            <v>1540003-1</v>
          </cell>
          <cell r="N314" t="str">
            <v xml:space="preserve">No </v>
          </cell>
          <cell r="O314">
            <v>581</v>
          </cell>
          <cell r="P314" t="str">
            <v>Reg</v>
          </cell>
          <cell r="Q314" t="str">
            <v>Exempt</v>
          </cell>
          <cell r="R314"/>
          <cell r="S314"/>
          <cell r="T314"/>
          <cell r="U314"/>
          <cell r="V314"/>
          <cell r="W314">
            <v>0</v>
          </cell>
          <cell r="X314"/>
          <cell r="Y314"/>
          <cell r="Z314"/>
          <cell r="AA314"/>
          <cell r="AB314">
            <v>0</v>
          </cell>
          <cell r="AC314"/>
          <cell r="AD314"/>
          <cell r="AE314"/>
          <cell r="AF314"/>
          <cell r="AG314"/>
          <cell r="AH314"/>
          <cell r="AI314">
            <v>440000</v>
          </cell>
          <cell r="AJ314">
            <v>440000</v>
          </cell>
          <cell r="AK314">
            <v>0</v>
          </cell>
          <cell r="AL314"/>
          <cell r="AM314"/>
          <cell r="AN314"/>
          <cell r="AO314"/>
          <cell r="AP314"/>
          <cell r="AQ314">
            <v>440000</v>
          </cell>
          <cell r="AR314">
            <v>0</v>
          </cell>
          <cell r="AS314"/>
          <cell r="AT314">
            <v>0</v>
          </cell>
          <cell r="AU314">
            <v>0</v>
          </cell>
          <cell r="AV314"/>
          <cell r="AW314">
            <v>0</v>
          </cell>
          <cell r="AX314">
            <v>0</v>
          </cell>
          <cell r="AY314">
            <v>0</v>
          </cell>
          <cell r="AZ314"/>
          <cell r="BA314"/>
          <cell r="BB314"/>
          <cell r="BC314"/>
          <cell r="BD314"/>
          <cell r="BE314"/>
          <cell r="BF314">
            <v>0</v>
          </cell>
          <cell r="BG314">
            <v>0</v>
          </cell>
          <cell r="BH314"/>
          <cell r="BI314">
            <v>0</v>
          </cell>
          <cell r="BJ314"/>
          <cell r="BK314"/>
          <cell r="BL314"/>
          <cell r="BM314"/>
          <cell r="BN314"/>
          <cell r="BO314"/>
          <cell r="BP314"/>
          <cell r="BQ314"/>
          <cell r="BR314"/>
          <cell r="BS314"/>
          <cell r="BT314">
            <v>0</v>
          </cell>
          <cell r="BU314"/>
          <cell r="BV314"/>
          <cell r="BW314"/>
          <cell r="BX314"/>
          <cell r="BY314"/>
          <cell r="BZ314"/>
          <cell r="CA314" t="str">
            <v>Schultz</v>
          </cell>
          <cell r="CB314"/>
          <cell r="CC314">
            <v>1</v>
          </cell>
        </row>
        <row r="315">
          <cell r="C315">
            <v>446</v>
          </cell>
          <cell r="D315">
            <v>10</v>
          </cell>
          <cell r="E315">
            <v>319</v>
          </cell>
          <cell r="F315">
            <v>10</v>
          </cell>
          <cell r="G315"/>
          <cell r="H315" t="str">
            <v/>
          </cell>
          <cell r="I315" t="str">
            <v/>
          </cell>
          <cell r="J315">
            <v>0</v>
          </cell>
          <cell r="K315" t="str">
            <v>Schultz</v>
          </cell>
          <cell r="L315" t="str">
            <v xml:space="preserve">Other - New West Central Regional Water </v>
          </cell>
          <cell r="M315" t="str">
            <v>1540003-2</v>
          </cell>
          <cell r="N315" t="str">
            <v xml:space="preserve">No </v>
          </cell>
          <cell r="O315">
            <v>587</v>
          </cell>
          <cell r="P315" t="str">
            <v>Reg</v>
          </cell>
          <cell r="Q315" t="str">
            <v>Exempt</v>
          </cell>
          <cell r="R315"/>
          <cell r="S315"/>
          <cell r="T315"/>
          <cell r="U315"/>
          <cell r="V315"/>
          <cell r="W315">
            <v>0</v>
          </cell>
          <cell r="X315"/>
          <cell r="Y315"/>
          <cell r="Z315">
            <v>44665</v>
          </cell>
          <cell r="AA315">
            <v>16785530</v>
          </cell>
          <cell r="AB315">
            <v>16785530</v>
          </cell>
          <cell r="AC315" t="str">
            <v>Refer to RD</v>
          </cell>
          <cell r="AD315">
            <v>44959</v>
          </cell>
          <cell r="AE315">
            <v>45626</v>
          </cell>
          <cell r="AF315"/>
          <cell r="AG315"/>
          <cell r="AH315"/>
          <cell r="AI315">
            <v>16785530</v>
          </cell>
          <cell r="AJ315">
            <v>16785530</v>
          </cell>
          <cell r="AK315">
            <v>0</v>
          </cell>
          <cell r="AL315"/>
          <cell r="AM315"/>
          <cell r="AN315"/>
          <cell r="AO315"/>
          <cell r="AP315"/>
          <cell r="AQ315">
            <v>16785530</v>
          </cell>
          <cell r="AR315">
            <v>0</v>
          </cell>
          <cell r="AS315"/>
          <cell r="AT315">
            <v>0</v>
          </cell>
          <cell r="AU315">
            <v>0</v>
          </cell>
          <cell r="AV315"/>
          <cell r="AW315">
            <v>0</v>
          </cell>
          <cell r="AX315">
            <v>0</v>
          </cell>
          <cell r="AY315">
            <v>0</v>
          </cell>
          <cell r="AZ315"/>
          <cell r="BA315"/>
          <cell r="BB315"/>
          <cell r="BC315"/>
          <cell r="BD315"/>
          <cell r="BE315"/>
          <cell r="BF315">
            <v>0</v>
          </cell>
          <cell r="BG315">
            <v>0</v>
          </cell>
          <cell r="BH315"/>
          <cell r="BI315">
            <v>0</v>
          </cell>
          <cell r="BJ315"/>
          <cell r="BK315"/>
          <cell r="BL315"/>
          <cell r="BM315"/>
          <cell r="BN315"/>
          <cell r="BO315"/>
          <cell r="BP315"/>
          <cell r="BQ315"/>
          <cell r="BR315"/>
          <cell r="BS315"/>
          <cell r="BT315">
            <v>0</v>
          </cell>
          <cell r="BU315"/>
          <cell r="BV315"/>
          <cell r="BW315"/>
          <cell r="BX315"/>
          <cell r="BY315"/>
          <cell r="BZ315"/>
          <cell r="CA315" t="str">
            <v>Schultz</v>
          </cell>
          <cell r="CB315"/>
          <cell r="CC315">
            <v>1</v>
          </cell>
        </row>
        <row r="316">
          <cell r="C316">
            <v>639</v>
          </cell>
          <cell r="D316">
            <v>10</v>
          </cell>
          <cell r="E316">
            <v>475</v>
          </cell>
          <cell r="F316">
            <v>10</v>
          </cell>
          <cell r="G316">
            <v>2024</v>
          </cell>
          <cell r="H316" t="str">
            <v/>
          </cell>
          <cell r="I316" t="str">
            <v>Yes</v>
          </cell>
          <cell r="J316">
            <v>0</v>
          </cell>
          <cell r="K316" t="str">
            <v>Sabie</v>
          </cell>
          <cell r="L316" t="str">
            <v>Storage - New 100,000 Gal Tower</v>
          </cell>
          <cell r="M316" t="str">
            <v>1190010-5</v>
          </cell>
          <cell r="N316" t="str">
            <v xml:space="preserve">No </v>
          </cell>
          <cell r="O316">
            <v>564</v>
          </cell>
          <cell r="P316" t="str">
            <v>Reg</v>
          </cell>
          <cell r="Q316" t="str">
            <v>Exempt</v>
          </cell>
          <cell r="R316"/>
          <cell r="S316">
            <v>45005</v>
          </cell>
          <cell r="T316">
            <v>1855000</v>
          </cell>
          <cell r="U316"/>
          <cell r="V316"/>
          <cell r="W316">
            <v>1855000</v>
          </cell>
          <cell r="X316" t="str">
            <v>Part B</v>
          </cell>
          <cell r="Y316"/>
          <cell r="Z316"/>
          <cell r="AA316"/>
          <cell r="AB316">
            <v>0</v>
          </cell>
          <cell r="AC316"/>
          <cell r="AD316">
            <v>45413</v>
          </cell>
          <cell r="AE316">
            <v>45597</v>
          </cell>
          <cell r="AF316"/>
          <cell r="AG316"/>
          <cell r="AH316"/>
          <cell r="AI316">
            <v>1855000</v>
          </cell>
          <cell r="AJ316">
            <v>1855000</v>
          </cell>
          <cell r="AK316">
            <v>0</v>
          </cell>
          <cell r="AL316"/>
          <cell r="AM316"/>
          <cell r="AN316"/>
          <cell r="AO316"/>
          <cell r="AP316"/>
          <cell r="AQ316">
            <v>1855000</v>
          </cell>
          <cell r="AR316">
            <v>1855000</v>
          </cell>
          <cell r="AS316"/>
          <cell r="AT316">
            <v>0</v>
          </cell>
          <cell r="AU316">
            <v>0</v>
          </cell>
          <cell r="AV316"/>
          <cell r="AW316">
            <v>0</v>
          </cell>
          <cell r="AX316">
            <v>0</v>
          </cell>
          <cell r="AY316">
            <v>1855000</v>
          </cell>
          <cell r="AZ316"/>
          <cell r="BA316"/>
          <cell r="BB316"/>
          <cell r="BC316"/>
          <cell r="BD316"/>
          <cell r="BE316"/>
          <cell r="BF316">
            <v>0</v>
          </cell>
          <cell r="BG316">
            <v>0</v>
          </cell>
          <cell r="BH316"/>
          <cell r="BI316">
            <v>0</v>
          </cell>
          <cell r="BJ316"/>
          <cell r="BK316"/>
          <cell r="BL316"/>
          <cell r="BM316"/>
          <cell r="BN316"/>
          <cell r="BO316"/>
          <cell r="BP316"/>
          <cell r="BQ316"/>
          <cell r="BR316"/>
          <cell r="BS316"/>
          <cell r="BT316">
            <v>0</v>
          </cell>
          <cell r="BU316"/>
          <cell r="BV316"/>
          <cell r="BW316"/>
          <cell r="BX316"/>
          <cell r="BY316"/>
          <cell r="BZ316"/>
          <cell r="CA316" t="str">
            <v>Sabie</v>
          </cell>
          <cell r="CB316"/>
          <cell r="CC316">
            <v>11</v>
          </cell>
        </row>
        <row r="317">
          <cell r="C317">
            <v>691</v>
          </cell>
          <cell r="D317">
            <v>7</v>
          </cell>
          <cell r="E317">
            <v>511</v>
          </cell>
          <cell r="F317">
            <v>7</v>
          </cell>
          <cell r="G317"/>
          <cell r="H317" t="str">
            <v/>
          </cell>
          <cell r="I317" t="str">
            <v/>
          </cell>
          <cell r="J317" t="str">
            <v>PER approved</v>
          </cell>
          <cell r="K317" t="str">
            <v>Barrett</v>
          </cell>
          <cell r="L317" t="str">
            <v>Watermain - Replace &amp; Loop Main</v>
          </cell>
          <cell r="M317" t="str">
            <v>1870005-4</v>
          </cell>
          <cell r="N317" t="str">
            <v xml:space="preserve">No </v>
          </cell>
          <cell r="O317">
            <v>477</v>
          </cell>
          <cell r="P317" t="str">
            <v>Reg</v>
          </cell>
          <cell r="Q317" t="str">
            <v>Exempt</v>
          </cell>
          <cell r="R317"/>
          <cell r="S317"/>
          <cell r="T317"/>
          <cell r="U317"/>
          <cell r="V317"/>
          <cell r="W317">
            <v>0</v>
          </cell>
          <cell r="X317"/>
          <cell r="Y317"/>
          <cell r="Z317"/>
          <cell r="AA317"/>
          <cell r="AB317">
            <v>0</v>
          </cell>
          <cell r="AC317"/>
          <cell r="AD317"/>
          <cell r="AE317"/>
          <cell r="AF317"/>
          <cell r="AG317"/>
          <cell r="AH317"/>
          <cell r="AI317">
            <v>2625000</v>
          </cell>
          <cell r="AJ317">
            <v>2625000</v>
          </cell>
          <cell r="AK317">
            <v>0</v>
          </cell>
          <cell r="AL317"/>
          <cell r="AM317"/>
          <cell r="AN317"/>
          <cell r="AO317"/>
          <cell r="AP317"/>
          <cell r="AQ317">
            <v>2625000</v>
          </cell>
          <cell r="AR317">
            <v>0</v>
          </cell>
          <cell r="AS317"/>
          <cell r="AT317">
            <v>0</v>
          </cell>
          <cell r="AU317">
            <v>0</v>
          </cell>
          <cell r="AV317"/>
          <cell r="AW317">
            <v>0</v>
          </cell>
          <cell r="AX317">
            <v>0</v>
          </cell>
          <cell r="AY317">
            <v>0</v>
          </cell>
          <cell r="AZ317"/>
          <cell r="BA317"/>
          <cell r="BB317"/>
          <cell r="BC317"/>
          <cell r="BD317"/>
          <cell r="BE317"/>
          <cell r="BF317">
            <v>0</v>
          </cell>
          <cell r="BG317"/>
          <cell r="BH317"/>
          <cell r="BI317"/>
          <cell r="BJ317" t="str">
            <v>PER approved</v>
          </cell>
          <cell r="BK317"/>
          <cell r="BL317"/>
          <cell r="BM317"/>
          <cell r="BN317"/>
          <cell r="BO317">
            <v>96</v>
          </cell>
          <cell r="BP317">
            <v>8</v>
          </cell>
          <cell r="BQ317">
            <v>2625000</v>
          </cell>
          <cell r="BR317"/>
          <cell r="BS317"/>
          <cell r="BT317">
            <v>0</v>
          </cell>
          <cell r="BU317"/>
          <cell r="BV317"/>
          <cell r="BW317"/>
          <cell r="BX317"/>
          <cell r="BY317"/>
          <cell r="BZ317"/>
          <cell r="CA317" t="str">
            <v>Barrett</v>
          </cell>
          <cell r="CB317" t="str">
            <v>Lafontaine</v>
          </cell>
          <cell r="CC317" t="str">
            <v>6W</v>
          </cell>
        </row>
        <row r="318">
          <cell r="C318">
            <v>432</v>
          </cell>
          <cell r="D318">
            <v>10</v>
          </cell>
          <cell r="E318">
            <v>302</v>
          </cell>
          <cell r="F318">
            <v>10</v>
          </cell>
          <cell r="G318" t="str">
            <v/>
          </cell>
          <cell r="H318" t="str">
            <v/>
          </cell>
          <cell r="I318" t="str">
            <v/>
          </cell>
          <cell r="J318" t="str">
            <v>Should apply</v>
          </cell>
          <cell r="K318" t="str">
            <v>Kanuit</v>
          </cell>
          <cell r="L318" t="str">
            <v>Source - Replace Well #1 with #4</v>
          </cell>
          <cell r="M318" t="str">
            <v>1080002-1</v>
          </cell>
          <cell r="N318" t="str">
            <v xml:space="preserve">No </v>
          </cell>
          <cell r="O318">
            <v>419</v>
          </cell>
          <cell r="P318" t="str">
            <v>Reg</v>
          </cell>
          <cell r="Q318" t="str">
            <v>Exempt</v>
          </cell>
          <cell r="R318"/>
          <cell r="S318"/>
          <cell r="T318"/>
          <cell r="U318"/>
          <cell r="V318"/>
          <cell r="W318">
            <v>0</v>
          </cell>
          <cell r="X318"/>
          <cell r="Y318"/>
          <cell r="Z318"/>
          <cell r="AA318"/>
          <cell r="AB318">
            <v>0</v>
          </cell>
          <cell r="AC318"/>
          <cell r="AD318"/>
          <cell r="AE318"/>
          <cell r="AF318"/>
          <cell r="AG318"/>
          <cell r="AH318"/>
          <cell r="AI318">
            <v>255000</v>
          </cell>
          <cell r="AJ318">
            <v>255000</v>
          </cell>
          <cell r="AK318">
            <v>0</v>
          </cell>
          <cell r="AL318"/>
          <cell r="AM318"/>
          <cell r="AN318"/>
          <cell r="AO318"/>
          <cell r="AP318"/>
          <cell r="AQ318">
            <v>255000</v>
          </cell>
          <cell r="AR318">
            <v>0</v>
          </cell>
          <cell r="AS318"/>
          <cell r="AT318">
            <v>0</v>
          </cell>
          <cell r="AU318">
            <v>0</v>
          </cell>
          <cell r="AV318"/>
          <cell r="AW318">
            <v>0</v>
          </cell>
          <cell r="AX318">
            <v>0</v>
          </cell>
          <cell r="AY318">
            <v>0</v>
          </cell>
          <cell r="AZ318"/>
          <cell r="BA318"/>
          <cell r="BB318"/>
          <cell r="BC318"/>
          <cell r="BD318"/>
          <cell r="BE318"/>
          <cell r="BF318">
            <v>0</v>
          </cell>
          <cell r="BG318">
            <v>0</v>
          </cell>
          <cell r="BH318"/>
          <cell r="BI318">
            <v>74587.5</v>
          </cell>
          <cell r="BJ318" t="str">
            <v>Should apply</v>
          </cell>
          <cell r="BK318"/>
          <cell r="BL318"/>
          <cell r="BM318"/>
          <cell r="BN318"/>
          <cell r="BO318">
            <v>199</v>
          </cell>
          <cell r="BP318"/>
          <cell r="BQ318">
            <v>114750</v>
          </cell>
          <cell r="BR318"/>
          <cell r="BS318"/>
          <cell r="BT318">
            <v>0</v>
          </cell>
          <cell r="BU318"/>
          <cell r="BV318"/>
          <cell r="BW318"/>
          <cell r="BX318"/>
          <cell r="BY318"/>
          <cell r="BZ318"/>
          <cell r="CA318" t="str">
            <v>Kanuit</v>
          </cell>
          <cell r="CB318" t="str">
            <v>Gallentine</v>
          </cell>
          <cell r="CC318">
            <v>9</v>
          </cell>
        </row>
        <row r="319">
          <cell r="C319">
            <v>433</v>
          </cell>
          <cell r="D319">
            <v>10</v>
          </cell>
          <cell r="E319">
            <v>303</v>
          </cell>
          <cell r="F319">
            <v>10</v>
          </cell>
          <cell r="G319" t="str">
            <v/>
          </cell>
          <cell r="H319" t="str">
            <v/>
          </cell>
          <cell r="I319" t="str">
            <v/>
          </cell>
          <cell r="J319" t="str">
            <v>Should apply</v>
          </cell>
          <cell r="K319" t="str">
            <v>Kanuit</v>
          </cell>
          <cell r="L319" t="str">
            <v>Watermain - Repl Transite Main - Phase 2</v>
          </cell>
          <cell r="M319" t="str">
            <v>1080002-6</v>
          </cell>
          <cell r="N319" t="str">
            <v xml:space="preserve">No </v>
          </cell>
          <cell r="O319">
            <v>419</v>
          </cell>
          <cell r="P319" t="str">
            <v>Reg</v>
          </cell>
          <cell r="Q319" t="str">
            <v>Exempt</v>
          </cell>
          <cell r="R319"/>
          <cell r="S319"/>
          <cell r="T319"/>
          <cell r="U319"/>
          <cell r="V319"/>
          <cell r="W319">
            <v>0</v>
          </cell>
          <cell r="X319"/>
          <cell r="Y319"/>
          <cell r="Z319"/>
          <cell r="AA319"/>
          <cell r="AB319">
            <v>0</v>
          </cell>
          <cell r="AC319"/>
          <cell r="AD319"/>
          <cell r="AE319"/>
          <cell r="AF319"/>
          <cell r="AG319"/>
          <cell r="AH319"/>
          <cell r="AI319">
            <v>2335000</v>
          </cell>
          <cell r="AJ319">
            <v>2335000</v>
          </cell>
          <cell r="AK319">
            <v>0</v>
          </cell>
          <cell r="AL319"/>
          <cell r="AM319"/>
          <cell r="AN319"/>
          <cell r="AO319"/>
          <cell r="AP319"/>
          <cell r="AQ319">
            <v>2335000</v>
          </cell>
          <cell r="AR319">
            <v>0</v>
          </cell>
          <cell r="AS319"/>
          <cell r="AT319">
            <v>0</v>
          </cell>
          <cell r="AU319">
            <v>0</v>
          </cell>
          <cell r="AV319"/>
          <cell r="AW319">
            <v>0</v>
          </cell>
          <cell r="AX319">
            <v>0</v>
          </cell>
          <cell r="AY319">
            <v>0</v>
          </cell>
          <cell r="AZ319"/>
          <cell r="BA319"/>
          <cell r="BB319"/>
          <cell r="BC319"/>
          <cell r="BD319"/>
          <cell r="BE319"/>
          <cell r="BF319">
            <v>0</v>
          </cell>
          <cell r="BG319">
            <v>1450172.3310085356</v>
          </cell>
          <cell r="BH319"/>
          <cell r="BI319">
            <v>682987.5</v>
          </cell>
          <cell r="BJ319" t="str">
            <v>Should apply</v>
          </cell>
          <cell r="BK319"/>
          <cell r="BL319"/>
          <cell r="BM319"/>
          <cell r="BN319"/>
          <cell r="BO319">
            <v>199</v>
          </cell>
          <cell r="BP319"/>
          <cell r="BQ319">
            <v>1050750</v>
          </cell>
          <cell r="BR319"/>
          <cell r="BS319"/>
          <cell r="BT319">
            <v>0</v>
          </cell>
          <cell r="BU319"/>
          <cell r="BV319"/>
          <cell r="BW319"/>
          <cell r="BX319"/>
          <cell r="BY319"/>
          <cell r="BZ319"/>
          <cell r="CA319" t="str">
            <v>Kanuit</v>
          </cell>
          <cell r="CB319" t="str">
            <v>Gallentine</v>
          </cell>
          <cell r="CC319">
            <v>9</v>
          </cell>
        </row>
        <row r="320">
          <cell r="C320">
            <v>659</v>
          </cell>
          <cell r="D320">
            <v>7</v>
          </cell>
          <cell r="E320">
            <v>500</v>
          </cell>
          <cell r="F320">
            <v>7</v>
          </cell>
          <cell r="G320" t="str">
            <v/>
          </cell>
          <cell r="H320" t="str">
            <v/>
          </cell>
          <cell r="I320" t="str">
            <v/>
          </cell>
          <cell r="J320" t="str">
            <v>Should apply</v>
          </cell>
          <cell r="K320" t="str">
            <v>Kanuit</v>
          </cell>
          <cell r="L320" t="str">
            <v>Treatment - New Plant, Remove Fe/Mn</v>
          </cell>
          <cell r="M320" t="str">
            <v>1080002-2</v>
          </cell>
          <cell r="N320" t="str">
            <v xml:space="preserve">No </v>
          </cell>
          <cell r="O320">
            <v>419</v>
          </cell>
          <cell r="P320" t="str">
            <v>Reg</v>
          </cell>
          <cell r="Q320" t="str">
            <v>Exempt</v>
          </cell>
          <cell r="R320"/>
          <cell r="S320"/>
          <cell r="T320"/>
          <cell r="U320"/>
          <cell r="V320"/>
          <cell r="W320">
            <v>0</v>
          </cell>
          <cell r="X320"/>
          <cell r="Y320"/>
          <cell r="Z320"/>
          <cell r="AA320"/>
          <cell r="AB320">
            <v>0</v>
          </cell>
          <cell r="AC320"/>
          <cell r="AD320"/>
          <cell r="AE320"/>
          <cell r="AF320"/>
          <cell r="AG320"/>
          <cell r="AH320"/>
          <cell r="AI320">
            <v>1352000</v>
          </cell>
          <cell r="AJ320">
            <v>1352000</v>
          </cell>
          <cell r="AK320">
            <v>0</v>
          </cell>
          <cell r="AL320"/>
          <cell r="AM320"/>
          <cell r="AN320"/>
          <cell r="AO320"/>
          <cell r="AP320"/>
          <cell r="AQ320">
            <v>1352000</v>
          </cell>
          <cell r="AR320">
            <v>0</v>
          </cell>
          <cell r="AS320"/>
          <cell r="AT320">
            <v>0</v>
          </cell>
          <cell r="AU320">
            <v>0</v>
          </cell>
          <cell r="AV320"/>
          <cell r="AW320">
            <v>0</v>
          </cell>
          <cell r="AX320">
            <v>0</v>
          </cell>
          <cell r="AY320">
            <v>0</v>
          </cell>
          <cell r="AZ320"/>
          <cell r="BA320"/>
          <cell r="BB320"/>
          <cell r="BC320"/>
          <cell r="BD320"/>
          <cell r="BE320"/>
          <cell r="BF320">
            <v>0</v>
          </cell>
          <cell r="BG320">
            <v>663772.33100853546</v>
          </cell>
          <cell r="BH320"/>
          <cell r="BI320">
            <v>395460</v>
          </cell>
          <cell r="BJ320" t="str">
            <v>Should apply</v>
          </cell>
          <cell r="BK320"/>
          <cell r="BL320"/>
          <cell r="BM320"/>
          <cell r="BN320"/>
          <cell r="BO320">
            <v>199</v>
          </cell>
          <cell r="BP320"/>
          <cell r="BQ320">
            <v>608400</v>
          </cell>
          <cell r="BR320"/>
          <cell r="BS320"/>
          <cell r="BT320">
            <v>0</v>
          </cell>
          <cell r="BU320"/>
          <cell r="BV320"/>
          <cell r="BW320"/>
          <cell r="BX320"/>
          <cell r="BY320"/>
          <cell r="BZ320"/>
          <cell r="CA320" t="str">
            <v>Kanuit</v>
          </cell>
          <cell r="CB320" t="str">
            <v>Gallentine</v>
          </cell>
          <cell r="CC320">
            <v>9</v>
          </cell>
        </row>
        <row r="321">
          <cell r="C321">
            <v>743</v>
          </cell>
          <cell r="D321">
            <v>5</v>
          </cell>
          <cell r="E321">
            <v>583</v>
          </cell>
          <cell r="F321">
            <v>5</v>
          </cell>
          <cell r="G321" t="str">
            <v/>
          </cell>
          <cell r="H321" t="str">
            <v/>
          </cell>
          <cell r="I321" t="str">
            <v/>
          </cell>
          <cell r="J321" t="str">
            <v>Should apply</v>
          </cell>
          <cell r="K321" t="str">
            <v>Kanuit</v>
          </cell>
          <cell r="L321" t="str">
            <v>Storage - Repl w/100,000 Gal Tower</v>
          </cell>
          <cell r="M321" t="str">
            <v>1080002-3</v>
          </cell>
          <cell r="N321" t="str">
            <v xml:space="preserve">No </v>
          </cell>
          <cell r="O321">
            <v>419</v>
          </cell>
          <cell r="P321" t="str">
            <v>Reg</v>
          </cell>
          <cell r="Q321" t="str">
            <v>Exempt</v>
          </cell>
          <cell r="R321"/>
          <cell r="S321"/>
          <cell r="T321"/>
          <cell r="U321"/>
          <cell r="V321"/>
          <cell r="W321">
            <v>0</v>
          </cell>
          <cell r="X321"/>
          <cell r="Y321"/>
          <cell r="Z321"/>
          <cell r="AA321"/>
          <cell r="AB321">
            <v>0</v>
          </cell>
          <cell r="AC321"/>
          <cell r="AD321"/>
          <cell r="AE321"/>
          <cell r="AF321"/>
          <cell r="AG321"/>
          <cell r="AH321"/>
          <cell r="AI321">
            <v>638000</v>
          </cell>
          <cell r="AJ321">
            <v>638000</v>
          </cell>
          <cell r="AK321">
            <v>0</v>
          </cell>
          <cell r="AL321"/>
          <cell r="AM321"/>
          <cell r="AN321"/>
          <cell r="AO321"/>
          <cell r="AP321"/>
          <cell r="AQ321">
            <v>638000</v>
          </cell>
          <cell r="AR321">
            <v>0</v>
          </cell>
          <cell r="AS321"/>
          <cell r="AT321">
            <v>0</v>
          </cell>
          <cell r="AU321">
            <v>0</v>
          </cell>
          <cell r="AV321"/>
          <cell r="AW321">
            <v>0</v>
          </cell>
          <cell r="AX321">
            <v>0</v>
          </cell>
          <cell r="AY321">
            <v>0</v>
          </cell>
          <cell r="AZ321"/>
          <cell r="BA321"/>
          <cell r="BB321"/>
          <cell r="BC321"/>
          <cell r="BD321"/>
          <cell r="BE321"/>
          <cell r="BF321">
            <v>0</v>
          </cell>
          <cell r="BG321">
            <v>0</v>
          </cell>
          <cell r="BH321"/>
          <cell r="BI321">
            <v>186615</v>
          </cell>
          <cell r="BJ321" t="str">
            <v>Should apply</v>
          </cell>
          <cell r="BK321"/>
          <cell r="BL321"/>
          <cell r="BM321"/>
          <cell r="BN321"/>
          <cell r="BO321">
            <v>199</v>
          </cell>
          <cell r="BP321"/>
          <cell r="BQ321">
            <v>287100</v>
          </cell>
          <cell r="BR321"/>
          <cell r="BS321"/>
          <cell r="BT321">
            <v>0</v>
          </cell>
          <cell r="BU321"/>
          <cell r="BV321"/>
          <cell r="BW321"/>
          <cell r="BX321"/>
          <cell r="BY321"/>
          <cell r="BZ321"/>
          <cell r="CA321" t="str">
            <v>Kanuit</v>
          </cell>
          <cell r="CB321" t="str">
            <v>Gallentine</v>
          </cell>
          <cell r="CC321">
            <v>9</v>
          </cell>
        </row>
        <row r="322">
          <cell r="C322">
            <v>231</v>
          </cell>
          <cell r="D322">
            <v>12</v>
          </cell>
          <cell r="E322">
            <v>100</v>
          </cell>
          <cell r="F322">
            <v>12</v>
          </cell>
          <cell r="G322"/>
          <cell r="H322" t="str">
            <v/>
          </cell>
          <cell r="I322" t="str">
            <v>Yes</v>
          </cell>
          <cell r="J322">
            <v>0</v>
          </cell>
          <cell r="K322" t="str">
            <v>Barrett</v>
          </cell>
          <cell r="L322" t="str">
            <v>Watermain - Looping</v>
          </cell>
          <cell r="M322" t="str">
            <v>1130005-5</v>
          </cell>
          <cell r="N322" t="str">
            <v xml:space="preserve">No </v>
          </cell>
          <cell r="O322">
            <v>890</v>
          </cell>
          <cell r="P322" t="str">
            <v>Reg</v>
          </cell>
          <cell r="Q322" t="str">
            <v>Exempt</v>
          </cell>
          <cell r="R322"/>
          <cell r="S322" t="str">
            <v>loan app</v>
          </cell>
          <cell r="T322"/>
          <cell r="U322"/>
          <cell r="V322"/>
          <cell r="W322">
            <v>0</v>
          </cell>
          <cell r="X322" t="str">
            <v>Part B</v>
          </cell>
          <cell r="Y322"/>
          <cell r="Z322" t="str">
            <v>loan app</v>
          </cell>
          <cell r="AA322">
            <v>541600</v>
          </cell>
          <cell r="AB322">
            <v>541600</v>
          </cell>
          <cell r="AC322" t="str">
            <v>Part B</v>
          </cell>
          <cell r="AD322">
            <v>45078</v>
          </cell>
          <cell r="AE322">
            <v>45230</v>
          </cell>
          <cell r="AF322"/>
          <cell r="AG322"/>
          <cell r="AH322"/>
          <cell r="AI322">
            <v>541600</v>
          </cell>
          <cell r="AJ322">
            <v>541600</v>
          </cell>
          <cell r="AK322">
            <v>0</v>
          </cell>
          <cell r="AL322">
            <v>44657</v>
          </cell>
          <cell r="AM322"/>
          <cell r="AN322"/>
          <cell r="AO322"/>
          <cell r="AP322"/>
          <cell r="AQ322">
            <v>541600</v>
          </cell>
          <cell r="AR322">
            <v>541600</v>
          </cell>
          <cell r="AS322"/>
          <cell r="AT322">
            <v>0</v>
          </cell>
          <cell r="AU322">
            <v>0</v>
          </cell>
          <cell r="AV322"/>
          <cell r="AW322">
            <v>0</v>
          </cell>
          <cell r="AX322">
            <v>0</v>
          </cell>
          <cell r="AY322">
            <v>541600</v>
          </cell>
          <cell r="AZ322"/>
          <cell r="BA322"/>
          <cell r="BB322"/>
          <cell r="BC322"/>
          <cell r="BD322"/>
          <cell r="BE322"/>
          <cell r="BF322">
            <v>0</v>
          </cell>
          <cell r="BG322">
            <v>433280</v>
          </cell>
          <cell r="BH322"/>
          <cell r="BI322">
            <v>0</v>
          </cell>
          <cell r="BJ322"/>
          <cell r="BK322"/>
          <cell r="BL322"/>
          <cell r="BM322"/>
          <cell r="BN322"/>
          <cell r="BO322"/>
          <cell r="BP322"/>
          <cell r="BQ322"/>
          <cell r="BR322"/>
          <cell r="BS322"/>
          <cell r="BT322">
            <v>0</v>
          </cell>
          <cell r="BU322"/>
          <cell r="BV322"/>
          <cell r="BW322"/>
          <cell r="BX322"/>
          <cell r="BY322"/>
          <cell r="BZ322"/>
          <cell r="CA322" t="str">
            <v>Barrett</v>
          </cell>
          <cell r="CB322" t="str">
            <v>Barrett</v>
          </cell>
          <cell r="CC322" t="str">
            <v>7E</v>
          </cell>
        </row>
        <row r="323">
          <cell r="C323">
            <v>232</v>
          </cell>
          <cell r="D323">
            <v>12</v>
          </cell>
          <cell r="E323">
            <v>101</v>
          </cell>
          <cell r="F323">
            <v>12</v>
          </cell>
          <cell r="G323">
            <v>2023</v>
          </cell>
          <cell r="H323" t="str">
            <v/>
          </cell>
          <cell r="I323" t="str">
            <v/>
          </cell>
          <cell r="J323">
            <v>0</v>
          </cell>
          <cell r="K323" t="str">
            <v>Barrett</v>
          </cell>
          <cell r="L323" t="str">
            <v>Source - New Well</v>
          </cell>
          <cell r="M323" t="str">
            <v>1130005-6</v>
          </cell>
          <cell r="N323" t="str">
            <v xml:space="preserve">No </v>
          </cell>
          <cell r="O323">
            <v>890</v>
          </cell>
          <cell r="P323" t="str">
            <v>Reg</v>
          </cell>
          <cell r="Q323" t="str">
            <v>Exempt</v>
          </cell>
          <cell r="R323"/>
          <cell r="S323"/>
          <cell r="T323"/>
          <cell r="U323"/>
          <cell r="V323"/>
          <cell r="W323">
            <v>0</v>
          </cell>
          <cell r="X323"/>
          <cell r="Y323"/>
          <cell r="Z323" t="str">
            <v>loan app</v>
          </cell>
          <cell r="AA323">
            <v>600000</v>
          </cell>
          <cell r="AB323">
            <v>0</v>
          </cell>
          <cell r="AC323" t="str">
            <v>Part B</v>
          </cell>
          <cell r="AD323">
            <v>45078</v>
          </cell>
          <cell r="AE323">
            <v>45230</v>
          </cell>
          <cell r="AF323"/>
          <cell r="AG323"/>
          <cell r="AH323" t="str">
            <v>applying for SCDP</v>
          </cell>
          <cell r="AI323">
            <v>600000</v>
          </cell>
          <cell r="AJ323">
            <v>600000</v>
          </cell>
          <cell r="AK323">
            <v>0</v>
          </cell>
          <cell r="AL323">
            <v>44657</v>
          </cell>
          <cell r="AM323"/>
          <cell r="AN323"/>
          <cell r="AO323"/>
          <cell r="AP323"/>
          <cell r="AQ323">
            <v>600000</v>
          </cell>
          <cell r="AR323">
            <v>0</v>
          </cell>
          <cell r="AS323"/>
          <cell r="AT323">
            <v>0</v>
          </cell>
          <cell r="AU323">
            <v>0</v>
          </cell>
          <cell r="AV323"/>
          <cell r="AW323">
            <v>0</v>
          </cell>
          <cell r="AX323">
            <v>0</v>
          </cell>
          <cell r="AY323">
            <v>0</v>
          </cell>
          <cell r="AZ323"/>
          <cell r="BA323"/>
          <cell r="BB323">
            <v>2023</v>
          </cell>
          <cell r="BC323" t="str">
            <v>SCDP</v>
          </cell>
          <cell r="BD323"/>
          <cell r="BE323"/>
          <cell r="BF323">
            <v>0</v>
          </cell>
          <cell r="BG323">
            <v>0</v>
          </cell>
          <cell r="BH323"/>
          <cell r="BI323">
            <v>0</v>
          </cell>
          <cell r="BJ323"/>
          <cell r="BK323"/>
          <cell r="BL323"/>
          <cell r="BM323"/>
          <cell r="BN323"/>
          <cell r="BO323"/>
          <cell r="BP323"/>
          <cell r="BQ323"/>
          <cell r="BR323"/>
          <cell r="BS323"/>
          <cell r="BT323">
            <v>0</v>
          </cell>
          <cell r="BU323">
            <v>600000</v>
          </cell>
          <cell r="BV323" t="str">
            <v>2022 Award</v>
          </cell>
          <cell r="BW323"/>
          <cell r="BX323"/>
          <cell r="BY323"/>
          <cell r="BZ323"/>
          <cell r="CA323" t="str">
            <v>Barrett</v>
          </cell>
          <cell r="CB323" t="str">
            <v>Barrett</v>
          </cell>
          <cell r="CC323" t="str">
            <v>7E</v>
          </cell>
        </row>
        <row r="324">
          <cell r="C324">
            <v>638</v>
          </cell>
          <cell r="D324">
            <v>10</v>
          </cell>
          <cell r="E324">
            <v>479</v>
          </cell>
          <cell r="F324">
            <v>10</v>
          </cell>
          <cell r="G324">
            <v>2022</v>
          </cell>
          <cell r="H324" t="str">
            <v>Yes</v>
          </cell>
          <cell r="I324" t="str">
            <v/>
          </cell>
          <cell r="J324">
            <v>0</v>
          </cell>
          <cell r="K324" t="str">
            <v>Barrett</v>
          </cell>
          <cell r="L324" t="str">
            <v>Storage - Tower Rehab</v>
          </cell>
          <cell r="M324" t="str">
            <v>1130005-4</v>
          </cell>
          <cell r="N324" t="str">
            <v xml:space="preserve">No </v>
          </cell>
          <cell r="O324">
            <v>890</v>
          </cell>
          <cell r="P324" t="str">
            <v>Reg</v>
          </cell>
          <cell r="Q324" t="str">
            <v>Exempt</v>
          </cell>
          <cell r="R324"/>
          <cell r="S324" t="str">
            <v>certified</v>
          </cell>
          <cell r="T324">
            <v>442601</v>
          </cell>
          <cell r="U324"/>
          <cell r="V324"/>
          <cell r="W324">
            <v>88520</v>
          </cell>
          <cell r="X324" t="str">
            <v>22 Carryover</v>
          </cell>
          <cell r="Y324"/>
          <cell r="Z324" t="str">
            <v>certified</v>
          </cell>
          <cell r="AA324">
            <v>378445</v>
          </cell>
          <cell r="AB324">
            <v>24364</v>
          </cell>
          <cell r="AC324" t="str">
            <v>Carryover</v>
          </cell>
          <cell r="AD324">
            <v>44713</v>
          </cell>
          <cell r="AE324">
            <v>45260</v>
          </cell>
          <cell r="AF324"/>
          <cell r="AG324"/>
          <cell r="AH324"/>
          <cell r="AI324">
            <v>442601</v>
          </cell>
          <cell r="AJ324">
            <v>378445</v>
          </cell>
          <cell r="AK324">
            <v>64156</v>
          </cell>
          <cell r="AL324">
            <v>44657</v>
          </cell>
          <cell r="AM324">
            <v>44684</v>
          </cell>
          <cell r="AN324">
            <v>1</v>
          </cell>
          <cell r="AO324">
            <v>378445</v>
          </cell>
          <cell r="AP324"/>
          <cell r="AQ324">
            <v>442601</v>
          </cell>
          <cell r="AR324">
            <v>442601</v>
          </cell>
          <cell r="AS324"/>
          <cell r="AT324">
            <v>0</v>
          </cell>
          <cell r="AU324">
            <v>0</v>
          </cell>
          <cell r="AV324">
            <v>354081</v>
          </cell>
          <cell r="AW324">
            <v>354081</v>
          </cell>
          <cell r="AX324">
            <v>0</v>
          </cell>
          <cell r="AY324">
            <v>88520</v>
          </cell>
          <cell r="AZ324">
            <v>45250</v>
          </cell>
          <cell r="BA324">
            <v>45280</v>
          </cell>
          <cell r="BB324">
            <v>2024</v>
          </cell>
          <cell r="BC324" t="str">
            <v>DWRF/PF</v>
          </cell>
          <cell r="BD324"/>
          <cell r="BE324">
            <v>45079</v>
          </cell>
          <cell r="BF324">
            <v>302756</v>
          </cell>
          <cell r="BG324">
            <v>354080.80000000005</v>
          </cell>
          <cell r="BH324"/>
          <cell r="BI324">
            <v>0</v>
          </cell>
          <cell r="BJ324"/>
          <cell r="BK324"/>
          <cell r="BL324"/>
          <cell r="BM324"/>
          <cell r="BN324"/>
          <cell r="BO324"/>
          <cell r="BP324"/>
          <cell r="BQ324"/>
          <cell r="BR324"/>
          <cell r="BS324"/>
          <cell r="BT324">
            <v>0</v>
          </cell>
          <cell r="BU324"/>
          <cell r="BV324"/>
          <cell r="BW324"/>
          <cell r="BX324"/>
          <cell r="BY324"/>
          <cell r="BZ324"/>
          <cell r="CA324" t="str">
            <v>Barrett</v>
          </cell>
          <cell r="CB324" t="str">
            <v>Barrett</v>
          </cell>
          <cell r="CC324" t="str">
            <v>7E</v>
          </cell>
        </row>
        <row r="325">
          <cell r="C325">
            <v>634</v>
          </cell>
          <cell r="D325">
            <v>10</v>
          </cell>
          <cell r="E325"/>
          <cell r="F325"/>
          <cell r="G325"/>
          <cell r="H325" t="str">
            <v/>
          </cell>
          <cell r="I325" t="str">
            <v/>
          </cell>
          <cell r="J325">
            <v>0</v>
          </cell>
          <cell r="K325" t="str">
            <v>Sabie</v>
          </cell>
          <cell r="L325" t="str">
            <v>Treatment - Treatment for PFAS Phase 1</v>
          </cell>
          <cell r="M325" t="str">
            <v>1190012-1</v>
          </cell>
          <cell r="N325" t="str">
            <v xml:space="preserve">No </v>
          </cell>
          <cell r="O325">
            <v>22250</v>
          </cell>
          <cell r="P325" t="str">
            <v>EC</v>
          </cell>
          <cell r="Q325"/>
          <cell r="R325"/>
          <cell r="S325"/>
          <cell r="T325"/>
          <cell r="U325"/>
          <cell r="V325"/>
          <cell r="W325">
            <v>0</v>
          </cell>
          <cell r="X325"/>
          <cell r="Y325"/>
          <cell r="Z325"/>
          <cell r="AA325"/>
          <cell r="AB325"/>
          <cell r="AC325"/>
          <cell r="AD325"/>
          <cell r="AE325"/>
          <cell r="AF325"/>
          <cell r="AG325"/>
          <cell r="AH325"/>
          <cell r="AI325">
            <v>22240000</v>
          </cell>
          <cell r="AJ325">
            <v>22240000</v>
          </cell>
          <cell r="AK325">
            <v>0</v>
          </cell>
          <cell r="AL325"/>
          <cell r="AM325"/>
          <cell r="AN325"/>
          <cell r="AO325"/>
          <cell r="AP325"/>
          <cell r="AQ325">
            <v>22240000</v>
          </cell>
          <cell r="AR325">
            <v>0</v>
          </cell>
          <cell r="AS325"/>
          <cell r="AT325">
            <v>0</v>
          </cell>
          <cell r="AU325">
            <v>3000000</v>
          </cell>
          <cell r="AV325"/>
          <cell r="AW325">
            <v>3000000</v>
          </cell>
          <cell r="AX325">
            <v>0</v>
          </cell>
          <cell r="AY325">
            <v>0</v>
          </cell>
          <cell r="AZ325"/>
          <cell r="BA325"/>
          <cell r="BB325"/>
          <cell r="BC325"/>
          <cell r="BD325"/>
          <cell r="BE325"/>
          <cell r="BF325">
            <v>0</v>
          </cell>
          <cell r="BG325">
            <v>0</v>
          </cell>
          <cell r="BH325"/>
          <cell r="BI325">
            <v>0</v>
          </cell>
          <cell r="BJ325"/>
          <cell r="BK325"/>
          <cell r="BL325"/>
          <cell r="BM325"/>
          <cell r="BN325"/>
          <cell r="BO325"/>
          <cell r="BP325"/>
          <cell r="BQ325"/>
          <cell r="BR325"/>
          <cell r="BS325"/>
          <cell r="BT325"/>
          <cell r="BU325"/>
          <cell r="BV325"/>
          <cell r="BW325"/>
          <cell r="BX325"/>
          <cell r="BY325"/>
          <cell r="BZ325"/>
          <cell r="CA325" t="str">
            <v>Sabie</v>
          </cell>
          <cell r="CB325"/>
          <cell r="CC325">
            <v>11</v>
          </cell>
        </row>
        <row r="326">
          <cell r="C326">
            <v>635</v>
          </cell>
          <cell r="D326">
            <v>10</v>
          </cell>
          <cell r="E326"/>
          <cell r="F326"/>
          <cell r="G326"/>
          <cell r="H326" t="str">
            <v/>
          </cell>
          <cell r="I326" t="str">
            <v/>
          </cell>
          <cell r="J326">
            <v>0</v>
          </cell>
          <cell r="K326" t="str">
            <v>Sabie</v>
          </cell>
          <cell r="L326" t="str">
            <v>Treatment - Treatment for PFAS Phase 2</v>
          </cell>
          <cell r="M326" t="str">
            <v>1190012-2</v>
          </cell>
          <cell r="N326" t="str">
            <v xml:space="preserve">No </v>
          </cell>
          <cell r="O326">
            <v>22250</v>
          </cell>
          <cell r="P326" t="str">
            <v>EC</v>
          </cell>
          <cell r="Q326"/>
          <cell r="R326"/>
          <cell r="S326"/>
          <cell r="T326"/>
          <cell r="U326"/>
          <cell r="V326"/>
          <cell r="W326">
            <v>0</v>
          </cell>
          <cell r="X326"/>
          <cell r="Y326"/>
          <cell r="Z326"/>
          <cell r="AA326"/>
          <cell r="AB326"/>
          <cell r="AC326"/>
          <cell r="AD326"/>
          <cell r="AE326"/>
          <cell r="AF326"/>
          <cell r="AG326"/>
          <cell r="AH326"/>
          <cell r="AI326">
            <v>1580000</v>
          </cell>
          <cell r="AJ326">
            <v>1580000</v>
          </cell>
          <cell r="AK326">
            <v>0</v>
          </cell>
          <cell r="AL326"/>
          <cell r="AM326"/>
          <cell r="AN326"/>
          <cell r="AO326"/>
          <cell r="AP326"/>
          <cell r="AQ326">
            <v>1580000</v>
          </cell>
          <cell r="AR326">
            <v>0</v>
          </cell>
          <cell r="AS326"/>
          <cell r="AT326">
            <v>0</v>
          </cell>
          <cell r="AU326">
            <v>790000</v>
          </cell>
          <cell r="AV326"/>
          <cell r="AW326">
            <v>790000</v>
          </cell>
          <cell r="AX326">
            <v>0</v>
          </cell>
          <cell r="AY326">
            <v>0</v>
          </cell>
          <cell r="AZ326"/>
          <cell r="BA326"/>
          <cell r="BB326"/>
          <cell r="BC326"/>
          <cell r="BD326"/>
          <cell r="BE326"/>
          <cell r="BF326">
            <v>0</v>
          </cell>
          <cell r="BG326">
            <v>0</v>
          </cell>
          <cell r="BH326"/>
          <cell r="BI326">
            <v>0</v>
          </cell>
          <cell r="BJ326"/>
          <cell r="BK326"/>
          <cell r="BL326"/>
          <cell r="BM326"/>
          <cell r="BN326"/>
          <cell r="BO326"/>
          <cell r="BP326"/>
          <cell r="BQ326"/>
          <cell r="BR326"/>
          <cell r="BS326"/>
          <cell r="BT326"/>
          <cell r="BU326"/>
          <cell r="BV326"/>
          <cell r="BW326"/>
          <cell r="BX326"/>
          <cell r="BY326"/>
          <cell r="BZ326"/>
          <cell r="CA326" t="str">
            <v>Sabie</v>
          </cell>
          <cell r="CB326"/>
          <cell r="CC326">
            <v>11</v>
          </cell>
        </row>
        <row r="327">
          <cell r="C327">
            <v>636</v>
          </cell>
          <cell r="D327">
            <v>10</v>
          </cell>
          <cell r="E327"/>
          <cell r="F327"/>
          <cell r="G327"/>
          <cell r="H327" t="str">
            <v/>
          </cell>
          <cell r="I327" t="str">
            <v/>
          </cell>
          <cell r="J327">
            <v>0</v>
          </cell>
          <cell r="K327" t="str">
            <v>Sabie</v>
          </cell>
          <cell r="L327" t="str">
            <v>Treatment - Treatment for PFAS Phase 3</v>
          </cell>
          <cell r="M327" t="str">
            <v>1190012-3</v>
          </cell>
          <cell r="N327" t="str">
            <v xml:space="preserve">No </v>
          </cell>
          <cell r="O327">
            <v>22250</v>
          </cell>
          <cell r="P327" t="str">
            <v>EC</v>
          </cell>
          <cell r="Q327"/>
          <cell r="R327"/>
          <cell r="S327"/>
          <cell r="T327"/>
          <cell r="U327"/>
          <cell r="V327"/>
          <cell r="W327">
            <v>0</v>
          </cell>
          <cell r="X327"/>
          <cell r="Y327"/>
          <cell r="Z327"/>
          <cell r="AA327"/>
          <cell r="AB327"/>
          <cell r="AC327"/>
          <cell r="AD327"/>
          <cell r="AE327"/>
          <cell r="AF327"/>
          <cell r="AG327"/>
          <cell r="AH327"/>
          <cell r="AI327">
            <v>23650000</v>
          </cell>
          <cell r="AJ327">
            <v>23650000</v>
          </cell>
          <cell r="AK327">
            <v>0</v>
          </cell>
          <cell r="AL327"/>
          <cell r="AM327"/>
          <cell r="AN327"/>
          <cell r="AO327"/>
          <cell r="AP327"/>
          <cell r="AQ327">
            <v>23650000</v>
          </cell>
          <cell r="AR327">
            <v>0</v>
          </cell>
          <cell r="AS327"/>
          <cell r="AT327">
            <v>0</v>
          </cell>
          <cell r="AU327">
            <v>3000000</v>
          </cell>
          <cell r="AV327"/>
          <cell r="AW327">
            <v>3000000</v>
          </cell>
          <cell r="AX327">
            <v>0</v>
          </cell>
          <cell r="AY327">
            <v>0</v>
          </cell>
          <cell r="AZ327"/>
          <cell r="BA327"/>
          <cell r="BB327"/>
          <cell r="BC327"/>
          <cell r="BD327"/>
          <cell r="BE327"/>
          <cell r="BF327">
            <v>0</v>
          </cell>
          <cell r="BG327">
            <v>0</v>
          </cell>
          <cell r="BH327"/>
          <cell r="BI327">
            <v>0</v>
          </cell>
          <cell r="BJ327"/>
          <cell r="BK327"/>
          <cell r="BL327"/>
          <cell r="BM327"/>
          <cell r="BN327"/>
          <cell r="BO327"/>
          <cell r="BP327"/>
          <cell r="BQ327"/>
          <cell r="BR327"/>
          <cell r="BS327"/>
          <cell r="BT327"/>
          <cell r="BU327"/>
          <cell r="BV327"/>
          <cell r="BW327"/>
          <cell r="BX327"/>
          <cell r="BY327"/>
          <cell r="BZ327"/>
          <cell r="CA327" t="str">
            <v>Sabie</v>
          </cell>
          <cell r="CB327"/>
          <cell r="CC327">
            <v>11</v>
          </cell>
        </row>
        <row r="328">
          <cell r="C328">
            <v>758</v>
          </cell>
          <cell r="D328">
            <v>5</v>
          </cell>
          <cell r="E328">
            <v>598</v>
          </cell>
          <cell r="F328">
            <v>5</v>
          </cell>
          <cell r="G328" t="str">
            <v/>
          </cell>
          <cell r="H328" t="str">
            <v/>
          </cell>
          <cell r="I328" t="str">
            <v/>
          </cell>
          <cell r="J328">
            <v>0</v>
          </cell>
          <cell r="K328" t="str">
            <v>Bradshaw</v>
          </cell>
          <cell r="L328" t="str">
            <v>Watermain - Replace, Phase 3</v>
          </cell>
          <cell r="M328" t="str">
            <v>1140006-7</v>
          </cell>
          <cell r="N328" t="str">
            <v xml:space="preserve">No </v>
          </cell>
          <cell r="O328">
            <v>1850</v>
          </cell>
          <cell r="P328" t="str">
            <v>Reg</v>
          </cell>
          <cell r="Q328" t="str">
            <v>Exempt</v>
          </cell>
          <cell r="R328"/>
          <cell r="S328"/>
          <cell r="T328"/>
          <cell r="U328"/>
          <cell r="V328"/>
          <cell r="W328">
            <v>0</v>
          </cell>
          <cell r="X328"/>
          <cell r="Y328"/>
          <cell r="Z328"/>
          <cell r="AA328"/>
          <cell r="AB328">
            <v>0</v>
          </cell>
          <cell r="AC328"/>
          <cell r="AD328"/>
          <cell r="AE328"/>
          <cell r="AF328"/>
          <cell r="AG328"/>
          <cell r="AH328" t="str">
            <v>Water Main-Replace Phase III</v>
          </cell>
          <cell r="AI328">
            <v>3650000</v>
          </cell>
          <cell r="AJ328">
            <v>3650000</v>
          </cell>
          <cell r="AK328">
            <v>0</v>
          </cell>
          <cell r="AL328"/>
          <cell r="AM328"/>
          <cell r="AN328"/>
          <cell r="AO328"/>
          <cell r="AP328"/>
          <cell r="AQ328">
            <v>3650000</v>
          </cell>
          <cell r="AR328">
            <v>0</v>
          </cell>
          <cell r="AS328"/>
          <cell r="AT328">
            <v>0</v>
          </cell>
          <cell r="AU328">
            <v>0</v>
          </cell>
          <cell r="AV328"/>
          <cell r="AW328">
            <v>0</v>
          </cell>
          <cell r="AX328">
            <v>0</v>
          </cell>
          <cell r="AY328">
            <v>0</v>
          </cell>
          <cell r="AZ328"/>
          <cell r="BA328"/>
          <cell r="BB328"/>
          <cell r="BC328"/>
          <cell r="BD328"/>
          <cell r="BE328"/>
          <cell r="BF328">
            <v>0</v>
          </cell>
          <cell r="BG328">
            <v>0</v>
          </cell>
          <cell r="BH328"/>
          <cell r="BI328">
            <v>0</v>
          </cell>
          <cell r="BJ328"/>
          <cell r="BK328"/>
          <cell r="BL328"/>
          <cell r="BM328"/>
          <cell r="BN328"/>
          <cell r="BO328"/>
          <cell r="BP328"/>
          <cell r="BQ328"/>
          <cell r="BR328"/>
          <cell r="BS328"/>
          <cell r="BT328">
            <v>0</v>
          </cell>
          <cell r="BU328"/>
          <cell r="BV328"/>
          <cell r="BW328"/>
          <cell r="BX328"/>
          <cell r="BY328"/>
          <cell r="BZ328"/>
          <cell r="CA328" t="str">
            <v>Bradshaw</v>
          </cell>
          <cell r="CB328" t="str">
            <v>Lafontaine</v>
          </cell>
          <cell r="CC328">
            <v>4</v>
          </cell>
        </row>
        <row r="329">
          <cell r="C329">
            <v>4</v>
          </cell>
          <cell r="D329">
            <v>30</v>
          </cell>
          <cell r="E329">
            <v>3</v>
          </cell>
          <cell r="F329">
            <v>30</v>
          </cell>
          <cell r="G329"/>
          <cell r="H329" t="str">
            <v/>
          </cell>
          <cell r="I329" t="str">
            <v/>
          </cell>
          <cell r="J329" t="str">
            <v>Referred to RD</v>
          </cell>
          <cell r="K329" t="str">
            <v>Kanuit</v>
          </cell>
          <cell r="L329" t="str">
            <v>Treatment - Radium Treatment &amp; New Well</v>
          </cell>
          <cell r="M329" t="str">
            <v>1240012-1</v>
          </cell>
          <cell r="N329" t="str">
            <v>Yes</v>
          </cell>
          <cell r="O329">
            <v>227</v>
          </cell>
          <cell r="P329" t="str">
            <v>Reg</v>
          </cell>
          <cell r="Q329" t="str">
            <v>Exempt</v>
          </cell>
          <cell r="R329"/>
          <cell r="S329">
            <v>45093</v>
          </cell>
          <cell r="T329">
            <v>3881000</v>
          </cell>
          <cell r="U329"/>
          <cell r="V329"/>
          <cell r="W329">
            <v>3881000</v>
          </cell>
          <cell r="X329" t="str">
            <v>Refer to RD</v>
          </cell>
          <cell r="Y329"/>
          <cell r="Z329">
            <v>44841</v>
          </cell>
          <cell r="AA329">
            <v>3528000</v>
          </cell>
          <cell r="AB329">
            <v>3528000</v>
          </cell>
          <cell r="AC329" t="str">
            <v>Part B</v>
          </cell>
          <cell r="AD329">
            <v>45047</v>
          </cell>
          <cell r="AE329">
            <v>45597</v>
          </cell>
          <cell r="AF329"/>
          <cell r="AG329"/>
          <cell r="AH329"/>
          <cell r="AI329">
            <v>3881000</v>
          </cell>
          <cell r="AJ329">
            <v>3881000</v>
          </cell>
          <cell r="AK329">
            <v>0</v>
          </cell>
          <cell r="AL329"/>
          <cell r="AM329"/>
          <cell r="AN329"/>
          <cell r="AO329"/>
          <cell r="AP329"/>
          <cell r="AQ329">
            <v>3881000</v>
          </cell>
          <cell r="AR329">
            <v>0</v>
          </cell>
          <cell r="AS329"/>
          <cell r="AT329">
            <v>0</v>
          </cell>
          <cell r="AU329">
            <v>0</v>
          </cell>
          <cell r="AV329"/>
          <cell r="AW329">
            <v>0</v>
          </cell>
          <cell r="AX329">
            <v>0</v>
          </cell>
          <cell r="AY329">
            <v>0</v>
          </cell>
          <cell r="AZ329"/>
          <cell r="BA329"/>
          <cell r="BB329"/>
          <cell r="BC329"/>
          <cell r="BD329"/>
          <cell r="BE329"/>
          <cell r="BF329">
            <v>0</v>
          </cell>
          <cell r="BG329">
            <v>0</v>
          </cell>
          <cell r="BH329"/>
          <cell r="BI329">
            <v>0</v>
          </cell>
          <cell r="BJ329" t="str">
            <v>Referred to RD</v>
          </cell>
          <cell r="BK329"/>
          <cell r="BL329"/>
          <cell r="BM329"/>
          <cell r="BN329"/>
          <cell r="BO329"/>
          <cell r="BP329"/>
          <cell r="BQ329"/>
          <cell r="BR329"/>
          <cell r="BS329"/>
          <cell r="BT329">
            <v>0</v>
          </cell>
          <cell r="BU329"/>
          <cell r="BV329"/>
          <cell r="BW329"/>
          <cell r="BX329"/>
          <cell r="BY329"/>
          <cell r="BZ329"/>
          <cell r="CA329" t="str">
            <v>Kanuit</v>
          </cell>
          <cell r="CB329" t="str">
            <v>Gallentine</v>
          </cell>
          <cell r="CC329">
            <v>10</v>
          </cell>
        </row>
        <row r="330">
          <cell r="C330">
            <v>391</v>
          </cell>
          <cell r="D330">
            <v>10</v>
          </cell>
          <cell r="E330">
            <v>265</v>
          </cell>
          <cell r="F330">
            <v>10</v>
          </cell>
          <cell r="G330"/>
          <cell r="H330" t="str">
            <v/>
          </cell>
          <cell r="I330" t="str">
            <v/>
          </cell>
          <cell r="J330" t="str">
            <v>Referred to RD</v>
          </cell>
          <cell r="K330" t="str">
            <v>Kanuit</v>
          </cell>
          <cell r="L330" t="str">
            <v>Watermain - Replacement</v>
          </cell>
          <cell r="M330" t="str">
            <v>1240012-2</v>
          </cell>
          <cell r="N330" t="str">
            <v xml:space="preserve">No </v>
          </cell>
          <cell r="O330">
            <v>227</v>
          </cell>
          <cell r="P330" t="str">
            <v>Reg</v>
          </cell>
          <cell r="Q330" t="str">
            <v>Exempt</v>
          </cell>
          <cell r="R330"/>
          <cell r="S330">
            <v>45093</v>
          </cell>
          <cell r="T330">
            <v>2554000</v>
          </cell>
          <cell r="U330"/>
          <cell r="V330"/>
          <cell r="W330">
            <v>2554000</v>
          </cell>
          <cell r="X330" t="str">
            <v>Refer to RD</v>
          </cell>
          <cell r="Y330"/>
          <cell r="Z330"/>
          <cell r="AA330"/>
          <cell r="AB330">
            <v>0</v>
          </cell>
          <cell r="AC330"/>
          <cell r="AD330"/>
          <cell r="AE330"/>
          <cell r="AF330"/>
          <cell r="AG330"/>
          <cell r="AH330"/>
          <cell r="AI330">
            <v>2554000</v>
          </cell>
          <cell r="AJ330">
            <v>2554000</v>
          </cell>
          <cell r="AK330">
            <v>0</v>
          </cell>
          <cell r="AL330"/>
          <cell r="AM330"/>
          <cell r="AN330"/>
          <cell r="AO330"/>
          <cell r="AP330"/>
          <cell r="AQ330">
            <v>2554000</v>
          </cell>
          <cell r="AR330">
            <v>0</v>
          </cell>
          <cell r="AS330"/>
          <cell r="AT330">
            <v>0</v>
          </cell>
          <cell r="AU330">
            <v>0</v>
          </cell>
          <cell r="AV330"/>
          <cell r="AW330">
            <v>0</v>
          </cell>
          <cell r="AX330">
            <v>0</v>
          </cell>
          <cell r="AY330">
            <v>0</v>
          </cell>
          <cell r="AZ330"/>
          <cell r="BA330"/>
          <cell r="BB330"/>
          <cell r="BC330"/>
          <cell r="BD330"/>
          <cell r="BE330"/>
          <cell r="BF330">
            <v>0</v>
          </cell>
          <cell r="BG330">
            <v>0</v>
          </cell>
          <cell r="BH330"/>
          <cell r="BI330">
            <v>0</v>
          </cell>
          <cell r="BJ330" t="str">
            <v>Referred to RD</v>
          </cell>
          <cell r="BK330"/>
          <cell r="BL330"/>
          <cell r="BM330"/>
          <cell r="BN330"/>
          <cell r="BO330"/>
          <cell r="BP330"/>
          <cell r="BQ330"/>
          <cell r="BR330"/>
          <cell r="BS330"/>
          <cell r="BT330">
            <v>0</v>
          </cell>
          <cell r="BU330"/>
          <cell r="BV330"/>
          <cell r="BW330"/>
          <cell r="BX330"/>
          <cell r="BY330"/>
          <cell r="BZ330"/>
          <cell r="CA330" t="str">
            <v>Kanuit</v>
          </cell>
          <cell r="CB330" t="str">
            <v>Gallentine</v>
          </cell>
          <cell r="CC330">
            <v>10</v>
          </cell>
        </row>
        <row r="331">
          <cell r="C331">
            <v>205</v>
          </cell>
          <cell r="D331">
            <v>12</v>
          </cell>
          <cell r="E331">
            <v>78</v>
          </cell>
          <cell r="F331">
            <v>12</v>
          </cell>
          <cell r="G331"/>
          <cell r="H331" t="str">
            <v/>
          </cell>
          <cell r="I331" t="str">
            <v/>
          </cell>
          <cell r="J331">
            <v>0</v>
          </cell>
          <cell r="K331" t="str">
            <v>Barrett</v>
          </cell>
          <cell r="L331" t="str">
            <v>Watermain - looping</v>
          </cell>
          <cell r="M331" t="str">
            <v>1650009-5</v>
          </cell>
          <cell r="N331" t="str">
            <v xml:space="preserve">No </v>
          </cell>
          <cell r="O331">
            <v>972</v>
          </cell>
          <cell r="P331" t="str">
            <v>Reg</v>
          </cell>
          <cell r="Q331" t="str">
            <v>Exempt</v>
          </cell>
          <cell r="R331"/>
          <cell r="S331"/>
          <cell r="T331"/>
          <cell r="U331"/>
          <cell r="V331"/>
          <cell r="W331">
            <v>0</v>
          </cell>
          <cell r="X331"/>
          <cell r="Y331"/>
          <cell r="Z331"/>
          <cell r="AA331"/>
          <cell r="AB331">
            <v>0</v>
          </cell>
          <cell r="AC331"/>
          <cell r="AD331"/>
          <cell r="AE331"/>
          <cell r="AF331"/>
          <cell r="AG331"/>
          <cell r="AH331" t="str">
            <v>will prob be 2023 project</v>
          </cell>
          <cell r="AI331">
            <v>477000</v>
          </cell>
          <cell r="AJ331">
            <v>477000</v>
          </cell>
          <cell r="AK331">
            <v>0</v>
          </cell>
          <cell r="AL331"/>
          <cell r="AM331"/>
          <cell r="AN331"/>
          <cell r="AO331"/>
          <cell r="AP331"/>
          <cell r="AQ331">
            <v>477000</v>
          </cell>
          <cell r="AR331">
            <v>0</v>
          </cell>
          <cell r="AS331"/>
          <cell r="AT331">
            <v>0</v>
          </cell>
          <cell r="AU331">
            <v>0</v>
          </cell>
          <cell r="AV331"/>
          <cell r="AW331">
            <v>0</v>
          </cell>
          <cell r="AX331">
            <v>0</v>
          </cell>
          <cell r="AY331">
            <v>0</v>
          </cell>
          <cell r="AZ331"/>
          <cell r="BA331"/>
          <cell r="BB331"/>
          <cell r="BC331"/>
          <cell r="BD331"/>
          <cell r="BE331"/>
          <cell r="BF331">
            <v>0</v>
          </cell>
          <cell r="BG331">
            <v>0</v>
          </cell>
          <cell r="BH331"/>
          <cell r="BI331">
            <v>0</v>
          </cell>
          <cell r="BJ331"/>
          <cell r="BK331"/>
          <cell r="BL331"/>
          <cell r="BM331"/>
          <cell r="BN331"/>
          <cell r="BO331"/>
          <cell r="BP331"/>
          <cell r="BQ331"/>
          <cell r="BR331"/>
          <cell r="BS331"/>
          <cell r="BT331">
            <v>0</v>
          </cell>
          <cell r="BU331"/>
          <cell r="BV331"/>
          <cell r="BW331"/>
          <cell r="BX331"/>
          <cell r="BY331"/>
          <cell r="BZ331"/>
          <cell r="CA331" t="str">
            <v>Barrett</v>
          </cell>
          <cell r="CB331"/>
          <cell r="CC331" t="str">
            <v>6E</v>
          </cell>
        </row>
        <row r="332">
          <cell r="C332">
            <v>515</v>
          </cell>
          <cell r="D332">
            <v>10</v>
          </cell>
          <cell r="E332">
            <v>382</v>
          </cell>
          <cell r="F332">
            <v>10</v>
          </cell>
          <cell r="G332"/>
          <cell r="H332" t="str">
            <v/>
          </cell>
          <cell r="I332" t="str">
            <v/>
          </cell>
          <cell r="J332">
            <v>0</v>
          </cell>
          <cell r="K332" t="str">
            <v>Barrett</v>
          </cell>
          <cell r="L332" t="str">
            <v>Watermain - Replacement</v>
          </cell>
          <cell r="M332" t="str">
            <v>1650009-6</v>
          </cell>
          <cell r="N332" t="str">
            <v xml:space="preserve">No </v>
          </cell>
          <cell r="O332">
            <v>1127</v>
          </cell>
          <cell r="P332" t="str">
            <v>Reg</v>
          </cell>
          <cell r="Q332" t="str">
            <v>Exempt</v>
          </cell>
          <cell r="R332"/>
          <cell r="S332"/>
          <cell r="T332"/>
          <cell r="U332"/>
          <cell r="V332"/>
          <cell r="W332">
            <v>0</v>
          </cell>
          <cell r="X332"/>
          <cell r="Y332"/>
          <cell r="Z332"/>
          <cell r="AA332"/>
          <cell r="AB332">
            <v>0</v>
          </cell>
          <cell r="AC332"/>
          <cell r="AD332"/>
          <cell r="AE332"/>
          <cell r="AF332"/>
          <cell r="AG332"/>
          <cell r="AH332" t="str">
            <v>will prob be 2023 project</v>
          </cell>
          <cell r="AI332">
            <v>1292000</v>
          </cell>
          <cell r="AJ332">
            <v>1292000</v>
          </cell>
          <cell r="AK332">
            <v>0</v>
          </cell>
          <cell r="AL332"/>
          <cell r="AM332"/>
          <cell r="AN332"/>
          <cell r="AO332"/>
          <cell r="AP332"/>
          <cell r="AQ332">
            <v>1292000</v>
          </cell>
          <cell r="AR332">
            <v>0</v>
          </cell>
          <cell r="AS332"/>
          <cell r="AT332">
            <v>0</v>
          </cell>
          <cell r="AU332">
            <v>0</v>
          </cell>
          <cell r="AV332"/>
          <cell r="AW332">
            <v>0</v>
          </cell>
          <cell r="AX332">
            <v>0</v>
          </cell>
          <cell r="AY332">
            <v>0</v>
          </cell>
          <cell r="AZ332"/>
          <cell r="BA332"/>
          <cell r="BB332"/>
          <cell r="BC332"/>
          <cell r="BD332"/>
          <cell r="BE332"/>
          <cell r="BF332">
            <v>0</v>
          </cell>
          <cell r="BG332">
            <v>0</v>
          </cell>
          <cell r="BH332"/>
          <cell r="BI332">
            <v>0</v>
          </cell>
          <cell r="BJ332"/>
          <cell r="BK332"/>
          <cell r="BL332"/>
          <cell r="BM332"/>
          <cell r="BN332"/>
          <cell r="BO332"/>
          <cell r="BP332"/>
          <cell r="BQ332"/>
          <cell r="BR332"/>
          <cell r="BS332"/>
          <cell r="BT332">
            <v>0</v>
          </cell>
          <cell r="BU332"/>
          <cell r="BV332"/>
          <cell r="BW332"/>
          <cell r="BX332"/>
          <cell r="BY332"/>
          <cell r="BZ332"/>
          <cell r="CA332" t="str">
            <v>Barrett</v>
          </cell>
          <cell r="CB332"/>
          <cell r="CC332" t="str">
            <v>6E</v>
          </cell>
        </row>
        <row r="333">
          <cell r="C333">
            <v>622</v>
          </cell>
          <cell r="D333">
            <v>10</v>
          </cell>
          <cell r="E333">
            <v>477</v>
          </cell>
          <cell r="F333">
            <v>10</v>
          </cell>
          <cell r="G333"/>
          <cell r="H333" t="str">
            <v/>
          </cell>
          <cell r="I333" t="str">
            <v/>
          </cell>
          <cell r="J333">
            <v>0</v>
          </cell>
          <cell r="K333" t="str">
            <v>Kanuit</v>
          </cell>
          <cell r="L333" t="str">
            <v>Treatment - New Iron Removal Plant</v>
          </cell>
          <cell r="M333" t="str">
            <v>1720006-2</v>
          </cell>
          <cell r="N333" t="str">
            <v xml:space="preserve">No </v>
          </cell>
          <cell r="O333">
            <v>926</v>
          </cell>
          <cell r="P333" t="str">
            <v>Reg</v>
          </cell>
          <cell r="Q333" t="str">
            <v>Exempt</v>
          </cell>
          <cell r="R333"/>
          <cell r="S333"/>
          <cell r="T333"/>
          <cell r="U333"/>
          <cell r="V333"/>
          <cell r="W333">
            <v>0</v>
          </cell>
          <cell r="X333"/>
          <cell r="Y333"/>
          <cell r="Z333"/>
          <cell r="AA333"/>
          <cell r="AB333">
            <v>0</v>
          </cell>
          <cell r="AC333"/>
          <cell r="AD333"/>
          <cell r="AE333"/>
          <cell r="AF333"/>
          <cell r="AG333"/>
          <cell r="AH333"/>
          <cell r="AI333">
            <v>5645920</v>
          </cell>
          <cell r="AJ333">
            <v>5645920</v>
          </cell>
          <cell r="AK333">
            <v>0</v>
          </cell>
          <cell r="AL333"/>
          <cell r="AM333"/>
          <cell r="AN333"/>
          <cell r="AO333"/>
          <cell r="AP333"/>
          <cell r="AQ333">
            <v>5645920</v>
          </cell>
          <cell r="AR333">
            <v>0</v>
          </cell>
          <cell r="AS333"/>
          <cell r="AT333">
            <v>0</v>
          </cell>
          <cell r="AU333">
            <v>0</v>
          </cell>
          <cell r="AV333"/>
          <cell r="AW333">
            <v>0</v>
          </cell>
          <cell r="AX333">
            <v>0</v>
          </cell>
          <cell r="AY333">
            <v>0</v>
          </cell>
          <cell r="AZ333"/>
          <cell r="BA333"/>
          <cell r="BB333"/>
          <cell r="BC333"/>
          <cell r="BD333"/>
          <cell r="BE333"/>
          <cell r="BF333">
            <v>0</v>
          </cell>
          <cell r="BG333">
            <v>0</v>
          </cell>
          <cell r="BH333"/>
          <cell r="BI333">
            <v>0</v>
          </cell>
          <cell r="BJ333"/>
          <cell r="BK333"/>
          <cell r="BL333"/>
          <cell r="BM333"/>
          <cell r="BN333"/>
          <cell r="BO333"/>
          <cell r="BP333"/>
          <cell r="BQ333"/>
          <cell r="BR333"/>
          <cell r="BS333"/>
          <cell r="BT333">
            <v>0</v>
          </cell>
          <cell r="BU333"/>
          <cell r="BV333"/>
          <cell r="BW333"/>
          <cell r="BX333"/>
          <cell r="BY333"/>
          <cell r="BZ333"/>
          <cell r="CA333" t="str">
            <v>Kanuit</v>
          </cell>
          <cell r="CB333"/>
          <cell r="CC333">
            <v>9</v>
          </cell>
        </row>
        <row r="334">
          <cell r="C334">
            <v>623</v>
          </cell>
          <cell r="D334">
            <v>10</v>
          </cell>
          <cell r="E334">
            <v>478</v>
          </cell>
          <cell r="F334">
            <v>10</v>
          </cell>
          <cell r="G334"/>
          <cell r="H334" t="str">
            <v/>
          </cell>
          <cell r="I334" t="str">
            <v/>
          </cell>
          <cell r="J334">
            <v>0</v>
          </cell>
          <cell r="K334" t="str">
            <v>Kanuit</v>
          </cell>
          <cell r="L334" t="str">
            <v>Watermain - Replacement &amp; Upgrades</v>
          </cell>
          <cell r="M334" t="str">
            <v>1720006-3</v>
          </cell>
          <cell r="N334" t="str">
            <v xml:space="preserve">No </v>
          </cell>
          <cell r="O334">
            <v>926</v>
          </cell>
          <cell r="P334" t="str">
            <v>Reg</v>
          </cell>
          <cell r="Q334" t="str">
            <v>Exempt</v>
          </cell>
          <cell r="R334"/>
          <cell r="S334"/>
          <cell r="T334"/>
          <cell r="U334"/>
          <cell r="V334"/>
          <cell r="W334">
            <v>0</v>
          </cell>
          <cell r="X334"/>
          <cell r="Y334"/>
          <cell r="Z334"/>
          <cell r="AA334"/>
          <cell r="AB334">
            <v>0</v>
          </cell>
          <cell r="AC334"/>
          <cell r="AD334"/>
          <cell r="AE334"/>
          <cell r="AF334"/>
          <cell r="AG334"/>
          <cell r="AH334"/>
          <cell r="AI334">
            <v>4500000</v>
          </cell>
          <cell r="AJ334">
            <v>4500000</v>
          </cell>
          <cell r="AK334">
            <v>0</v>
          </cell>
          <cell r="AL334"/>
          <cell r="AM334"/>
          <cell r="AN334"/>
          <cell r="AO334"/>
          <cell r="AP334"/>
          <cell r="AQ334">
            <v>4500000</v>
          </cell>
          <cell r="AR334">
            <v>0</v>
          </cell>
          <cell r="AS334"/>
          <cell r="AT334">
            <v>0</v>
          </cell>
          <cell r="AU334">
            <v>0</v>
          </cell>
          <cell r="AV334"/>
          <cell r="AW334">
            <v>0</v>
          </cell>
          <cell r="AX334">
            <v>0</v>
          </cell>
          <cell r="AY334">
            <v>0</v>
          </cell>
          <cell r="AZ334"/>
          <cell r="BA334"/>
          <cell r="BB334"/>
          <cell r="BC334"/>
          <cell r="BD334"/>
          <cell r="BE334"/>
          <cell r="BF334">
            <v>0</v>
          </cell>
          <cell r="BG334">
            <v>0</v>
          </cell>
          <cell r="BH334"/>
          <cell r="BI334">
            <v>0</v>
          </cell>
          <cell r="BJ334"/>
          <cell r="BK334"/>
          <cell r="BL334"/>
          <cell r="BM334"/>
          <cell r="BN334"/>
          <cell r="BO334"/>
          <cell r="BP334"/>
          <cell r="BQ334"/>
          <cell r="BR334"/>
          <cell r="BS334"/>
          <cell r="BT334">
            <v>0</v>
          </cell>
          <cell r="BU334"/>
          <cell r="BV334"/>
          <cell r="BW334"/>
          <cell r="BX334"/>
          <cell r="BY334"/>
          <cell r="BZ334"/>
          <cell r="CA334" t="str">
            <v>Kanuit</v>
          </cell>
          <cell r="CB334"/>
          <cell r="CC334">
            <v>9</v>
          </cell>
        </row>
        <row r="335">
          <cell r="C335">
            <v>349</v>
          </cell>
          <cell r="D335">
            <v>10</v>
          </cell>
          <cell r="E335">
            <v>233</v>
          </cell>
          <cell r="F335">
            <v>10</v>
          </cell>
          <cell r="G335"/>
          <cell r="H335" t="str">
            <v/>
          </cell>
          <cell r="I335" t="str">
            <v/>
          </cell>
          <cell r="J335" t="str">
            <v>Referred to RD</v>
          </cell>
          <cell r="K335" t="str">
            <v>Schultz</v>
          </cell>
          <cell r="L335" t="str">
            <v>Storage - Repl 50,000 Gal Tower</v>
          </cell>
          <cell r="M335" t="str">
            <v>1540004-3</v>
          </cell>
          <cell r="N335" t="str">
            <v xml:space="preserve">No </v>
          </cell>
          <cell r="O335">
            <v>307</v>
          </cell>
          <cell r="P335" t="str">
            <v>Reg</v>
          </cell>
          <cell r="Q335" t="str">
            <v>Exempt</v>
          </cell>
          <cell r="R335"/>
          <cell r="S335"/>
          <cell r="T335"/>
          <cell r="U335"/>
          <cell r="V335"/>
          <cell r="W335">
            <v>0</v>
          </cell>
          <cell r="X335"/>
          <cell r="Y335"/>
          <cell r="Z335"/>
          <cell r="AA335"/>
          <cell r="AB335">
            <v>0</v>
          </cell>
          <cell r="AC335"/>
          <cell r="AD335">
            <v>44682</v>
          </cell>
          <cell r="AE335">
            <v>44805</v>
          </cell>
          <cell r="AF335"/>
          <cell r="AG335"/>
          <cell r="AH335"/>
          <cell r="AI335">
            <v>1430000</v>
          </cell>
          <cell r="AJ335">
            <v>1430000</v>
          </cell>
          <cell r="AK335">
            <v>0</v>
          </cell>
          <cell r="AL335"/>
          <cell r="AM335"/>
          <cell r="AN335"/>
          <cell r="AO335"/>
          <cell r="AP335"/>
          <cell r="AQ335">
            <v>1430000</v>
          </cell>
          <cell r="AR335">
            <v>0</v>
          </cell>
          <cell r="AS335"/>
          <cell r="AT335">
            <v>0</v>
          </cell>
          <cell r="AU335">
            <v>0</v>
          </cell>
          <cell r="AV335"/>
          <cell r="AW335">
            <v>0</v>
          </cell>
          <cell r="AX335">
            <v>0</v>
          </cell>
          <cell r="AY335">
            <v>0</v>
          </cell>
          <cell r="AZ335"/>
          <cell r="BA335"/>
          <cell r="BB335"/>
          <cell r="BC335"/>
          <cell r="BD335"/>
          <cell r="BE335"/>
          <cell r="BF335">
            <v>0</v>
          </cell>
          <cell r="BG335">
            <v>0</v>
          </cell>
          <cell r="BH335"/>
          <cell r="BI335">
            <v>0</v>
          </cell>
          <cell r="BJ335" t="str">
            <v>Referred to RD</v>
          </cell>
          <cell r="BK335"/>
          <cell r="BL335"/>
          <cell r="BM335"/>
          <cell r="BN335"/>
          <cell r="BO335"/>
          <cell r="BP335"/>
          <cell r="BQ335"/>
          <cell r="BR335"/>
          <cell r="BS335"/>
          <cell r="BT335">
            <v>0</v>
          </cell>
          <cell r="BU335"/>
          <cell r="BV335"/>
          <cell r="BW335"/>
          <cell r="BX335"/>
          <cell r="BY335"/>
          <cell r="BZ335"/>
          <cell r="CA335" t="str">
            <v>Schultz</v>
          </cell>
          <cell r="CB335"/>
          <cell r="CC335">
            <v>1</v>
          </cell>
        </row>
        <row r="336">
          <cell r="C336">
            <v>29</v>
          </cell>
          <cell r="D336">
            <v>20</v>
          </cell>
          <cell r="E336">
            <v>225</v>
          </cell>
          <cell r="F336">
            <v>10</v>
          </cell>
          <cell r="G336"/>
          <cell r="H336" t="str">
            <v/>
          </cell>
          <cell r="I336" t="str">
            <v/>
          </cell>
          <cell r="J336">
            <v>0</v>
          </cell>
          <cell r="K336" t="str">
            <v>Bradshaw</v>
          </cell>
          <cell r="L336" t="str">
            <v>Other - LSL Replacement</v>
          </cell>
          <cell r="M336" t="str">
            <v>1560016-10</v>
          </cell>
          <cell r="N336" t="str">
            <v>Yes</v>
          </cell>
          <cell r="O336">
            <v>806</v>
          </cell>
          <cell r="P336" t="str">
            <v>LSL</v>
          </cell>
          <cell r="Q336" t="str">
            <v>Exempt</v>
          </cell>
          <cell r="R336"/>
          <cell r="S336"/>
          <cell r="T336"/>
          <cell r="U336"/>
          <cell r="V336"/>
          <cell r="W336">
            <v>0</v>
          </cell>
          <cell r="X336"/>
          <cell r="Y336"/>
          <cell r="Z336"/>
          <cell r="AA336"/>
          <cell r="AB336">
            <v>0</v>
          </cell>
          <cell r="AC336"/>
          <cell r="AD336"/>
          <cell r="AE336"/>
          <cell r="AF336"/>
          <cell r="AG336"/>
          <cell r="AH336"/>
          <cell r="AI336">
            <v>3325000</v>
          </cell>
          <cell r="AJ336">
            <v>3325000</v>
          </cell>
          <cell r="AK336">
            <v>0</v>
          </cell>
          <cell r="AL336"/>
          <cell r="AM336"/>
          <cell r="AN336"/>
          <cell r="AO336"/>
          <cell r="AP336"/>
          <cell r="AQ336">
            <v>3325000</v>
          </cell>
          <cell r="AR336">
            <v>0</v>
          </cell>
          <cell r="AS336"/>
          <cell r="AT336">
            <v>0</v>
          </cell>
          <cell r="AU336">
            <v>0</v>
          </cell>
          <cell r="AV336"/>
          <cell r="AW336">
            <v>0</v>
          </cell>
          <cell r="AX336">
            <v>0</v>
          </cell>
          <cell r="AY336">
            <v>0</v>
          </cell>
          <cell r="AZ336"/>
          <cell r="BA336"/>
          <cell r="BB336"/>
          <cell r="BC336"/>
          <cell r="BD336"/>
          <cell r="BE336"/>
          <cell r="BF336">
            <v>0</v>
          </cell>
          <cell r="BG336">
            <v>2660000</v>
          </cell>
          <cell r="BH336"/>
          <cell r="BI336">
            <v>0</v>
          </cell>
          <cell r="BJ336"/>
          <cell r="BK336"/>
          <cell r="BL336"/>
          <cell r="BM336"/>
          <cell r="BN336"/>
          <cell r="BO336"/>
          <cell r="BP336"/>
          <cell r="BQ336"/>
          <cell r="BR336"/>
          <cell r="BS336"/>
          <cell r="BT336">
            <v>0</v>
          </cell>
          <cell r="BU336"/>
          <cell r="BV336"/>
          <cell r="BW336"/>
          <cell r="BX336"/>
          <cell r="BY336"/>
          <cell r="BZ336"/>
          <cell r="CA336" t="str">
            <v>Bradshaw</v>
          </cell>
          <cell r="CB336"/>
          <cell r="CC336">
            <v>4</v>
          </cell>
        </row>
        <row r="337">
          <cell r="C337">
            <v>323</v>
          </cell>
          <cell r="D337">
            <v>10</v>
          </cell>
          <cell r="E337">
            <v>203</v>
          </cell>
          <cell r="F337">
            <v>10</v>
          </cell>
          <cell r="G337">
            <v>2022</v>
          </cell>
          <cell r="H337" t="str">
            <v>Yes</v>
          </cell>
          <cell r="I337" t="str">
            <v/>
          </cell>
          <cell r="J337">
            <v>0</v>
          </cell>
          <cell r="K337" t="str">
            <v>Brooksbank</v>
          </cell>
          <cell r="L337" t="str">
            <v>Watermain - Inman St. Underground Imprvm</v>
          </cell>
          <cell r="M337" t="str">
            <v>1560016-8</v>
          </cell>
          <cell r="N337" t="str">
            <v xml:space="preserve">No </v>
          </cell>
          <cell r="O337">
            <v>853</v>
          </cell>
          <cell r="P337" t="str">
            <v>Reg</v>
          </cell>
          <cell r="Q337" t="str">
            <v>Exempt</v>
          </cell>
          <cell r="R337"/>
          <cell r="S337" t="str">
            <v>certified</v>
          </cell>
          <cell r="T337">
            <v>533391</v>
          </cell>
          <cell r="U337"/>
          <cell r="V337"/>
          <cell r="W337">
            <v>533391</v>
          </cell>
          <cell r="X337" t="str">
            <v>22 Carryover</v>
          </cell>
          <cell r="Y337" t="str">
            <v>add back on 24 iup</v>
          </cell>
          <cell r="Z337" t="str">
            <v>certified</v>
          </cell>
          <cell r="AA337">
            <v>533391</v>
          </cell>
          <cell r="AB337">
            <v>533391</v>
          </cell>
          <cell r="AC337" t="str">
            <v>Carryover</v>
          </cell>
          <cell r="AD337">
            <v>45078</v>
          </cell>
          <cell r="AE337">
            <v>45505</v>
          </cell>
          <cell r="AF337"/>
          <cell r="AG337"/>
          <cell r="AH337"/>
          <cell r="AI337">
            <v>533391</v>
          </cell>
          <cell r="AJ337">
            <v>533391</v>
          </cell>
          <cell r="AK337">
            <v>0</v>
          </cell>
          <cell r="AL337">
            <v>44652</v>
          </cell>
          <cell r="AM337">
            <v>44684</v>
          </cell>
          <cell r="AN337">
            <v>1</v>
          </cell>
          <cell r="AO337">
            <v>602753</v>
          </cell>
          <cell r="AP337"/>
          <cell r="AQ337">
            <v>533391</v>
          </cell>
          <cell r="AR337">
            <v>533391</v>
          </cell>
          <cell r="AS337"/>
          <cell r="AT337">
            <v>0</v>
          </cell>
          <cell r="AU337">
            <v>0</v>
          </cell>
          <cell r="AV337"/>
          <cell r="AW337">
            <v>0</v>
          </cell>
          <cell r="AX337">
            <v>0</v>
          </cell>
          <cell r="AY337">
            <v>533391</v>
          </cell>
          <cell r="AZ337">
            <v>45093</v>
          </cell>
          <cell r="BA337">
            <v>45123</v>
          </cell>
          <cell r="BB337">
            <v>2024</v>
          </cell>
          <cell r="BC337" t="str">
            <v>DWRF</v>
          </cell>
          <cell r="BD337"/>
          <cell r="BE337"/>
          <cell r="BF337">
            <v>0</v>
          </cell>
          <cell r="BG337">
            <v>0</v>
          </cell>
          <cell r="BH337"/>
          <cell r="BI337">
            <v>0</v>
          </cell>
          <cell r="BJ337"/>
          <cell r="BK337"/>
          <cell r="BL337"/>
          <cell r="BM337"/>
          <cell r="BN337"/>
          <cell r="BO337"/>
          <cell r="BP337"/>
          <cell r="BQ337"/>
          <cell r="BR337"/>
          <cell r="BS337"/>
          <cell r="BT337">
            <v>0</v>
          </cell>
          <cell r="BU337"/>
          <cell r="BV337"/>
          <cell r="BW337"/>
          <cell r="BX337"/>
          <cell r="BY337"/>
          <cell r="BZ337"/>
          <cell r="CA337" t="str">
            <v>Brooksbank</v>
          </cell>
          <cell r="CB337" t="str">
            <v>Bradshaw</v>
          </cell>
          <cell r="CC337">
            <v>4</v>
          </cell>
        </row>
        <row r="338">
          <cell r="C338">
            <v>341</v>
          </cell>
          <cell r="D338">
            <v>10</v>
          </cell>
          <cell r="E338">
            <v>226</v>
          </cell>
          <cell r="F338">
            <v>10</v>
          </cell>
          <cell r="G338">
            <v>2023</v>
          </cell>
          <cell r="H338" t="str">
            <v>Yes</v>
          </cell>
          <cell r="I338" t="str">
            <v/>
          </cell>
          <cell r="J338">
            <v>0</v>
          </cell>
          <cell r="K338" t="str">
            <v>Bradshaw</v>
          </cell>
          <cell r="L338" t="str">
            <v>Watermain - Replace Cast Iron Main</v>
          </cell>
          <cell r="M338" t="str">
            <v>1560016-9</v>
          </cell>
          <cell r="N338" t="str">
            <v xml:space="preserve">No </v>
          </cell>
          <cell r="O338">
            <v>806</v>
          </cell>
          <cell r="P338" t="str">
            <v>Reg</v>
          </cell>
          <cell r="Q338" t="str">
            <v>Exempt</v>
          </cell>
          <cell r="R338"/>
          <cell r="S338" t="str">
            <v>certified</v>
          </cell>
          <cell r="T338">
            <v>8325000</v>
          </cell>
          <cell r="U338"/>
          <cell r="V338"/>
          <cell r="W338">
            <v>3325000</v>
          </cell>
          <cell r="X338" t="str">
            <v>23 Carryover</v>
          </cell>
          <cell r="Y338"/>
          <cell r="Z338">
            <v>44707</v>
          </cell>
          <cell r="AA338">
            <v>8325000</v>
          </cell>
          <cell r="AB338">
            <v>3325000</v>
          </cell>
          <cell r="AC338" t="str">
            <v>Part B</v>
          </cell>
          <cell r="AD338">
            <v>45444</v>
          </cell>
          <cell r="AE338">
            <v>45809</v>
          </cell>
          <cell r="AF338"/>
          <cell r="AG338"/>
          <cell r="AH338"/>
          <cell r="AI338">
            <v>8325000</v>
          </cell>
          <cell r="AJ338">
            <v>8325000</v>
          </cell>
          <cell r="AK338">
            <v>0</v>
          </cell>
          <cell r="AL338">
            <v>45083</v>
          </cell>
          <cell r="AM338">
            <v>45104</v>
          </cell>
          <cell r="AN338">
            <v>1</v>
          </cell>
          <cell r="AO338">
            <v>8325000</v>
          </cell>
          <cell r="AP338"/>
          <cell r="AQ338">
            <v>8325000</v>
          </cell>
          <cell r="AR338">
            <v>3325000</v>
          </cell>
          <cell r="AS338"/>
          <cell r="AT338">
            <v>0</v>
          </cell>
          <cell r="AU338">
            <v>0</v>
          </cell>
          <cell r="AV338"/>
          <cell r="AW338">
            <v>0</v>
          </cell>
          <cell r="AX338">
            <v>0</v>
          </cell>
          <cell r="AY338">
            <v>3325000</v>
          </cell>
          <cell r="AZ338"/>
          <cell r="BA338"/>
          <cell r="BB338"/>
          <cell r="BC338"/>
          <cell r="BD338">
            <v>5000000</v>
          </cell>
          <cell r="BE338">
            <v>45152</v>
          </cell>
          <cell r="BF338">
            <v>5000000</v>
          </cell>
          <cell r="BG338">
            <v>5000000</v>
          </cell>
          <cell r="BH338"/>
          <cell r="BI338">
            <v>0</v>
          </cell>
          <cell r="BJ338"/>
          <cell r="BK338"/>
          <cell r="BL338"/>
          <cell r="BM338"/>
          <cell r="BN338"/>
          <cell r="BO338"/>
          <cell r="BP338"/>
          <cell r="BQ338"/>
          <cell r="BR338"/>
          <cell r="BS338"/>
          <cell r="BT338">
            <v>0</v>
          </cell>
          <cell r="BU338"/>
          <cell r="BV338"/>
          <cell r="BW338"/>
          <cell r="BX338"/>
          <cell r="BY338"/>
          <cell r="BZ338"/>
          <cell r="CA338" t="str">
            <v>Bradshaw</v>
          </cell>
          <cell r="CB338"/>
          <cell r="CC338">
            <v>4</v>
          </cell>
        </row>
        <row r="339">
          <cell r="C339">
            <v>347</v>
          </cell>
          <cell r="D339">
            <v>10</v>
          </cell>
          <cell r="E339"/>
          <cell r="F339"/>
          <cell r="G339">
            <v>2024</v>
          </cell>
          <cell r="H339" t="str">
            <v/>
          </cell>
          <cell r="I339" t="str">
            <v>Yes</v>
          </cell>
          <cell r="J339">
            <v>0</v>
          </cell>
          <cell r="K339" t="str">
            <v>Bradshaw</v>
          </cell>
          <cell r="L339" t="str">
            <v>Treatment - Facility Rehab</v>
          </cell>
          <cell r="M339" t="str">
            <v>1560016-12</v>
          </cell>
          <cell r="N339" t="str">
            <v xml:space="preserve">No </v>
          </cell>
          <cell r="O339">
            <v>776</v>
          </cell>
          <cell r="P339" t="str">
            <v>Reg</v>
          </cell>
          <cell r="Q339"/>
          <cell r="R339"/>
          <cell r="S339">
            <v>45071</v>
          </cell>
          <cell r="T339">
            <v>3366360</v>
          </cell>
          <cell r="U339"/>
          <cell r="V339"/>
          <cell r="W339">
            <v>3366360</v>
          </cell>
          <cell r="X339" t="str">
            <v>Part B</v>
          </cell>
          <cell r="Y339"/>
          <cell r="Z339"/>
          <cell r="AA339"/>
          <cell r="AB339"/>
          <cell r="AC339"/>
          <cell r="AD339">
            <v>45413</v>
          </cell>
          <cell r="AE339">
            <v>45809</v>
          </cell>
          <cell r="AF339"/>
          <cell r="AG339"/>
          <cell r="AH339"/>
          <cell r="AI339">
            <v>3366360</v>
          </cell>
          <cell r="AJ339">
            <v>3366360</v>
          </cell>
          <cell r="AK339">
            <v>0</v>
          </cell>
          <cell r="AL339"/>
          <cell r="AM339"/>
          <cell r="AN339"/>
          <cell r="AO339"/>
          <cell r="AP339"/>
          <cell r="AQ339">
            <v>3366360</v>
          </cell>
          <cell r="AR339">
            <v>3366360</v>
          </cell>
          <cell r="AS339"/>
          <cell r="AT339">
            <v>0</v>
          </cell>
          <cell r="AU339">
            <v>0</v>
          </cell>
          <cell r="AV339"/>
          <cell r="AW339">
            <v>0</v>
          </cell>
          <cell r="AX339">
            <v>0</v>
          </cell>
          <cell r="AY339">
            <v>3366360</v>
          </cell>
          <cell r="AZ339"/>
          <cell r="BA339"/>
          <cell r="BB339"/>
          <cell r="BC339"/>
          <cell r="BD339"/>
          <cell r="BE339"/>
          <cell r="BF339">
            <v>0</v>
          </cell>
          <cell r="BG339">
            <v>2089173.5783843775</v>
          </cell>
          <cell r="BH339"/>
          <cell r="BI339">
            <v>0</v>
          </cell>
          <cell r="BJ339"/>
          <cell r="BK339"/>
          <cell r="BL339"/>
          <cell r="BM339"/>
          <cell r="BN339"/>
          <cell r="BO339"/>
          <cell r="BP339"/>
          <cell r="BQ339"/>
          <cell r="BR339"/>
          <cell r="BS339"/>
          <cell r="BT339"/>
          <cell r="BU339"/>
          <cell r="BV339"/>
          <cell r="BW339"/>
          <cell r="BX339"/>
          <cell r="BY339"/>
          <cell r="BZ339"/>
          <cell r="CA339" t="str">
            <v>Bradshaw</v>
          </cell>
          <cell r="CB339"/>
          <cell r="CC339">
            <v>4</v>
          </cell>
        </row>
        <row r="340">
          <cell r="C340">
            <v>327</v>
          </cell>
          <cell r="D340">
            <v>10</v>
          </cell>
          <cell r="E340">
            <v>207</v>
          </cell>
          <cell r="F340">
            <v>10</v>
          </cell>
          <cell r="G340" t="str">
            <v/>
          </cell>
          <cell r="H340" t="str">
            <v/>
          </cell>
          <cell r="I340" t="str">
            <v/>
          </cell>
          <cell r="J340">
            <v>0</v>
          </cell>
          <cell r="K340" t="str">
            <v>Bradshaw</v>
          </cell>
          <cell r="L340" t="str">
            <v>Source - New Well #2/Rehab #1</v>
          </cell>
          <cell r="M340" t="str">
            <v>1260005-2</v>
          </cell>
          <cell r="N340" t="str">
            <v xml:space="preserve">No </v>
          </cell>
          <cell r="O340">
            <v>425</v>
          </cell>
          <cell r="P340" t="str">
            <v>Reg</v>
          </cell>
          <cell r="Q340" t="str">
            <v>Exempt</v>
          </cell>
          <cell r="R340"/>
          <cell r="S340"/>
          <cell r="T340"/>
          <cell r="U340"/>
          <cell r="V340"/>
          <cell r="W340">
            <v>0</v>
          </cell>
          <cell r="X340"/>
          <cell r="Y340"/>
          <cell r="Z340"/>
          <cell r="AA340"/>
          <cell r="AB340">
            <v>0</v>
          </cell>
          <cell r="AC340"/>
          <cell r="AD340"/>
          <cell r="AE340"/>
          <cell r="AF340"/>
          <cell r="AG340"/>
          <cell r="AH340"/>
          <cell r="AI340">
            <v>200000</v>
          </cell>
          <cell r="AJ340">
            <v>200000</v>
          </cell>
          <cell r="AK340">
            <v>0</v>
          </cell>
          <cell r="AL340"/>
          <cell r="AM340"/>
          <cell r="AN340"/>
          <cell r="AO340"/>
          <cell r="AP340"/>
          <cell r="AQ340">
            <v>200000</v>
          </cell>
          <cell r="AR340">
            <v>0</v>
          </cell>
          <cell r="AS340"/>
          <cell r="AT340">
            <v>0</v>
          </cell>
          <cell r="AU340">
            <v>0</v>
          </cell>
          <cell r="AV340"/>
          <cell r="AW340">
            <v>0</v>
          </cell>
          <cell r="AX340">
            <v>0</v>
          </cell>
          <cell r="AY340">
            <v>0</v>
          </cell>
          <cell r="AZ340"/>
          <cell r="BA340"/>
          <cell r="BB340"/>
          <cell r="BC340"/>
          <cell r="BD340"/>
          <cell r="BE340"/>
          <cell r="BF340">
            <v>0</v>
          </cell>
          <cell r="BG340">
            <v>0</v>
          </cell>
          <cell r="BH340"/>
          <cell r="BI340">
            <v>0</v>
          </cell>
          <cell r="BJ340"/>
          <cell r="BK340"/>
          <cell r="BL340"/>
          <cell r="BM340"/>
          <cell r="BN340"/>
          <cell r="BO340"/>
          <cell r="BP340"/>
          <cell r="BT340">
            <v>0</v>
          </cell>
          <cell r="BU340"/>
          <cell r="BV340"/>
          <cell r="BX340"/>
          <cell r="CA340" t="str">
            <v>Bradshaw</v>
          </cell>
          <cell r="CB340" t="str">
            <v>Lafontaine</v>
          </cell>
          <cell r="CC340">
            <v>4</v>
          </cell>
        </row>
        <row r="341">
          <cell r="C341">
            <v>328</v>
          </cell>
          <cell r="D341">
            <v>10</v>
          </cell>
          <cell r="E341">
            <v>208</v>
          </cell>
          <cell r="F341">
            <v>10</v>
          </cell>
          <cell r="G341" t="str">
            <v/>
          </cell>
          <cell r="H341" t="str">
            <v/>
          </cell>
          <cell r="I341" t="str">
            <v/>
          </cell>
          <cell r="J341">
            <v>0</v>
          </cell>
          <cell r="K341" t="str">
            <v>Bradshaw</v>
          </cell>
          <cell r="L341" t="str">
            <v>Storage - Replace Elevated Tower</v>
          </cell>
          <cell r="M341" t="str">
            <v>1260005-3</v>
          </cell>
          <cell r="N341" t="str">
            <v xml:space="preserve">No </v>
          </cell>
          <cell r="O341">
            <v>425</v>
          </cell>
          <cell r="P341" t="str">
            <v>Reg</v>
          </cell>
          <cell r="Q341" t="str">
            <v>Exempt</v>
          </cell>
          <cell r="R341"/>
          <cell r="S341"/>
          <cell r="T341"/>
          <cell r="U341"/>
          <cell r="V341"/>
          <cell r="W341">
            <v>0</v>
          </cell>
          <cell r="X341"/>
          <cell r="Y341"/>
          <cell r="Z341"/>
          <cell r="AA341"/>
          <cell r="AB341">
            <v>0</v>
          </cell>
          <cell r="AC341"/>
          <cell r="AD341"/>
          <cell r="AE341"/>
          <cell r="AF341"/>
          <cell r="AG341"/>
          <cell r="AH341"/>
          <cell r="AI341">
            <v>750000</v>
          </cell>
          <cell r="AJ341">
            <v>750000</v>
          </cell>
          <cell r="AK341">
            <v>0</v>
          </cell>
          <cell r="AL341"/>
          <cell r="AM341"/>
          <cell r="AN341"/>
          <cell r="AO341"/>
          <cell r="AP341"/>
          <cell r="AQ341">
            <v>750000</v>
          </cell>
          <cell r="AR341">
            <v>0</v>
          </cell>
          <cell r="AS341"/>
          <cell r="AT341">
            <v>0</v>
          </cell>
          <cell r="AU341">
            <v>0</v>
          </cell>
          <cell r="AV341"/>
          <cell r="AW341">
            <v>0</v>
          </cell>
          <cell r="AX341">
            <v>0</v>
          </cell>
          <cell r="AY341">
            <v>0</v>
          </cell>
          <cell r="AZ341"/>
          <cell r="BA341"/>
          <cell r="BB341"/>
          <cell r="BC341"/>
          <cell r="BD341"/>
          <cell r="BE341"/>
          <cell r="BF341">
            <v>0</v>
          </cell>
          <cell r="BG341">
            <v>0</v>
          </cell>
          <cell r="BH341"/>
          <cell r="BI341">
            <v>0</v>
          </cell>
          <cell r="BJ341"/>
          <cell r="BK341"/>
          <cell r="BL341"/>
          <cell r="BM341"/>
          <cell r="BN341"/>
          <cell r="BO341"/>
          <cell r="BP341"/>
          <cell r="BQ341"/>
          <cell r="BR341"/>
          <cell r="BS341"/>
          <cell r="BT341">
            <v>0</v>
          </cell>
          <cell r="BU341"/>
          <cell r="BV341"/>
          <cell r="BW341"/>
          <cell r="BX341"/>
          <cell r="BY341"/>
          <cell r="BZ341"/>
          <cell r="CA341" t="str">
            <v>Bradshaw</v>
          </cell>
          <cell r="CB341" t="str">
            <v>Lafontaine</v>
          </cell>
          <cell r="CC341">
            <v>4</v>
          </cell>
        </row>
        <row r="342">
          <cell r="C342">
            <v>329</v>
          </cell>
          <cell r="D342">
            <v>10</v>
          </cell>
          <cell r="E342">
            <v>209</v>
          </cell>
          <cell r="F342">
            <v>10</v>
          </cell>
          <cell r="G342" t="str">
            <v/>
          </cell>
          <cell r="H342" t="str">
            <v/>
          </cell>
          <cell r="I342" t="str">
            <v/>
          </cell>
          <cell r="J342">
            <v>0</v>
          </cell>
          <cell r="K342" t="str">
            <v>Bradshaw</v>
          </cell>
          <cell r="L342" t="str">
            <v>Watermain - Loop and Replace</v>
          </cell>
          <cell r="M342" t="str">
            <v>1260005-4</v>
          </cell>
          <cell r="N342" t="str">
            <v xml:space="preserve">No </v>
          </cell>
          <cell r="O342">
            <v>425</v>
          </cell>
          <cell r="P342" t="str">
            <v>Reg</v>
          </cell>
          <cell r="Q342" t="str">
            <v>Exempt</v>
          </cell>
          <cell r="R342"/>
          <cell r="S342"/>
          <cell r="T342"/>
          <cell r="U342"/>
          <cell r="V342"/>
          <cell r="W342">
            <v>0</v>
          </cell>
          <cell r="X342"/>
          <cell r="Y342"/>
          <cell r="Z342"/>
          <cell r="AA342"/>
          <cell r="AB342">
            <v>0</v>
          </cell>
          <cell r="AC342"/>
          <cell r="AD342"/>
          <cell r="AE342"/>
          <cell r="AF342"/>
          <cell r="AG342"/>
          <cell r="AH342"/>
          <cell r="AI342">
            <v>580000</v>
          </cell>
          <cell r="AJ342">
            <v>580000</v>
          </cell>
          <cell r="AK342">
            <v>0</v>
          </cell>
          <cell r="AL342"/>
          <cell r="AM342"/>
          <cell r="AN342"/>
          <cell r="AO342"/>
          <cell r="AP342"/>
          <cell r="AQ342">
            <v>580000</v>
          </cell>
          <cell r="AR342">
            <v>0</v>
          </cell>
          <cell r="AS342"/>
          <cell r="AT342">
            <v>0</v>
          </cell>
          <cell r="AU342">
            <v>0</v>
          </cell>
          <cell r="AV342"/>
          <cell r="AW342">
            <v>0</v>
          </cell>
          <cell r="AX342">
            <v>0</v>
          </cell>
          <cell r="AY342">
            <v>0</v>
          </cell>
          <cell r="AZ342"/>
          <cell r="BA342"/>
          <cell r="BB342"/>
          <cell r="BC342"/>
          <cell r="BD342"/>
          <cell r="BE342"/>
          <cell r="BF342">
            <v>0</v>
          </cell>
          <cell r="BG342">
            <v>0</v>
          </cell>
          <cell r="BH342"/>
          <cell r="BI342">
            <v>0</v>
          </cell>
          <cell r="BJ342"/>
          <cell r="BK342"/>
          <cell r="BL342"/>
          <cell r="BM342"/>
          <cell r="BN342"/>
          <cell r="BO342"/>
          <cell r="BP342"/>
          <cell r="BQ342"/>
          <cell r="BR342"/>
          <cell r="BS342"/>
          <cell r="BT342">
            <v>0</v>
          </cell>
          <cell r="BU342"/>
          <cell r="BV342"/>
          <cell r="BW342"/>
          <cell r="BX342"/>
          <cell r="BY342"/>
          <cell r="BZ342"/>
          <cell r="CA342" t="str">
            <v>Bradshaw</v>
          </cell>
          <cell r="CB342" t="str">
            <v>Lafontaine</v>
          </cell>
          <cell r="CC342">
            <v>4</v>
          </cell>
        </row>
        <row r="343">
          <cell r="C343">
            <v>306</v>
          </cell>
          <cell r="D343">
            <v>10</v>
          </cell>
          <cell r="E343">
            <v>187</v>
          </cell>
          <cell r="F343">
            <v>10</v>
          </cell>
          <cell r="G343" t="str">
            <v/>
          </cell>
          <cell r="H343" t="str">
            <v/>
          </cell>
          <cell r="I343" t="str">
            <v/>
          </cell>
          <cell r="J343" t="str">
            <v>Should apply</v>
          </cell>
          <cell r="K343" t="str">
            <v>Berrens</v>
          </cell>
          <cell r="L343" t="str">
            <v>Storage - Replace 100,000 Gal Tower</v>
          </cell>
          <cell r="M343" t="str">
            <v>1320002-3</v>
          </cell>
          <cell r="N343" t="str">
            <v xml:space="preserve">No </v>
          </cell>
          <cell r="O343">
            <v>691</v>
          </cell>
          <cell r="P343" t="str">
            <v>Reg</v>
          </cell>
          <cell r="Q343" t="str">
            <v>Exempt</v>
          </cell>
          <cell r="R343"/>
          <cell r="S343"/>
          <cell r="T343"/>
          <cell r="U343"/>
          <cell r="V343"/>
          <cell r="W343">
            <v>0</v>
          </cell>
          <cell r="X343"/>
          <cell r="Y343"/>
          <cell r="Z343"/>
          <cell r="AA343"/>
          <cell r="AB343">
            <v>0</v>
          </cell>
          <cell r="AC343"/>
          <cell r="AD343"/>
          <cell r="AE343"/>
          <cell r="AF343"/>
          <cell r="AG343"/>
          <cell r="AH343"/>
          <cell r="AI343">
            <v>800000</v>
          </cell>
          <cell r="AJ343">
            <v>800000</v>
          </cell>
          <cell r="AK343">
            <v>0</v>
          </cell>
          <cell r="AL343"/>
          <cell r="AM343"/>
          <cell r="AN343"/>
          <cell r="AO343"/>
          <cell r="AP343"/>
          <cell r="AQ343">
            <v>800000</v>
          </cell>
          <cell r="AR343">
            <v>0</v>
          </cell>
          <cell r="AS343"/>
          <cell r="AT343">
            <v>0</v>
          </cell>
          <cell r="AU343">
            <v>0</v>
          </cell>
          <cell r="AV343"/>
          <cell r="AW343">
            <v>0</v>
          </cell>
          <cell r="AX343">
            <v>0</v>
          </cell>
          <cell r="AY343">
            <v>0</v>
          </cell>
          <cell r="AZ343"/>
          <cell r="BA343"/>
          <cell r="BB343"/>
          <cell r="BC343"/>
          <cell r="BD343"/>
          <cell r="BE343"/>
          <cell r="BF343">
            <v>0</v>
          </cell>
          <cell r="BG343">
            <v>640000</v>
          </cell>
          <cell r="BH343"/>
          <cell r="BI343">
            <v>390000</v>
          </cell>
          <cell r="BJ343" t="str">
            <v>Should apply</v>
          </cell>
          <cell r="BK343"/>
          <cell r="BL343"/>
          <cell r="BM343"/>
          <cell r="BN343"/>
          <cell r="BO343">
            <v>351</v>
          </cell>
          <cell r="BP343"/>
          <cell r="BQ343">
            <v>600000</v>
          </cell>
          <cell r="BR343"/>
          <cell r="BS343"/>
          <cell r="BT343">
            <v>0</v>
          </cell>
          <cell r="BU343"/>
          <cell r="BV343"/>
          <cell r="BW343"/>
          <cell r="BX343"/>
          <cell r="BY343"/>
          <cell r="BZ343"/>
          <cell r="CA343" t="str">
            <v>Berrens</v>
          </cell>
          <cell r="CB343" t="str">
            <v>Gallentine</v>
          </cell>
          <cell r="CC343">
            <v>8</v>
          </cell>
        </row>
        <row r="344">
          <cell r="C344">
            <v>46</v>
          </cell>
          <cell r="D344">
            <v>20</v>
          </cell>
          <cell r="E344"/>
          <cell r="F344"/>
          <cell r="G344">
            <v>2024</v>
          </cell>
          <cell r="H344" t="str">
            <v/>
          </cell>
          <cell r="I344" t="str">
            <v>Yes</v>
          </cell>
          <cell r="J344">
            <v>0</v>
          </cell>
          <cell r="K344" t="str">
            <v>Bradshaw</v>
          </cell>
          <cell r="L344" t="str">
            <v>Other - LSL Replacement Phase 2</v>
          </cell>
          <cell r="M344" t="str">
            <v>1690022-13</v>
          </cell>
          <cell r="N344" t="str">
            <v>Yes</v>
          </cell>
          <cell r="O344">
            <v>16224</v>
          </cell>
          <cell r="P344" t="str">
            <v>LSL</v>
          </cell>
          <cell r="Q344"/>
          <cell r="R344"/>
          <cell r="S344">
            <v>45072</v>
          </cell>
          <cell r="T344">
            <v>1512000</v>
          </cell>
          <cell r="U344">
            <v>756000</v>
          </cell>
          <cell r="V344">
            <v>756000</v>
          </cell>
          <cell r="W344">
            <v>378000</v>
          </cell>
          <cell r="X344" t="str">
            <v>Part B</v>
          </cell>
          <cell r="Y344"/>
          <cell r="Z344"/>
          <cell r="AA344"/>
          <cell r="AB344"/>
          <cell r="AC344"/>
          <cell r="AD344">
            <v>45444</v>
          </cell>
          <cell r="AE344">
            <v>45566</v>
          </cell>
          <cell r="AF344"/>
          <cell r="AG344"/>
          <cell r="AH344" t="str">
            <v>cmt rcd; project not listed on draft</v>
          </cell>
          <cell r="AI344">
            <v>1512000</v>
          </cell>
          <cell r="AJ344">
            <v>1512000</v>
          </cell>
          <cell r="AK344">
            <v>0</v>
          </cell>
          <cell r="AL344"/>
          <cell r="AM344"/>
          <cell r="AN344"/>
          <cell r="AO344"/>
          <cell r="AP344"/>
          <cell r="AQ344">
            <v>1512000</v>
          </cell>
          <cell r="AR344">
            <v>1512000</v>
          </cell>
          <cell r="AS344"/>
          <cell r="AT344">
            <v>756000</v>
          </cell>
          <cell r="AU344">
            <v>0</v>
          </cell>
          <cell r="AV344"/>
          <cell r="AW344">
            <v>756000</v>
          </cell>
          <cell r="AX344">
            <v>378000</v>
          </cell>
          <cell r="AY344">
            <v>378000</v>
          </cell>
          <cell r="AZ344"/>
          <cell r="BA344"/>
          <cell r="BB344"/>
          <cell r="BC344"/>
          <cell r="BD344"/>
          <cell r="BE344"/>
          <cell r="BF344">
            <v>0</v>
          </cell>
          <cell r="BG344">
            <v>0</v>
          </cell>
          <cell r="BH344"/>
          <cell r="BI344">
            <v>0</v>
          </cell>
          <cell r="BJ344"/>
          <cell r="BK344"/>
          <cell r="BL344"/>
          <cell r="BM344"/>
          <cell r="BN344"/>
          <cell r="BO344"/>
          <cell r="BP344"/>
          <cell r="BQ344"/>
          <cell r="BR344"/>
          <cell r="BS344"/>
          <cell r="BT344"/>
          <cell r="BU344"/>
          <cell r="BV344"/>
          <cell r="BW344"/>
          <cell r="BX344"/>
          <cell r="BY344"/>
          <cell r="BZ344"/>
          <cell r="CA344" t="str">
            <v>Bradshaw</v>
          </cell>
          <cell r="CB344"/>
          <cell r="CC344" t="str">
            <v>3c</v>
          </cell>
        </row>
        <row r="345">
          <cell r="C345">
            <v>47</v>
          </cell>
          <cell r="D345">
            <v>20</v>
          </cell>
          <cell r="E345">
            <v>279</v>
          </cell>
          <cell r="F345">
            <v>10</v>
          </cell>
          <cell r="G345">
            <v>2024</v>
          </cell>
          <cell r="H345" t="str">
            <v/>
          </cell>
          <cell r="I345" t="str">
            <v>Yes</v>
          </cell>
          <cell r="J345">
            <v>0</v>
          </cell>
          <cell r="K345" t="str">
            <v>Bradshaw</v>
          </cell>
          <cell r="L345" t="str">
            <v>Other - LSL Replacement  Phase 1</v>
          </cell>
          <cell r="M345" t="str">
            <v>1690022-9</v>
          </cell>
          <cell r="N345" t="str">
            <v>Yes</v>
          </cell>
          <cell r="O345">
            <v>16224</v>
          </cell>
          <cell r="P345" t="str">
            <v>LSL</v>
          </cell>
          <cell r="Q345" t="str">
            <v>Exempt</v>
          </cell>
          <cell r="R345"/>
          <cell r="S345">
            <v>45072</v>
          </cell>
          <cell r="T345">
            <v>399300</v>
          </cell>
          <cell r="U345">
            <v>199650</v>
          </cell>
          <cell r="V345">
            <v>199650</v>
          </cell>
          <cell r="W345">
            <v>99825</v>
          </cell>
          <cell r="X345" t="str">
            <v>Part B</v>
          </cell>
          <cell r="Y345"/>
          <cell r="Z345">
            <v>44680</v>
          </cell>
          <cell r="AA345">
            <v>725400</v>
          </cell>
          <cell r="AB345">
            <v>525750</v>
          </cell>
          <cell r="AC345"/>
          <cell r="AD345">
            <v>45078</v>
          </cell>
          <cell r="AE345">
            <v>45200</v>
          </cell>
          <cell r="AF345"/>
          <cell r="AG345"/>
          <cell r="AH345" t="str">
            <v>cmt rcd; project not listed on draft</v>
          </cell>
          <cell r="AI345">
            <v>500000</v>
          </cell>
          <cell r="AJ345">
            <v>500000</v>
          </cell>
          <cell r="AK345">
            <v>0</v>
          </cell>
          <cell r="AL345"/>
          <cell r="AM345"/>
          <cell r="AN345"/>
          <cell r="AO345"/>
          <cell r="AP345"/>
          <cell r="AQ345">
            <v>500000</v>
          </cell>
          <cell r="AR345">
            <v>500000</v>
          </cell>
          <cell r="AS345"/>
          <cell r="AT345">
            <v>199650</v>
          </cell>
          <cell r="AU345">
            <v>0</v>
          </cell>
          <cell r="AV345"/>
          <cell r="AW345">
            <v>199650</v>
          </cell>
          <cell r="AX345">
            <v>99825</v>
          </cell>
          <cell r="AY345">
            <v>200525</v>
          </cell>
          <cell r="AZ345"/>
          <cell r="BA345"/>
          <cell r="BB345"/>
          <cell r="BC345"/>
          <cell r="BD345"/>
          <cell r="BE345"/>
          <cell r="BF345">
            <v>0</v>
          </cell>
          <cell r="BG345">
            <v>0</v>
          </cell>
          <cell r="BH345"/>
          <cell r="BI345">
            <v>0</v>
          </cell>
          <cell r="BJ345"/>
          <cell r="BK345"/>
          <cell r="BL345"/>
          <cell r="BM345"/>
          <cell r="BN345"/>
          <cell r="BO345"/>
          <cell r="BP345"/>
          <cell r="BQ345"/>
          <cell r="BR345"/>
          <cell r="BS345"/>
          <cell r="BT345">
            <v>0</v>
          </cell>
          <cell r="BU345"/>
          <cell r="BV345"/>
          <cell r="BW345"/>
          <cell r="BX345"/>
          <cell r="BY345"/>
          <cell r="BZ345"/>
          <cell r="CA345" t="str">
            <v>Bradshaw</v>
          </cell>
          <cell r="CB345"/>
          <cell r="CC345" t="str">
            <v>3c</v>
          </cell>
        </row>
        <row r="346">
          <cell r="C346">
            <v>400</v>
          </cell>
          <cell r="D346">
            <v>10</v>
          </cell>
          <cell r="E346">
            <v>275</v>
          </cell>
          <cell r="F346">
            <v>10</v>
          </cell>
          <cell r="G346">
            <v>2024</v>
          </cell>
          <cell r="H346" t="str">
            <v/>
          </cell>
          <cell r="I346" t="str">
            <v>Yes</v>
          </cell>
          <cell r="J346">
            <v>0</v>
          </cell>
          <cell r="K346" t="str">
            <v>Bradshaw</v>
          </cell>
          <cell r="L346" t="str">
            <v>Source - Well Houses Rehab</v>
          </cell>
          <cell r="M346" t="str">
            <v>1690022-10</v>
          </cell>
          <cell r="N346" t="str">
            <v xml:space="preserve">No </v>
          </cell>
          <cell r="O346">
            <v>15923</v>
          </cell>
          <cell r="P346" t="str">
            <v>Reg</v>
          </cell>
          <cell r="Q346" t="str">
            <v>Exempt</v>
          </cell>
          <cell r="R346"/>
          <cell r="S346">
            <v>45103</v>
          </cell>
          <cell r="T346">
            <v>900000</v>
          </cell>
          <cell r="U346"/>
          <cell r="V346"/>
          <cell r="W346">
            <v>900000</v>
          </cell>
          <cell r="X346" t="str">
            <v>Part B</v>
          </cell>
          <cell r="Y346"/>
          <cell r="Z346">
            <v>44680</v>
          </cell>
          <cell r="AA346">
            <v>600000</v>
          </cell>
          <cell r="AB346">
            <v>600000</v>
          </cell>
          <cell r="AC346" t="str">
            <v>Part B</v>
          </cell>
          <cell r="AD346">
            <v>45078</v>
          </cell>
          <cell r="AE346">
            <v>45292</v>
          </cell>
          <cell r="AF346"/>
          <cell r="AG346"/>
          <cell r="AH346" t="str">
            <v>city will fund on own</v>
          </cell>
          <cell r="AI346">
            <v>900000</v>
          </cell>
          <cell r="AJ346">
            <v>850000</v>
          </cell>
          <cell r="AK346">
            <v>50000</v>
          </cell>
          <cell r="AL346">
            <v>45078</v>
          </cell>
          <cell r="AM346"/>
          <cell r="AN346"/>
          <cell r="AO346"/>
          <cell r="AP346"/>
          <cell r="AQ346">
            <v>900000</v>
          </cell>
          <cell r="AR346">
            <v>900000</v>
          </cell>
          <cell r="AS346"/>
          <cell r="AT346">
            <v>0</v>
          </cell>
          <cell r="AU346">
            <v>0</v>
          </cell>
          <cell r="AV346"/>
          <cell r="AW346">
            <v>0</v>
          </cell>
          <cell r="AX346">
            <v>0</v>
          </cell>
          <cell r="AY346">
            <v>900000</v>
          </cell>
          <cell r="AZ346"/>
          <cell r="BA346"/>
          <cell r="BB346"/>
          <cell r="BC346"/>
          <cell r="BD346"/>
          <cell r="BE346"/>
          <cell r="BF346">
            <v>0</v>
          </cell>
          <cell r="BG346">
            <v>0</v>
          </cell>
          <cell r="BH346"/>
          <cell r="BI346">
            <v>0</v>
          </cell>
          <cell r="BJ346"/>
          <cell r="BK346"/>
          <cell r="BL346"/>
          <cell r="BM346"/>
          <cell r="BN346"/>
          <cell r="BO346"/>
          <cell r="BP346"/>
          <cell r="BQ346"/>
          <cell r="BR346"/>
          <cell r="BS346"/>
          <cell r="BT346">
            <v>0</v>
          </cell>
          <cell r="BU346"/>
          <cell r="BV346"/>
          <cell r="BW346"/>
          <cell r="BX346"/>
          <cell r="BY346"/>
          <cell r="BZ346"/>
          <cell r="CA346" t="str">
            <v>Bradshaw</v>
          </cell>
          <cell r="CB346"/>
          <cell r="CC346" t="str">
            <v>3c</v>
          </cell>
        </row>
        <row r="347">
          <cell r="C347">
            <v>401</v>
          </cell>
          <cell r="D347">
            <v>10</v>
          </cell>
          <cell r="E347">
            <v>276</v>
          </cell>
          <cell r="F347">
            <v>10</v>
          </cell>
          <cell r="G347">
            <v>2023</v>
          </cell>
          <cell r="H347" t="str">
            <v>Yes</v>
          </cell>
          <cell r="I347" t="str">
            <v/>
          </cell>
          <cell r="J347">
            <v>0</v>
          </cell>
          <cell r="K347" t="str">
            <v>Bradshaw</v>
          </cell>
          <cell r="L347" t="str">
            <v>Treatment - Plant Rehab</v>
          </cell>
          <cell r="M347" t="str">
            <v>1690022-11</v>
          </cell>
          <cell r="N347" t="str">
            <v xml:space="preserve">No </v>
          </cell>
          <cell r="O347">
            <v>15923</v>
          </cell>
          <cell r="P347" t="str">
            <v>Reg</v>
          </cell>
          <cell r="Q347" t="str">
            <v>Exempt</v>
          </cell>
          <cell r="R347"/>
          <cell r="S347" t="str">
            <v>certified</v>
          </cell>
          <cell r="T347">
            <v>9336684</v>
          </cell>
          <cell r="U347"/>
          <cell r="V347"/>
          <cell r="W347">
            <v>9336684</v>
          </cell>
          <cell r="X347" t="str">
            <v>23 Carryover</v>
          </cell>
          <cell r="Y347"/>
          <cell r="Z347">
            <v>44680</v>
          </cell>
          <cell r="AA347">
            <v>4800000</v>
          </cell>
          <cell r="AB347">
            <v>4800000</v>
          </cell>
          <cell r="AC347" t="str">
            <v>Part B</v>
          </cell>
          <cell r="AD347">
            <v>45078</v>
          </cell>
          <cell r="AE347">
            <v>45901</v>
          </cell>
          <cell r="AF347"/>
          <cell r="AG347"/>
          <cell r="AH347"/>
          <cell r="AI347">
            <v>9336684</v>
          </cell>
          <cell r="AJ347">
            <v>2500000</v>
          </cell>
          <cell r="AK347">
            <v>6836684</v>
          </cell>
          <cell r="AL347">
            <v>45078</v>
          </cell>
          <cell r="AM347">
            <v>45106</v>
          </cell>
          <cell r="AN347">
            <v>1</v>
          </cell>
          <cell r="AO347">
            <v>2500000</v>
          </cell>
          <cell r="AP347"/>
          <cell r="AQ347">
            <v>9336684</v>
          </cell>
          <cell r="AR347">
            <v>9336684</v>
          </cell>
          <cell r="AS347"/>
          <cell r="AT347">
            <v>0</v>
          </cell>
          <cell r="AU347">
            <v>0</v>
          </cell>
          <cell r="AV347"/>
          <cell r="AW347">
            <v>0</v>
          </cell>
          <cell r="AX347">
            <v>0</v>
          </cell>
          <cell r="AY347">
            <v>9336684</v>
          </cell>
          <cell r="AZ347">
            <v>45264</v>
          </cell>
          <cell r="BA347">
            <v>45661</v>
          </cell>
          <cell r="BB347">
            <v>2024</v>
          </cell>
          <cell r="BC347" t="str">
            <v>DWRF</v>
          </cell>
          <cell r="BD347"/>
          <cell r="BE347"/>
          <cell r="BF347">
            <v>0</v>
          </cell>
          <cell r="BG347">
            <v>0</v>
          </cell>
          <cell r="BH347"/>
          <cell r="BI347">
            <v>0</v>
          </cell>
          <cell r="BJ347"/>
          <cell r="BK347"/>
          <cell r="BL347"/>
          <cell r="BM347"/>
          <cell r="BN347"/>
          <cell r="BO347"/>
          <cell r="BP347"/>
          <cell r="BQ347"/>
          <cell r="BR347"/>
          <cell r="BS347"/>
          <cell r="BT347">
            <v>0</v>
          </cell>
          <cell r="BU347"/>
          <cell r="BV347"/>
          <cell r="BW347"/>
          <cell r="BX347"/>
          <cell r="BY347"/>
          <cell r="BZ347"/>
          <cell r="CA347" t="str">
            <v>Bradshaw</v>
          </cell>
          <cell r="CB347"/>
          <cell r="CC347" t="str">
            <v>3c</v>
          </cell>
        </row>
        <row r="348">
          <cell r="C348">
            <v>402</v>
          </cell>
          <cell r="D348">
            <v>10</v>
          </cell>
          <cell r="E348">
            <v>277</v>
          </cell>
          <cell r="F348">
            <v>10</v>
          </cell>
          <cell r="G348">
            <v>2024</v>
          </cell>
          <cell r="H348" t="str">
            <v/>
          </cell>
          <cell r="I348" t="str">
            <v>Yes</v>
          </cell>
          <cell r="J348">
            <v>0</v>
          </cell>
          <cell r="K348" t="str">
            <v>Bradshaw</v>
          </cell>
          <cell r="L348" t="str">
            <v>Treatment - Plant for Carey Valley Well</v>
          </cell>
          <cell r="M348" t="str">
            <v>1690022-7</v>
          </cell>
          <cell r="N348" t="str">
            <v xml:space="preserve">No </v>
          </cell>
          <cell r="O348">
            <v>15923</v>
          </cell>
          <cell r="P348" t="str">
            <v>Reg</v>
          </cell>
          <cell r="Q348" t="str">
            <v>Exempt</v>
          </cell>
          <cell r="R348"/>
          <cell r="S348">
            <v>45072</v>
          </cell>
          <cell r="T348">
            <v>14000000</v>
          </cell>
          <cell r="U348"/>
          <cell r="V348"/>
          <cell r="W348">
            <v>14000000</v>
          </cell>
          <cell r="X348" t="str">
            <v>Part B</v>
          </cell>
          <cell r="Y348"/>
          <cell r="Z348">
            <v>44680</v>
          </cell>
          <cell r="AA348">
            <v>10800000</v>
          </cell>
          <cell r="AB348">
            <v>10800000</v>
          </cell>
          <cell r="AC348" t="str">
            <v>Part B</v>
          </cell>
          <cell r="AD348">
            <v>45078</v>
          </cell>
          <cell r="AE348">
            <v>45901</v>
          </cell>
          <cell r="AF348"/>
          <cell r="AG348"/>
          <cell r="AH348"/>
          <cell r="AI348">
            <v>14000000</v>
          </cell>
          <cell r="AJ348">
            <v>14000000</v>
          </cell>
          <cell r="AK348">
            <v>0</v>
          </cell>
          <cell r="AL348">
            <v>45078</v>
          </cell>
          <cell r="AM348"/>
          <cell r="AN348"/>
          <cell r="AO348"/>
          <cell r="AP348"/>
          <cell r="AQ348">
            <v>14000000</v>
          </cell>
          <cell r="AR348">
            <v>14000000</v>
          </cell>
          <cell r="AS348"/>
          <cell r="AT348">
            <v>0</v>
          </cell>
          <cell r="AU348">
            <v>0</v>
          </cell>
          <cell r="AV348"/>
          <cell r="AW348">
            <v>0</v>
          </cell>
          <cell r="AX348">
            <v>0</v>
          </cell>
          <cell r="AY348">
            <v>14000000</v>
          </cell>
          <cell r="AZ348"/>
          <cell r="BA348"/>
          <cell r="BB348"/>
          <cell r="BC348"/>
          <cell r="BD348"/>
          <cell r="BE348"/>
          <cell r="BF348">
            <v>0</v>
          </cell>
          <cell r="BG348">
            <v>0</v>
          </cell>
          <cell r="BH348"/>
          <cell r="BI348">
            <v>0</v>
          </cell>
          <cell r="BJ348"/>
          <cell r="BK348"/>
          <cell r="BL348"/>
          <cell r="BM348"/>
          <cell r="BN348"/>
          <cell r="BO348"/>
          <cell r="BP348"/>
          <cell r="BQ348"/>
          <cell r="BR348"/>
          <cell r="BS348"/>
          <cell r="BT348">
            <v>0</v>
          </cell>
          <cell r="BU348"/>
          <cell r="BV348"/>
          <cell r="BW348"/>
          <cell r="BX348"/>
          <cell r="BY348"/>
          <cell r="BZ348"/>
          <cell r="CA348" t="str">
            <v>Bradshaw</v>
          </cell>
          <cell r="CB348"/>
          <cell r="CC348" t="str">
            <v>3c</v>
          </cell>
        </row>
        <row r="349">
          <cell r="C349">
            <v>403</v>
          </cell>
          <cell r="D349">
            <v>10</v>
          </cell>
          <cell r="E349">
            <v>278</v>
          </cell>
          <cell r="F349">
            <v>10</v>
          </cell>
          <cell r="G349">
            <v>2024</v>
          </cell>
          <cell r="H349" t="str">
            <v/>
          </cell>
          <cell r="I349" t="str">
            <v>Yes</v>
          </cell>
          <cell r="J349">
            <v>0</v>
          </cell>
          <cell r="K349" t="str">
            <v>Bradshaw</v>
          </cell>
          <cell r="L349" t="str">
            <v>Storage - Mesabi Tower Rehab</v>
          </cell>
          <cell r="M349" t="str">
            <v>1690022-8</v>
          </cell>
          <cell r="N349" t="str">
            <v xml:space="preserve">No </v>
          </cell>
          <cell r="O349">
            <v>15923</v>
          </cell>
          <cell r="P349" t="str">
            <v>Reg</v>
          </cell>
          <cell r="Q349" t="str">
            <v>Exempt</v>
          </cell>
          <cell r="R349"/>
          <cell r="S349">
            <v>45072</v>
          </cell>
          <cell r="T349">
            <v>1560000</v>
          </cell>
          <cell r="U349"/>
          <cell r="V349"/>
          <cell r="W349">
            <v>1560000</v>
          </cell>
          <cell r="X349" t="str">
            <v>Part B</v>
          </cell>
          <cell r="Y349"/>
          <cell r="Z349">
            <v>44680</v>
          </cell>
          <cell r="AA349">
            <v>1560000</v>
          </cell>
          <cell r="AB349">
            <v>1560000</v>
          </cell>
          <cell r="AC349" t="str">
            <v>Part B</v>
          </cell>
          <cell r="AD349">
            <v>45413</v>
          </cell>
          <cell r="AE349">
            <v>45901</v>
          </cell>
          <cell r="AF349"/>
          <cell r="AG349"/>
          <cell r="AH349"/>
          <cell r="AI349">
            <v>1560000</v>
          </cell>
          <cell r="AJ349">
            <v>1560000</v>
          </cell>
          <cell r="AK349">
            <v>0</v>
          </cell>
          <cell r="AL349"/>
          <cell r="AM349"/>
          <cell r="AN349"/>
          <cell r="AO349"/>
          <cell r="AP349"/>
          <cell r="AQ349">
            <v>1560000</v>
          </cell>
          <cell r="AR349">
            <v>1560000</v>
          </cell>
          <cell r="AS349"/>
          <cell r="AT349">
            <v>0</v>
          </cell>
          <cell r="AU349">
            <v>0</v>
          </cell>
          <cell r="AV349"/>
          <cell r="AW349">
            <v>0</v>
          </cell>
          <cell r="AX349">
            <v>0</v>
          </cell>
          <cell r="AY349">
            <v>1560000</v>
          </cell>
          <cell r="AZ349"/>
          <cell r="BA349"/>
          <cell r="BB349"/>
          <cell r="BC349"/>
          <cell r="BD349"/>
          <cell r="BE349"/>
          <cell r="BF349">
            <v>0</v>
          </cell>
          <cell r="BG349">
            <v>0</v>
          </cell>
          <cell r="BH349"/>
          <cell r="BI349">
            <v>0</v>
          </cell>
          <cell r="BJ349"/>
          <cell r="BK349"/>
          <cell r="BL349"/>
          <cell r="BM349"/>
          <cell r="BN349"/>
          <cell r="BO349"/>
          <cell r="BP349"/>
          <cell r="BQ349"/>
          <cell r="BR349"/>
          <cell r="BS349"/>
          <cell r="BT349">
            <v>0</v>
          </cell>
          <cell r="BU349"/>
          <cell r="BV349"/>
          <cell r="BW349"/>
          <cell r="BX349"/>
          <cell r="BY349"/>
          <cell r="BZ349"/>
          <cell r="CA349" t="str">
            <v>Bradshaw</v>
          </cell>
          <cell r="CB349"/>
          <cell r="CC349" t="str">
            <v>3c</v>
          </cell>
        </row>
        <row r="350">
          <cell r="C350">
            <v>436</v>
          </cell>
          <cell r="D350">
            <v>10</v>
          </cell>
          <cell r="E350"/>
          <cell r="F350"/>
          <cell r="G350">
            <v>2024</v>
          </cell>
          <cell r="H350" t="str">
            <v/>
          </cell>
          <cell r="I350" t="str">
            <v>Yes</v>
          </cell>
          <cell r="J350">
            <v>0</v>
          </cell>
          <cell r="K350" t="str">
            <v>Bradshaw</v>
          </cell>
          <cell r="L350" t="str">
            <v>Watermain - Capital Imp Phase 1</v>
          </cell>
          <cell r="M350" t="str">
            <v>1690022-12</v>
          </cell>
          <cell r="N350" t="str">
            <v xml:space="preserve">No </v>
          </cell>
          <cell r="O350">
            <v>16224</v>
          </cell>
          <cell r="P350" t="str">
            <v>Reg</v>
          </cell>
          <cell r="Q350"/>
          <cell r="R350"/>
          <cell r="S350">
            <v>45072</v>
          </cell>
          <cell r="T350">
            <v>6437000</v>
          </cell>
          <cell r="U350"/>
          <cell r="V350"/>
          <cell r="W350">
            <v>6437000</v>
          </cell>
          <cell r="X350" t="str">
            <v>Part B</v>
          </cell>
          <cell r="Y350"/>
          <cell r="Z350"/>
          <cell r="AA350"/>
          <cell r="AB350"/>
          <cell r="AC350"/>
          <cell r="AD350">
            <v>45078</v>
          </cell>
          <cell r="AE350">
            <v>45200</v>
          </cell>
          <cell r="AF350"/>
          <cell r="AG350"/>
          <cell r="AH350" t="str">
            <v>cmt rcd; project not listed on draft</v>
          </cell>
          <cell r="AI350">
            <v>6437000</v>
          </cell>
          <cell r="AJ350">
            <v>6437000</v>
          </cell>
          <cell r="AK350">
            <v>0</v>
          </cell>
          <cell r="AL350"/>
          <cell r="AM350"/>
          <cell r="AN350"/>
          <cell r="AO350"/>
          <cell r="AP350"/>
          <cell r="AQ350">
            <v>6437000</v>
          </cell>
          <cell r="AR350">
            <v>6437000</v>
          </cell>
          <cell r="AS350"/>
          <cell r="AT350">
            <v>0</v>
          </cell>
          <cell r="AU350">
            <v>0</v>
          </cell>
          <cell r="AV350"/>
          <cell r="AW350">
            <v>0</v>
          </cell>
          <cell r="AX350">
            <v>0</v>
          </cell>
          <cell r="AY350">
            <v>6437000</v>
          </cell>
          <cell r="AZ350"/>
          <cell r="BA350"/>
          <cell r="BB350"/>
          <cell r="BC350"/>
          <cell r="BD350"/>
          <cell r="BE350"/>
          <cell r="BF350">
            <v>0</v>
          </cell>
          <cell r="BG350">
            <v>0</v>
          </cell>
          <cell r="BH350"/>
          <cell r="BI350">
            <v>0</v>
          </cell>
          <cell r="BJ350"/>
          <cell r="BK350"/>
          <cell r="BL350"/>
          <cell r="BM350"/>
          <cell r="BN350"/>
          <cell r="BO350"/>
          <cell r="BP350"/>
          <cell r="BQ350"/>
          <cell r="BR350"/>
          <cell r="BS350"/>
          <cell r="BT350"/>
          <cell r="BU350"/>
          <cell r="BV350"/>
          <cell r="BW350"/>
          <cell r="BX350"/>
          <cell r="BY350"/>
          <cell r="BZ350"/>
          <cell r="CA350" t="str">
            <v>Bradshaw</v>
          </cell>
          <cell r="CB350"/>
          <cell r="CC350" t="str">
            <v>3c</v>
          </cell>
        </row>
        <row r="351">
          <cell r="C351">
            <v>437</v>
          </cell>
          <cell r="D351">
            <v>10</v>
          </cell>
          <cell r="E351"/>
          <cell r="F351"/>
          <cell r="G351">
            <v>2024</v>
          </cell>
          <cell r="H351" t="str">
            <v/>
          </cell>
          <cell r="I351" t="str">
            <v>Yes</v>
          </cell>
          <cell r="J351">
            <v>0</v>
          </cell>
          <cell r="K351" t="str">
            <v>Bradshaw</v>
          </cell>
          <cell r="L351" t="str">
            <v>Watermain - Capital Imp Phase 2</v>
          </cell>
          <cell r="M351" t="str">
            <v>1690022-14</v>
          </cell>
          <cell r="N351" t="str">
            <v xml:space="preserve">No </v>
          </cell>
          <cell r="O351">
            <v>16224</v>
          </cell>
          <cell r="P351" t="str">
            <v>Reg</v>
          </cell>
          <cell r="Q351"/>
          <cell r="R351"/>
          <cell r="S351">
            <v>45072</v>
          </cell>
          <cell r="T351">
            <v>5126000</v>
          </cell>
          <cell r="U351"/>
          <cell r="V351"/>
          <cell r="W351">
            <v>5126000</v>
          </cell>
          <cell r="X351" t="str">
            <v>Part B</v>
          </cell>
          <cell r="Y351"/>
          <cell r="Z351"/>
          <cell r="AA351"/>
          <cell r="AB351"/>
          <cell r="AC351"/>
          <cell r="AD351">
            <v>45444</v>
          </cell>
          <cell r="AE351">
            <v>45566</v>
          </cell>
          <cell r="AF351"/>
          <cell r="AG351"/>
          <cell r="AH351" t="str">
            <v>cmt rcd; project not listed on draft</v>
          </cell>
          <cell r="AI351">
            <v>5126000</v>
          </cell>
          <cell r="AJ351">
            <v>5126000</v>
          </cell>
          <cell r="AK351">
            <v>0</v>
          </cell>
          <cell r="AL351"/>
          <cell r="AM351"/>
          <cell r="AN351"/>
          <cell r="AO351"/>
          <cell r="AP351"/>
          <cell r="AQ351">
            <v>5126000</v>
          </cell>
          <cell r="AR351">
            <v>5126000</v>
          </cell>
          <cell r="AS351"/>
          <cell r="AT351">
            <v>0</v>
          </cell>
          <cell r="AU351">
            <v>0</v>
          </cell>
          <cell r="AV351"/>
          <cell r="AW351">
            <v>0</v>
          </cell>
          <cell r="AX351">
            <v>0</v>
          </cell>
          <cell r="AY351">
            <v>5126000</v>
          </cell>
          <cell r="AZ351"/>
          <cell r="BA351"/>
          <cell r="BB351"/>
          <cell r="BC351"/>
          <cell r="BD351"/>
          <cell r="BE351"/>
          <cell r="BF351">
            <v>0</v>
          </cell>
          <cell r="BG351">
            <v>0</v>
          </cell>
          <cell r="BH351"/>
          <cell r="BI351">
            <v>0</v>
          </cell>
          <cell r="BJ351"/>
          <cell r="BK351"/>
          <cell r="BL351"/>
          <cell r="BM351"/>
          <cell r="BN351"/>
          <cell r="BO351"/>
          <cell r="BP351"/>
          <cell r="BT351"/>
          <cell r="BU351"/>
          <cell r="BV351"/>
          <cell r="BX351"/>
          <cell r="CA351" t="str">
            <v>Bradshaw</v>
          </cell>
          <cell r="CB351"/>
          <cell r="CC351" t="str">
            <v>3c</v>
          </cell>
        </row>
        <row r="352">
          <cell r="C352">
            <v>24</v>
          </cell>
          <cell r="D352">
            <v>20</v>
          </cell>
          <cell r="E352"/>
          <cell r="F352"/>
          <cell r="G352">
            <v>2024</v>
          </cell>
          <cell r="H352" t="str">
            <v/>
          </cell>
          <cell r="I352" t="str">
            <v>Yes</v>
          </cell>
          <cell r="J352" t="str">
            <v>Referred to RD</v>
          </cell>
          <cell r="K352" t="str">
            <v>Schultz</v>
          </cell>
          <cell r="L352" t="str">
            <v>Treatment - Manganese Treatment Plant</v>
          </cell>
          <cell r="M352" t="str">
            <v>1010011-2</v>
          </cell>
          <cell r="N352" t="str">
            <v>Yes</v>
          </cell>
          <cell r="O352">
            <v>569</v>
          </cell>
          <cell r="P352" t="str">
            <v>EC</v>
          </cell>
          <cell r="Q352"/>
          <cell r="R352"/>
          <cell r="S352">
            <v>45050</v>
          </cell>
          <cell r="T352">
            <v>6500000</v>
          </cell>
          <cell r="U352"/>
          <cell r="V352"/>
          <cell r="W352">
            <v>3500000</v>
          </cell>
          <cell r="X352" t="str">
            <v>Part B</v>
          </cell>
          <cell r="Y352"/>
          <cell r="Z352"/>
          <cell r="AA352"/>
          <cell r="AB352"/>
          <cell r="AC352"/>
          <cell r="AD352">
            <v>45413</v>
          </cell>
          <cell r="AE352">
            <v>45931</v>
          </cell>
          <cell r="AF352"/>
          <cell r="AG352"/>
          <cell r="AH352" t="str">
            <v>EC?</v>
          </cell>
          <cell r="AI352">
            <v>6500000</v>
          </cell>
          <cell r="AJ352">
            <v>6500000</v>
          </cell>
          <cell r="AK352">
            <v>0</v>
          </cell>
          <cell r="AL352"/>
          <cell r="AM352"/>
          <cell r="AN352"/>
          <cell r="AO352"/>
          <cell r="AP352"/>
          <cell r="AQ352">
            <v>6500000</v>
          </cell>
          <cell r="AR352">
            <v>6500000</v>
          </cell>
          <cell r="AS352"/>
          <cell r="AT352">
            <v>0</v>
          </cell>
          <cell r="AU352">
            <v>3000000</v>
          </cell>
          <cell r="AV352"/>
          <cell r="AW352">
            <v>3000000</v>
          </cell>
          <cell r="AX352">
            <v>0</v>
          </cell>
          <cell r="AY352">
            <v>3500000</v>
          </cell>
          <cell r="AZ352"/>
          <cell r="BA352"/>
          <cell r="BB352"/>
          <cell r="BC352"/>
          <cell r="BD352"/>
          <cell r="BE352"/>
          <cell r="BF352">
            <v>0</v>
          </cell>
          <cell r="BG352">
            <v>0</v>
          </cell>
          <cell r="BH352"/>
          <cell r="BI352">
            <v>0</v>
          </cell>
          <cell r="BJ352" t="str">
            <v>Referred to RD</v>
          </cell>
          <cell r="BK352"/>
          <cell r="BL352"/>
          <cell r="BM352"/>
          <cell r="BN352"/>
          <cell r="BO352"/>
          <cell r="BP352"/>
          <cell r="BQ352"/>
          <cell r="BR352"/>
          <cell r="BS352"/>
          <cell r="BT352"/>
          <cell r="BU352"/>
          <cell r="BV352"/>
          <cell r="BW352"/>
          <cell r="BX352"/>
          <cell r="BY352"/>
          <cell r="BZ352"/>
          <cell r="CA352" t="str">
            <v>Schultz</v>
          </cell>
          <cell r="CB352"/>
          <cell r="CC352" t="str">
            <v>3b</v>
          </cell>
        </row>
        <row r="353">
          <cell r="C353">
            <v>201</v>
          </cell>
          <cell r="D353">
            <v>12</v>
          </cell>
          <cell r="E353">
            <v>73</v>
          </cell>
          <cell r="F353">
            <v>12</v>
          </cell>
          <cell r="H353" t="str">
            <v/>
          </cell>
          <cell r="I353" t="str">
            <v/>
          </cell>
          <cell r="J353" t="str">
            <v>Referred to RD</v>
          </cell>
          <cell r="K353" t="str">
            <v>Kanuit</v>
          </cell>
          <cell r="L353" t="str">
            <v>Treatment - New Plant or Blend</v>
          </cell>
          <cell r="M353" t="str">
            <v>1280004-5</v>
          </cell>
          <cell r="N353" t="str">
            <v xml:space="preserve">No </v>
          </cell>
          <cell r="O353">
            <v>572</v>
          </cell>
          <cell r="P353" t="str">
            <v>Reg</v>
          </cell>
          <cell r="Q353" t="str">
            <v>Exempt</v>
          </cell>
          <cell r="W353">
            <v>0</v>
          </cell>
          <cell r="X353"/>
          <cell r="Z353">
            <v>44714</v>
          </cell>
          <cell r="AA353">
            <v>3000000</v>
          </cell>
          <cell r="AB353">
            <v>3000000</v>
          </cell>
          <cell r="AC353" t="str">
            <v>Refer to RD</v>
          </cell>
          <cell r="AD353">
            <v>45078</v>
          </cell>
          <cell r="AE353">
            <v>45778</v>
          </cell>
          <cell r="AH353" t="str">
            <v>RD?</v>
          </cell>
          <cell r="AI353">
            <v>3000000</v>
          </cell>
          <cell r="AJ353">
            <v>3000000</v>
          </cell>
          <cell r="AK353">
            <v>0</v>
          </cell>
          <cell r="AL353"/>
          <cell r="AM353"/>
          <cell r="AQ353">
            <v>3000000</v>
          </cell>
          <cell r="AR353">
            <v>0</v>
          </cell>
          <cell r="AT353">
            <v>0</v>
          </cell>
          <cell r="AU353">
            <v>0</v>
          </cell>
          <cell r="AW353">
            <v>0</v>
          </cell>
          <cell r="AX353">
            <v>0</v>
          </cell>
          <cell r="AY353">
            <v>0</v>
          </cell>
          <cell r="AZ353"/>
          <cell r="BA353"/>
          <cell r="BF353">
            <v>0</v>
          </cell>
          <cell r="BG353">
            <v>1332262.3833969235</v>
          </cell>
          <cell r="BH353"/>
          <cell r="BI353">
            <v>1462500</v>
          </cell>
          <cell r="BJ353" t="str">
            <v>Referred to RD</v>
          </cell>
          <cell r="BO353">
            <v>316</v>
          </cell>
          <cell r="BQ353">
            <v>2250000</v>
          </cell>
          <cell r="BT353">
            <v>0</v>
          </cell>
          <cell r="CA353" t="str">
            <v>Kanuit</v>
          </cell>
          <cell r="CB353" t="str">
            <v>Gallentine</v>
          </cell>
          <cell r="CC353">
            <v>10</v>
          </cell>
        </row>
        <row r="354">
          <cell r="C354">
            <v>473</v>
          </cell>
          <cell r="D354">
            <v>10</v>
          </cell>
          <cell r="E354">
            <v>348</v>
          </cell>
          <cell r="F354">
            <v>10</v>
          </cell>
          <cell r="G354"/>
          <cell r="H354" t="str">
            <v/>
          </cell>
          <cell r="I354" t="str">
            <v/>
          </cell>
          <cell r="J354" t="str">
            <v>Referred to RD</v>
          </cell>
          <cell r="K354" t="str">
            <v>Kanuit</v>
          </cell>
          <cell r="L354" t="str">
            <v>Source - Phase 1 - Upgrade Wells &amp; Reser</v>
          </cell>
          <cell r="M354" t="str">
            <v>1280004-2</v>
          </cell>
          <cell r="N354" t="str">
            <v xml:space="preserve">No </v>
          </cell>
          <cell r="O354">
            <v>649</v>
          </cell>
          <cell r="P354" t="str">
            <v>Reg</v>
          </cell>
          <cell r="Q354" t="str">
            <v>Exempt</v>
          </cell>
          <cell r="R354"/>
          <cell r="S354"/>
          <cell r="T354"/>
          <cell r="U354"/>
          <cell r="V354"/>
          <cell r="W354">
            <v>0</v>
          </cell>
          <cell r="X354"/>
          <cell r="Y354"/>
          <cell r="Z354">
            <v>44714</v>
          </cell>
          <cell r="AA354">
            <v>1025000</v>
          </cell>
          <cell r="AB354">
            <v>1025000</v>
          </cell>
          <cell r="AC354" t="str">
            <v>Refer to RD</v>
          </cell>
          <cell r="AD354">
            <v>45078</v>
          </cell>
          <cell r="AE354">
            <v>45413</v>
          </cell>
          <cell r="AF354"/>
          <cell r="AG354"/>
          <cell r="AH354" t="str">
            <v>RD?</v>
          </cell>
          <cell r="AI354">
            <v>1025000</v>
          </cell>
          <cell r="AJ354">
            <v>1025000</v>
          </cell>
          <cell r="AK354">
            <v>0</v>
          </cell>
          <cell r="AL354"/>
          <cell r="AM354"/>
          <cell r="AN354"/>
          <cell r="AO354"/>
          <cell r="AP354"/>
          <cell r="AQ354">
            <v>1025000</v>
          </cell>
          <cell r="AR354">
            <v>0</v>
          </cell>
          <cell r="AS354"/>
          <cell r="AT354">
            <v>0</v>
          </cell>
          <cell r="AU354">
            <v>0</v>
          </cell>
          <cell r="AV354"/>
          <cell r="AW354">
            <v>0</v>
          </cell>
          <cell r="AX354">
            <v>0</v>
          </cell>
          <cell r="AY354">
            <v>0</v>
          </cell>
          <cell r="AZ354"/>
          <cell r="BA354"/>
          <cell r="BB354"/>
          <cell r="BC354"/>
          <cell r="BD354"/>
          <cell r="BE354"/>
          <cell r="BF354">
            <v>0</v>
          </cell>
          <cell r="BG354">
            <v>0</v>
          </cell>
          <cell r="BH354"/>
          <cell r="BI354">
            <v>499687.5</v>
          </cell>
          <cell r="BJ354" t="str">
            <v>Referred to RD</v>
          </cell>
          <cell r="BK354"/>
          <cell r="BL354"/>
          <cell r="BM354"/>
          <cell r="BN354"/>
          <cell r="BO354">
            <v>316</v>
          </cell>
          <cell r="BP354"/>
          <cell r="BQ354">
            <v>768750</v>
          </cell>
          <cell r="BR354"/>
          <cell r="BS354"/>
          <cell r="BT354">
            <v>0</v>
          </cell>
          <cell r="BU354"/>
          <cell r="BV354"/>
          <cell r="BW354"/>
          <cell r="BX354"/>
          <cell r="BY354"/>
          <cell r="BZ354"/>
          <cell r="CA354" t="str">
            <v>Kanuit</v>
          </cell>
          <cell r="CB354" t="str">
            <v>Gallentine</v>
          </cell>
          <cell r="CC354">
            <v>10</v>
          </cell>
        </row>
        <row r="355">
          <cell r="C355">
            <v>474</v>
          </cell>
          <cell r="D355">
            <v>10</v>
          </cell>
          <cell r="E355">
            <v>349</v>
          </cell>
          <cell r="F355">
            <v>10</v>
          </cell>
          <cell r="H355" t="str">
            <v/>
          </cell>
          <cell r="I355" t="str">
            <v/>
          </cell>
          <cell r="J355" t="str">
            <v>Referred to RD</v>
          </cell>
          <cell r="K355" t="str">
            <v>Kanuit</v>
          </cell>
          <cell r="L355" t="str">
            <v>Source - Construction Well No. 3</v>
          </cell>
          <cell r="M355" t="str">
            <v>1280004-3</v>
          </cell>
          <cell r="N355" t="str">
            <v xml:space="preserve">No </v>
          </cell>
          <cell r="O355">
            <v>649</v>
          </cell>
          <cell r="P355" t="str">
            <v>Reg</v>
          </cell>
          <cell r="Q355" t="str">
            <v>Exempt</v>
          </cell>
          <cell r="W355">
            <v>0</v>
          </cell>
          <cell r="X355"/>
          <cell r="Z355">
            <v>44714</v>
          </cell>
          <cell r="AA355">
            <v>565000</v>
          </cell>
          <cell r="AB355">
            <v>565000</v>
          </cell>
          <cell r="AC355" t="str">
            <v>Refer to RD</v>
          </cell>
          <cell r="AD355">
            <v>45017</v>
          </cell>
          <cell r="AE355">
            <v>45352</v>
          </cell>
          <cell r="AH355" t="str">
            <v>RD?</v>
          </cell>
          <cell r="AI355">
            <v>565000</v>
          </cell>
          <cell r="AJ355">
            <v>565000</v>
          </cell>
          <cell r="AK355">
            <v>0</v>
          </cell>
          <cell r="AL355"/>
          <cell r="AM355"/>
          <cell r="AQ355">
            <v>565000</v>
          </cell>
          <cell r="AR355">
            <v>0</v>
          </cell>
          <cell r="AT355">
            <v>0</v>
          </cell>
          <cell r="AU355">
            <v>0</v>
          </cell>
          <cell r="AW355">
            <v>0</v>
          </cell>
          <cell r="AX355">
            <v>0</v>
          </cell>
          <cell r="AY355">
            <v>0</v>
          </cell>
          <cell r="AZ355"/>
          <cell r="BA355"/>
          <cell r="BF355">
            <v>0</v>
          </cell>
          <cell r="BG355">
            <v>0</v>
          </cell>
          <cell r="BH355"/>
          <cell r="BI355">
            <v>275437.5</v>
          </cell>
          <cell r="BJ355" t="str">
            <v>Referred to RD</v>
          </cell>
          <cell r="BO355">
            <v>316</v>
          </cell>
          <cell r="BQ355">
            <v>423750</v>
          </cell>
          <cell r="BT355">
            <v>0</v>
          </cell>
          <cell r="CA355" t="str">
            <v>Kanuit</v>
          </cell>
          <cell r="CB355" t="str">
            <v>Gallentine</v>
          </cell>
          <cell r="CC355">
            <v>10</v>
          </cell>
        </row>
        <row r="356">
          <cell r="C356">
            <v>475</v>
          </cell>
          <cell r="D356">
            <v>10</v>
          </cell>
          <cell r="E356">
            <v>350</v>
          </cell>
          <cell r="F356">
            <v>10</v>
          </cell>
          <cell r="H356" t="str">
            <v/>
          </cell>
          <cell r="I356" t="str">
            <v/>
          </cell>
          <cell r="J356" t="str">
            <v>Referred to RD</v>
          </cell>
          <cell r="K356" t="str">
            <v>Kanuit</v>
          </cell>
          <cell r="L356" t="str">
            <v>Watermain - Distribution System Imp.</v>
          </cell>
          <cell r="M356" t="str">
            <v>1280004-6</v>
          </cell>
          <cell r="N356" t="str">
            <v xml:space="preserve">No </v>
          </cell>
          <cell r="O356">
            <v>649</v>
          </cell>
          <cell r="P356" t="str">
            <v>Reg</v>
          </cell>
          <cell r="Q356" t="str">
            <v>Exempt</v>
          </cell>
          <cell r="W356">
            <v>0</v>
          </cell>
          <cell r="X356"/>
          <cell r="Z356">
            <v>44714</v>
          </cell>
          <cell r="AA356">
            <v>3540000</v>
          </cell>
          <cell r="AB356">
            <v>3540000</v>
          </cell>
          <cell r="AC356" t="str">
            <v>Refer to RD</v>
          </cell>
          <cell r="AD356">
            <v>45078</v>
          </cell>
          <cell r="AE356">
            <v>45597</v>
          </cell>
          <cell r="AH356" t="str">
            <v>RD?</v>
          </cell>
          <cell r="AI356">
            <v>3540000</v>
          </cell>
          <cell r="AJ356">
            <v>3540000</v>
          </cell>
          <cell r="AK356">
            <v>0</v>
          </cell>
          <cell r="AL356"/>
          <cell r="AM356"/>
          <cell r="AQ356">
            <v>3540000</v>
          </cell>
          <cell r="AR356">
            <v>0</v>
          </cell>
          <cell r="AT356">
            <v>0</v>
          </cell>
          <cell r="AU356">
            <v>0</v>
          </cell>
          <cell r="AW356">
            <v>0</v>
          </cell>
          <cell r="AX356">
            <v>0</v>
          </cell>
          <cell r="AY356">
            <v>0</v>
          </cell>
          <cell r="AZ356"/>
          <cell r="BA356"/>
          <cell r="BF356">
            <v>0</v>
          </cell>
          <cell r="BG356">
            <v>1764262.3833969235</v>
          </cell>
          <cell r="BH356"/>
          <cell r="BI356">
            <v>1725750</v>
          </cell>
          <cell r="BJ356" t="str">
            <v>Referred to RD</v>
          </cell>
          <cell r="BO356">
            <v>316</v>
          </cell>
          <cell r="BQ356">
            <v>2655000</v>
          </cell>
          <cell r="BT356">
            <v>0</v>
          </cell>
          <cell r="CA356" t="str">
            <v>Kanuit</v>
          </cell>
          <cell r="CB356" t="str">
            <v>Gallentine</v>
          </cell>
          <cell r="CC356">
            <v>10</v>
          </cell>
        </row>
        <row r="357">
          <cell r="C357">
            <v>665</v>
          </cell>
          <cell r="D357">
            <v>7</v>
          </cell>
          <cell r="E357">
            <v>509</v>
          </cell>
          <cell r="F357">
            <v>7</v>
          </cell>
          <cell r="H357" t="str">
            <v/>
          </cell>
          <cell r="I357" t="str">
            <v/>
          </cell>
          <cell r="J357">
            <v>0</v>
          </cell>
          <cell r="K357" t="str">
            <v>Barrett</v>
          </cell>
          <cell r="L357" t="str">
            <v>Treatment - Well House Rehab</v>
          </cell>
          <cell r="M357" t="str">
            <v>1730014-1</v>
          </cell>
          <cell r="N357" t="str">
            <v xml:space="preserve">No </v>
          </cell>
          <cell r="O357">
            <v>770</v>
          </cell>
          <cell r="P357" t="str">
            <v>Reg</v>
          </cell>
          <cell r="Q357" t="str">
            <v>Exempt</v>
          </cell>
          <cell r="W357">
            <v>0</v>
          </cell>
          <cell r="X357"/>
          <cell r="Z357"/>
          <cell r="AB357">
            <v>0</v>
          </cell>
          <cell r="AC357"/>
          <cell r="AH357"/>
          <cell r="AI357">
            <v>181200</v>
          </cell>
          <cell r="AJ357">
            <v>181200</v>
          </cell>
          <cell r="AK357">
            <v>0</v>
          </cell>
          <cell r="AL357"/>
          <cell r="AQ357">
            <v>181200</v>
          </cell>
          <cell r="AR357">
            <v>0</v>
          </cell>
          <cell r="AT357">
            <v>0</v>
          </cell>
          <cell r="AU357">
            <v>0</v>
          </cell>
          <cell r="AW357">
            <v>0</v>
          </cell>
          <cell r="AX357">
            <v>0</v>
          </cell>
          <cell r="AY357">
            <v>0</v>
          </cell>
          <cell r="AZ357"/>
          <cell r="BA357"/>
          <cell r="BF357">
            <v>0</v>
          </cell>
          <cell r="BG357">
            <v>0</v>
          </cell>
          <cell r="BH357"/>
          <cell r="BI357">
            <v>0</v>
          </cell>
          <cell r="BT357">
            <v>0</v>
          </cell>
          <cell r="CA357" t="str">
            <v>Barrett</v>
          </cell>
          <cell r="CB357" t="str">
            <v>Barrett</v>
          </cell>
          <cell r="CC357" t="str">
            <v>7W</v>
          </cell>
        </row>
        <row r="358">
          <cell r="C358">
            <v>419</v>
          </cell>
          <cell r="D358">
            <v>10</v>
          </cell>
          <cell r="E358">
            <v>295</v>
          </cell>
          <cell r="F358">
            <v>10</v>
          </cell>
          <cell r="G358"/>
          <cell r="H358" t="str">
            <v/>
          </cell>
          <cell r="I358" t="str">
            <v/>
          </cell>
          <cell r="J358">
            <v>0</v>
          </cell>
          <cell r="K358" t="str">
            <v>Berrens</v>
          </cell>
          <cell r="L358" t="str">
            <v>Storage - Tower Rehab</v>
          </cell>
          <cell r="M358" t="str">
            <v>1590010-1</v>
          </cell>
          <cell r="N358" t="str">
            <v xml:space="preserve">No </v>
          </cell>
          <cell r="O358">
            <v>227</v>
          </cell>
          <cell r="P358" t="str">
            <v>Reg</v>
          </cell>
          <cell r="Q358" t="str">
            <v>Exempt</v>
          </cell>
          <cell r="R358"/>
          <cell r="S358"/>
          <cell r="T358"/>
          <cell r="U358"/>
          <cell r="V358"/>
          <cell r="W358">
            <v>0</v>
          </cell>
          <cell r="X358"/>
          <cell r="Y358"/>
          <cell r="Z358"/>
          <cell r="AA358"/>
          <cell r="AB358">
            <v>0</v>
          </cell>
          <cell r="AC358"/>
          <cell r="AD358"/>
          <cell r="AE358"/>
          <cell r="AF358"/>
          <cell r="AG358"/>
          <cell r="AH358"/>
          <cell r="AI358">
            <v>867000</v>
          </cell>
          <cell r="AJ358">
            <v>867000</v>
          </cell>
          <cell r="AK358">
            <v>0</v>
          </cell>
          <cell r="AL358"/>
          <cell r="AM358"/>
          <cell r="AN358"/>
          <cell r="AO358"/>
          <cell r="AP358"/>
          <cell r="AQ358">
            <v>867000</v>
          </cell>
          <cell r="AR358">
            <v>0</v>
          </cell>
          <cell r="AS358"/>
          <cell r="AT358">
            <v>0</v>
          </cell>
          <cell r="AU358">
            <v>0</v>
          </cell>
          <cell r="AV358"/>
          <cell r="AW358">
            <v>0</v>
          </cell>
          <cell r="AX358">
            <v>0</v>
          </cell>
          <cell r="AY358">
            <v>0</v>
          </cell>
          <cell r="AZ358"/>
          <cell r="BA358"/>
          <cell r="BB358"/>
          <cell r="BC358"/>
          <cell r="BD358"/>
          <cell r="BE358"/>
          <cell r="BF358">
            <v>0</v>
          </cell>
          <cell r="BG358">
            <v>0</v>
          </cell>
          <cell r="BH358"/>
          <cell r="BI358">
            <v>0</v>
          </cell>
          <cell r="BJ358"/>
          <cell r="BK358"/>
          <cell r="BL358"/>
          <cell r="BM358"/>
          <cell r="BN358"/>
          <cell r="BO358"/>
          <cell r="BP358"/>
          <cell r="BQ358"/>
          <cell r="BR358"/>
          <cell r="BS358"/>
          <cell r="BT358">
            <v>0</v>
          </cell>
          <cell r="BU358">
            <v>600000</v>
          </cell>
          <cell r="BV358" t="str">
            <v>2023 hot</v>
          </cell>
          <cell r="BW358"/>
          <cell r="BX358"/>
          <cell r="BY358"/>
          <cell r="BZ358"/>
          <cell r="CA358" t="str">
            <v>Berrens</v>
          </cell>
          <cell r="CB358"/>
          <cell r="CC358">
            <v>8</v>
          </cell>
        </row>
        <row r="359">
          <cell r="C359">
            <v>420</v>
          </cell>
          <cell r="D359">
            <v>10</v>
          </cell>
          <cell r="E359">
            <v>296</v>
          </cell>
          <cell r="F359">
            <v>10</v>
          </cell>
          <cell r="G359"/>
          <cell r="H359" t="str">
            <v/>
          </cell>
          <cell r="I359" t="str">
            <v/>
          </cell>
          <cell r="J359">
            <v>0</v>
          </cell>
          <cell r="K359" t="str">
            <v>Berrens</v>
          </cell>
          <cell r="L359" t="str">
            <v>Watermain - Replacement</v>
          </cell>
          <cell r="M359" t="str">
            <v>1590010-2</v>
          </cell>
          <cell r="N359" t="str">
            <v xml:space="preserve">No </v>
          </cell>
          <cell r="O359">
            <v>227</v>
          </cell>
          <cell r="P359" t="str">
            <v>Reg</v>
          </cell>
          <cell r="Q359" t="str">
            <v>Exempt</v>
          </cell>
          <cell r="R359"/>
          <cell r="S359"/>
          <cell r="T359"/>
          <cell r="U359"/>
          <cell r="V359"/>
          <cell r="W359">
            <v>0</v>
          </cell>
          <cell r="X359"/>
          <cell r="Y359"/>
          <cell r="Z359"/>
          <cell r="AA359"/>
          <cell r="AB359">
            <v>0</v>
          </cell>
          <cell r="AC359"/>
          <cell r="AD359"/>
          <cell r="AE359"/>
          <cell r="AF359"/>
          <cell r="AG359"/>
          <cell r="AH359"/>
          <cell r="AI359">
            <v>7505000</v>
          </cell>
          <cell r="AJ359">
            <v>7505000</v>
          </cell>
          <cell r="AK359">
            <v>0</v>
          </cell>
          <cell r="AL359"/>
          <cell r="AM359"/>
          <cell r="AN359"/>
          <cell r="AO359"/>
          <cell r="AP359"/>
          <cell r="AQ359">
            <v>7505000</v>
          </cell>
          <cell r="AR359">
            <v>0</v>
          </cell>
          <cell r="AS359"/>
          <cell r="AT359">
            <v>0</v>
          </cell>
          <cell r="AU359">
            <v>0</v>
          </cell>
          <cell r="AV359"/>
          <cell r="AW359">
            <v>0</v>
          </cell>
          <cell r="AX359">
            <v>0</v>
          </cell>
          <cell r="AY359">
            <v>0</v>
          </cell>
          <cell r="AZ359"/>
          <cell r="BA359"/>
          <cell r="BB359"/>
          <cell r="BC359"/>
          <cell r="BD359"/>
          <cell r="BE359"/>
          <cell r="BF359">
            <v>0</v>
          </cell>
          <cell r="BG359">
            <v>0</v>
          </cell>
          <cell r="BH359"/>
          <cell r="BI359">
            <v>0</v>
          </cell>
          <cell r="BJ359"/>
          <cell r="BK359"/>
          <cell r="BL359"/>
          <cell r="BM359"/>
          <cell r="BN359"/>
          <cell r="BO359"/>
          <cell r="BP359"/>
          <cell r="BQ359"/>
          <cell r="BR359"/>
          <cell r="BS359"/>
          <cell r="BT359">
            <v>0</v>
          </cell>
          <cell r="BU359"/>
          <cell r="BV359"/>
          <cell r="BW359"/>
          <cell r="BX359"/>
          <cell r="BY359"/>
          <cell r="BZ359"/>
          <cell r="CA359" t="str">
            <v>Berrens</v>
          </cell>
          <cell r="CB359"/>
          <cell r="CC359">
            <v>8</v>
          </cell>
        </row>
        <row r="360">
          <cell r="C360">
            <v>421</v>
          </cell>
          <cell r="D360">
            <v>10</v>
          </cell>
          <cell r="E360">
            <v>297</v>
          </cell>
          <cell r="F360">
            <v>10</v>
          </cell>
          <cell r="G360"/>
          <cell r="H360" t="str">
            <v/>
          </cell>
          <cell r="I360" t="str">
            <v/>
          </cell>
          <cell r="J360">
            <v>0</v>
          </cell>
          <cell r="K360" t="str">
            <v>Berrens</v>
          </cell>
          <cell r="L360" t="str">
            <v>Conservation - Meter Replacement</v>
          </cell>
          <cell r="M360" t="str">
            <v>1590010-3</v>
          </cell>
          <cell r="N360" t="str">
            <v xml:space="preserve">No </v>
          </cell>
          <cell r="O360">
            <v>227</v>
          </cell>
          <cell r="P360" t="str">
            <v>Reg</v>
          </cell>
          <cell r="Q360" t="str">
            <v>Exempt</v>
          </cell>
          <cell r="R360"/>
          <cell r="S360"/>
          <cell r="T360"/>
          <cell r="U360"/>
          <cell r="V360"/>
          <cell r="W360">
            <v>0</v>
          </cell>
          <cell r="X360"/>
          <cell r="Y360"/>
          <cell r="Z360"/>
          <cell r="AA360"/>
          <cell r="AB360">
            <v>0</v>
          </cell>
          <cell r="AC360"/>
          <cell r="AD360"/>
          <cell r="AE360"/>
          <cell r="AF360"/>
          <cell r="AG360"/>
          <cell r="AH360"/>
          <cell r="AI360">
            <v>256000</v>
          </cell>
          <cell r="AJ360">
            <v>256000</v>
          </cell>
          <cell r="AK360">
            <v>0</v>
          </cell>
          <cell r="AL360"/>
          <cell r="AM360"/>
          <cell r="AN360"/>
          <cell r="AO360"/>
          <cell r="AP360"/>
          <cell r="AQ360">
            <v>256000</v>
          </cell>
          <cell r="AR360">
            <v>0</v>
          </cell>
          <cell r="AS360"/>
          <cell r="AT360">
            <v>0</v>
          </cell>
          <cell r="AU360">
            <v>0</v>
          </cell>
          <cell r="AV360"/>
          <cell r="AW360">
            <v>0</v>
          </cell>
          <cell r="AX360">
            <v>0</v>
          </cell>
          <cell r="AY360">
            <v>0</v>
          </cell>
          <cell r="AZ360"/>
          <cell r="BA360"/>
          <cell r="BB360"/>
          <cell r="BC360"/>
          <cell r="BD360"/>
          <cell r="BE360"/>
          <cell r="BF360">
            <v>0</v>
          </cell>
          <cell r="BG360">
            <v>0</v>
          </cell>
          <cell r="BH360"/>
          <cell r="BI360">
            <v>0</v>
          </cell>
          <cell r="BJ360"/>
          <cell r="BK360"/>
          <cell r="BL360"/>
          <cell r="BM360"/>
          <cell r="BN360"/>
          <cell r="BO360"/>
          <cell r="BP360"/>
          <cell r="BQ360"/>
          <cell r="BR360"/>
          <cell r="BS360"/>
          <cell r="BT360">
            <v>0</v>
          </cell>
          <cell r="BU360"/>
          <cell r="BV360"/>
          <cell r="BW360"/>
          <cell r="BX360"/>
          <cell r="BY360"/>
          <cell r="BZ360"/>
          <cell r="CA360" t="str">
            <v>Berrens</v>
          </cell>
          <cell r="CB360"/>
          <cell r="CC360">
            <v>8</v>
          </cell>
        </row>
        <row r="361">
          <cell r="C361">
            <v>343</v>
          </cell>
          <cell r="D361">
            <v>10</v>
          </cell>
          <cell r="E361">
            <v>228</v>
          </cell>
          <cell r="F361">
            <v>10</v>
          </cell>
          <cell r="H361" t="str">
            <v/>
          </cell>
          <cell r="I361" t="str">
            <v/>
          </cell>
          <cell r="J361">
            <v>0</v>
          </cell>
          <cell r="K361" t="str">
            <v>Kanuit</v>
          </cell>
          <cell r="L361" t="str">
            <v>Watermain - Jackson, Lincoln, Spruce Sts</v>
          </cell>
          <cell r="M361" t="str">
            <v>1280005-4</v>
          </cell>
          <cell r="N361" t="str">
            <v xml:space="preserve">No </v>
          </cell>
          <cell r="O361">
            <v>980</v>
          </cell>
          <cell r="P361" t="str">
            <v>Reg</v>
          </cell>
          <cell r="Q361" t="str">
            <v>Exempt</v>
          </cell>
          <cell r="R361">
            <v>0</v>
          </cell>
          <cell r="W361">
            <v>0</v>
          </cell>
          <cell r="X361"/>
          <cell r="Z361"/>
          <cell r="AB361">
            <v>0</v>
          </cell>
          <cell r="AC361"/>
          <cell r="AD361"/>
          <cell r="AH361"/>
          <cell r="AI361">
            <v>556000</v>
          </cell>
          <cell r="AJ361">
            <v>556000</v>
          </cell>
          <cell r="AK361">
            <v>0</v>
          </cell>
          <cell r="AL361"/>
          <cell r="AQ361">
            <v>556000</v>
          </cell>
          <cell r="AR361">
            <v>0</v>
          </cell>
          <cell r="AT361">
            <v>0</v>
          </cell>
          <cell r="AU361">
            <v>0</v>
          </cell>
          <cell r="AW361">
            <v>0</v>
          </cell>
          <cell r="AX361">
            <v>0</v>
          </cell>
          <cell r="AY361">
            <v>0</v>
          </cell>
          <cell r="BF361">
            <v>0</v>
          </cell>
          <cell r="BG361">
            <v>0</v>
          </cell>
          <cell r="BH361"/>
          <cell r="BI361">
            <v>0</v>
          </cell>
          <cell r="BJ361"/>
          <cell r="BT361">
            <v>0</v>
          </cell>
          <cell r="BV361"/>
          <cell r="CA361" t="str">
            <v>Kanuit</v>
          </cell>
          <cell r="CB361" t="str">
            <v>Gallentine</v>
          </cell>
          <cell r="CC361">
            <v>10</v>
          </cell>
        </row>
        <row r="362">
          <cell r="C362">
            <v>87</v>
          </cell>
          <cell r="D362">
            <v>20</v>
          </cell>
          <cell r="E362">
            <v>446</v>
          </cell>
          <cell r="F362">
            <v>10</v>
          </cell>
          <cell r="G362"/>
          <cell r="H362" t="str">
            <v/>
          </cell>
          <cell r="I362" t="str">
            <v/>
          </cell>
          <cell r="J362" t="str">
            <v>PER submitted</v>
          </cell>
          <cell r="K362" t="str">
            <v>Barrett</v>
          </cell>
          <cell r="L362" t="str">
            <v>Other - LSL Replacement</v>
          </cell>
          <cell r="M362" t="str">
            <v>1860010-11</v>
          </cell>
          <cell r="N362" t="str">
            <v>Yes</v>
          </cell>
          <cell r="O362">
            <v>1897</v>
          </cell>
          <cell r="P362" t="str">
            <v>LSL</v>
          </cell>
          <cell r="Q362" t="str">
            <v>Exempt</v>
          </cell>
          <cell r="R362"/>
          <cell r="S362"/>
          <cell r="T362"/>
          <cell r="U362"/>
          <cell r="V362"/>
          <cell r="W362">
            <v>0</v>
          </cell>
          <cell r="X362"/>
          <cell r="Y362"/>
          <cell r="Z362"/>
          <cell r="AA362"/>
          <cell r="AB362">
            <v>0</v>
          </cell>
          <cell r="AC362"/>
          <cell r="AD362"/>
          <cell r="AE362"/>
          <cell r="AF362"/>
          <cell r="AG362"/>
          <cell r="AH362"/>
          <cell r="AI362">
            <v>121500</v>
          </cell>
          <cell r="AJ362">
            <v>121500</v>
          </cell>
          <cell r="AK362">
            <v>0</v>
          </cell>
          <cell r="AL362"/>
          <cell r="AM362"/>
          <cell r="AN362"/>
          <cell r="AO362"/>
          <cell r="AP362"/>
          <cell r="AQ362">
            <v>121500</v>
          </cell>
          <cell r="AR362">
            <v>0</v>
          </cell>
          <cell r="AS362"/>
          <cell r="AT362">
            <v>0</v>
          </cell>
          <cell r="AU362">
            <v>0</v>
          </cell>
          <cell r="AV362"/>
          <cell r="AW362">
            <v>0</v>
          </cell>
          <cell r="AX362">
            <v>0</v>
          </cell>
          <cell r="AY362">
            <v>0</v>
          </cell>
          <cell r="AZ362"/>
          <cell r="BA362"/>
          <cell r="BB362"/>
          <cell r="BC362"/>
          <cell r="BD362"/>
          <cell r="BE362"/>
          <cell r="BF362">
            <v>0</v>
          </cell>
          <cell r="BG362">
            <v>0</v>
          </cell>
          <cell r="BH362"/>
          <cell r="BI362">
            <v>0</v>
          </cell>
          <cell r="BJ362" t="str">
            <v>PER submitted</v>
          </cell>
          <cell r="BK362"/>
          <cell r="BL362"/>
          <cell r="BM362"/>
          <cell r="BN362"/>
          <cell r="BO362"/>
          <cell r="BP362"/>
          <cell r="BQ362"/>
          <cell r="BR362"/>
          <cell r="BS362"/>
          <cell r="BT362">
            <v>0</v>
          </cell>
          <cell r="BU362"/>
          <cell r="BV362"/>
          <cell r="BW362"/>
          <cell r="BX362"/>
          <cell r="BY362"/>
          <cell r="BZ362"/>
          <cell r="CA362" t="str">
            <v>Barrett</v>
          </cell>
          <cell r="CB362"/>
          <cell r="CC362" t="str">
            <v>7W</v>
          </cell>
        </row>
        <row r="363">
          <cell r="C363">
            <v>88</v>
          </cell>
          <cell r="D363">
            <v>20</v>
          </cell>
          <cell r="E363">
            <v>447</v>
          </cell>
          <cell r="F363">
            <v>10</v>
          </cell>
          <cell r="H363" t="str">
            <v/>
          </cell>
          <cell r="I363" t="str">
            <v/>
          </cell>
          <cell r="J363" t="str">
            <v>PFA</v>
          </cell>
          <cell r="K363" t="str">
            <v>Barrett</v>
          </cell>
          <cell r="L363" t="str">
            <v>Treatment - Manganese Treatment Plant</v>
          </cell>
          <cell r="M363" t="str">
            <v>1860010-8</v>
          </cell>
          <cell r="N363" t="str">
            <v>Yes</v>
          </cell>
          <cell r="O363">
            <v>1897</v>
          </cell>
          <cell r="P363" t="str">
            <v>EC</v>
          </cell>
          <cell r="Q363" t="str">
            <v>Exempt</v>
          </cell>
          <cell r="W363">
            <v>0</v>
          </cell>
          <cell r="X363"/>
          <cell r="Z363"/>
          <cell r="AB363">
            <v>0</v>
          </cell>
          <cell r="AC363"/>
          <cell r="AF363"/>
          <cell r="AG363"/>
          <cell r="AH363"/>
          <cell r="AI363">
            <v>21874000</v>
          </cell>
          <cell r="AJ363">
            <v>11610000</v>
          </cell>
          <cell r="AK363">
            <v>10264000</v>
          </cell>
          <cell r="AL363"/>
          <cell r="AQ363">
            <v>21874000</v>
          </cell>
          <cell r="AR363">
            <v>0</v>
          </cell>
          <cell r="AT363">
            <v>0</v>
          </cell>
          <cell r="AU363">
            <v>3000000</v>
          </cell>
          <cell r="AW363">
            <v>3000000</v>
          </cell>
          <cell r="AX363">
            <v>0</v>
          </cell>
          <cell r="AY363">
            <v>0</v>
          </cell>
          <cell r="AZ363"/>
          <cell r="BA363"/>
          <cell r="BF363">
            <v>0</v>
          </cell>
          <cell r="BG363">
            <v>849756.68209356675</v>
          </cell>
          <cell r="BH363"/>
          <cell r="BI363">
            <v>0</v>
          </cell>
          <cell r="BJ363" t="str">
            <v>PFA</v>
          </cell>
          <cell r="BT363">
            <v>0</v>
          </cell>
          <cell r="CA363" t="str">
            <v>Barrett</v>
          </cell>
          <cell r="CB363"/>
          <cell r="CC363" t="str">
            <v>7W</v>
          </cell>
        </row>
        <row r="364">
          <cell r="C364">
            <v>582</v>
          </cell>
          <cell r="D364">
            <v>10</v>
          </cell>
          <cell r="E364">
            <v>445</v>
          </cell>
          <cell r="F364">
            <v>10</v>
          </cell>
          <cell r="H364" t="str">
            <v/>
          </cell>
          <cell r="I364" t="str">
            <v/>
          </cell>
          <cell r="J364" t="str">
            <v>PER submitted</v>
          </cell>
          <cell r="K364" t="str">
            <v>Barrett</v>
          </cell>
          <cell r="L364" t="str">
            <v>Watermain - Replacement</v>
          </cell>
          <cell r="M364" t="str">
            <v>1860010-10</v>
          </cell>
          <cell r="N364" t="str">
            <v xml:space="preserve">No </v>
          </cell>
          <cell r="O364">
            <v>1897</v>
          </cell>
          <cell r="P364" t="str">
            <v>Reg</v>
          </cell>
          <cell r="Q364" t="str">
            <v>Exempt</v>
          </cell>
          <cell r="W364">
            <v>0</v>
          </cell>
          <cell r="X364"/>
          <cell r="Z364"/>
          <cell r="AB364">
            <v>0</v>
          </cell>
          <cell r="AC364"/>
          <cell r="AF364"/>
          <cell r="AG364"/>
          <cell r="AH364"/>
          <cell r="AI364">
            <v>3607000</v>
          </cell>
          <cell r="AJ364">
            <v>2875500</v>
          </cell>
          <cell r="AK364">
            <v>731500</v>
          </cell>
          <cell r="AL364"/>
          <cell r="AQ364">
            <v>3607000</v>
          </cell>
          <cell r="AR364">
            <v>0</v>
          </cell>
          <cell r="AT364">
            <v>0</v>
          </cell>
          <cell r="AU364">
            <v>0</v>
          </cell>
          <cell r="AW364">
            <v>0</v>
          </cell>
          <cell r="AX364">
            <v>0</v>
          </cell>
          <cell r="AY364">
            <v>0</v>
          </cell>
          <cell r="AZ364"/>
          <cell r="BA364"/>
          <cell r="BF364">
            <v>0</v>
          </cell>
          <cell r="BG364">
            <v>0</v>
          </cell>
          <cell r="BH364"/>
          <cell r="BI364">
            <v>0</v>
          </cell>
          <cell r="BJ364" t="str">
            <v>PER submitted</v>
          </cell>
          <cell r="BT364">
            <v>0</v>
          </cell>
          <cell r="CA364" t="str">
            <v>Barrett</v>
          </cell>
          <cell r="CB364"/>
          <cell r="CC364" t="str">
            <v>7W</v>
          </cell>
        </row>
        <row r="365">
          <cell r="C365">
            <v>583</v>
          </cell>
          <cell r="D365">
            <v>10</v>
          </cell>
          <cell r="E365">
            <v>448</v>
          </cell>
          <cell r="F365">
            <v>10</v>
          </cell>
          <cell r="H365" t="str">
            <v/>
          </cell>
          <cell r="I365" t="str">
            <v/>
          </cell>
          <cell r="J365" t="str">
            <v>PER submitted</v>
          </cell>
          <cell r="K365" t="str">
            <v>Barrett</v>
          </cell>
          <cell r="L365" t="str">
            <v>Storage - Replace Tower No. 1</v>
          </cell>
          <cell r="M365" t="str">
            <v>1860010-9</v>
          </cell>
          <cell r="N365" t="str">
            <v xml:space="preserve">No </v>
          </cell>
          <cell r="O365">
            <v>1897</v>
          </cell>
          <cell r="P365" t="str">
            <v>Reg</v>
          </cell>
          <cell r="Q365" t="str">
            <v>Exempt</v>
          </cell>
          <cell r="W365">
            <v>0</v>
          </cell>
          <cell r="X365"/>
          <cell r="Z365"/>
          <cell r="AB365">
            <v>0</v>
          </cell>
          <cell r="AC365"/>
          <cell r="AF365"/>
          <cell r="AG365"/>
          <cell r="AH365"/>
          <cell r="AI365">
            <v>2700000</v>
          </cell>
          <cell r="AJ365">
            <v>2700000</v>
          </cell>
          <cell r="AK365">
            <v>0</v>
          </cell>
          <cell r="AL365"/>
          <cell r="AQ365">
            <v>2700000</v>
          </cell>
          <cell r="AR365">
            <v>0</v>
          </cell>
          <cell r="AT365">
            <v>0</v>
          </cell>
          <cell r="AU365">
            <v>0</v>
          </cell>
          <cell r="AW365">
            <v>0</v>
          </cell>
          <cell r="AX365">
            <v>0</v>
          </cell>
          <cell r="AY365">
            <v>0</v>
          </cell>
          <cell r="AZ365"/>
          <cell r="BA365"/>
          <cell r="BF365">
            <v>0</v>
          </cell>
          <cell r="BG365">
            <v>0</v>
          </cell>
          <cell r="BH365"/>
          <cell r="BI365">
            <v>0</v>
          </cell>
          <cell r="BJ365" t="str">
            <v>PER submitted</v>
          </cell>
          <cell r="BT365">
            <v>0</v>
          </cell>
          <cell r="CA365" t="str">
            <v>Barrett</v>
          </cell>
          <cell r="CB365"/>
          <cell r="CC365" t="str">
            <v>7W</v>
          </cell>
        </row>
        <row r="366">
          <cell r="C366">
            <v>51</v>
          </cell>
          <cell r="D366">
            <v>20</v>
          </cell>
          <cell r="E366">
            <v>281</v>
          </cell>
          <cell r="F366">
            <v>10</v>
          </cell>
          <cell r="G366">
            <v>2024</v>
          </cell>
          <cell r="H366" t="str">
            <v/>
          </cell>
          <cell r="I366" t="str">
            <v>Yes</v>
          </cell>
          <cell r="J366">
            <v>0</v>
          </cell>
          <cell r="K366" t="str">
            <v>Schultz</v>
          </cell>
          <cell r="L366" t="str">
            <v>Other - LSL Replacement</v>
          </cell>
          <cell r="M366" t="str">
            <v>1360002-4</v>
          </cell>
          <cell r="N366" t="str">
            <v>Yes</v>
          </cell>
          <cell r="O366">
            <v>5859</v>
          </cell>
          <cell r="P366" t="str">
            <v>LSL</v>
          </cell>
          <cell r="Q366" t="str">
            <v>Exempt</v>
          </cell>
          <cell r="S366">
            <v>45078</v>
          </cell>
          <cell r="T366">
            <v>3629980</v>
          </cell>
          <cell r="U366">
            <v>1669790.8</v>
          </cell>
          <cell r="V366">
            <v>1960189.2000000002</v>
          </cell>
          <cell r="W366">
            <v>834895.4</v>
          </cell>
          <cell r="X366" t="str">
            <v>Part B</v>
          </cell>
          <cell r="Z366">
            <v>44679</v>
          </cell>
          <cell r="AA366">
            <v>970000</v>
          </cell>
          <cell r="AB366">
            <v>0</v>
          </cell>
          <cell r="AC366" t="str">
            <v>Part A5,LSL</v>
          </cell>
          <cell r="AD366">
            <v>45413</v>
          </cell>
          <cell r="AE366">
            <v>45689</v>
          </cell>
          <cell r="AF366"/>
          <cell r="AG366"/>
          <cell r="AH366" t="str">
            <v>cmt rcd; updated costs</v>
          </cell>
          <cell r="AI366">
            <v>3629980</v>
          </cell>
          <cell r="AJ366">
            <v>970000</v>
          </cell>
          <cell r="AK366">
            <v>2659980</v>
          </cell>
          <cell r="AL366"/>
          <cell r="AO366"/>
          <cell r="AQ366">
            <v>3629980</v>
          </cell>
          <cell r="AR366">
            <v>3629980</v>
          </cell>
          <cell r="AT366">
            <v>1960189.2000000002</v>
          </cell>
          <cell r="AU366">
            <v>0</v>
          </cell>
          <cell r="AW366">
            <v>1960189.2000000002</v>
          </cell>
          <cell r="AX366">
            <v>834895.4</v>
          </cell>
          <cell r="AY366">
            <v>834895.39999999979</v>
          </cell>
          <cell r="AZ366"/>
          <cell r="BA366"/>
          <cell r="BF366">
            <v>0</v>
          </cell>
          <cell r="BG366">
            <v>0</v>
          </cell>
          <cell r="BH366"/>
          <cell r="BI366">
            <v>0</v>
          </cell>
          <cell r="BJ366"/>
          <cell r="BT366">
            <v>0</v>
          </cell>
          <cell r="CA366" t="str">
            <v>Schultz</v>
          </cell>
          <cell r="CB366"/>
          <cell r="CC366" t="str">
            <v>3a</v>
          </cell>
        </row>
        <row r="367">
          <cell r="C367">
            <v>183</v>
          </cell>
          <cell r="D367">
            <v>12</v>
          </cell>
          <cell r="E367">
            <v>59</v>
          </cell>
          <cell r="F367">
            <v>12</v>
          </cell>
          <cell r="G367">
            <v>2023</v>
          </cell>
          <cell r="H367" t="str">
            <v>Yes</v>
          </cell>
          <cell r="I367" t="str">
            <v/>
          </cell>
          <cell r="J367">
            <v>0</v>
          </cell>
          <cell r="K367" t="str">
            <v>Schultz</v>
          </cell>
          <cell r="L367" t="str">
            <v>Treatment - Plant Rehab</v>
          </cell>
          <cell r="M367" t="str">
            <v>1360002-1</v>
          </cell>
          <cell r="N367" t="str">
            <v xml:space="preserve">No </v>
          </cell>
          <cell r="O367">
            <v>5816</v>
          </cell>
          <cell r="P367" t="str">
            <v>Reg</v>
          </cell>
          <cell r="Q367" t="str">
            <v>Exempt</v>
          </cell>
          <cell r="S367" t="str">
            <v>certified</v>
          </cell>
          <cell r="T367">
            <v>11660000</v>
          </cell>
          <cell r="W367">
            <v>11660000</v>
          </cell>
          <cell r="X367" t="str">
            <v>23 Carryover</v>
          </cell>
          <cell r="Y367"/>
          <cell r="Z367">
            <v>44679</v>
          </cell>
          <cell r="AA367">
            <v>10400000</v>
          </cell>
          <cell r="AB367">
            <v>10400000</v>
          </cell>
          <cell r="AC367" t="str">
            <v>Part B</v>
          </cell>
          <cell r="AD367">
            <v>45078</v>
          </cell>
          <cell r="AE367">
            <v>45565</v>
          </cell>
          <cell r="AF367"/>
          <cell r="AG367"/>
          <cell r="AH367"/>
          <cell r="AI367">
            <v>11660000</v>
          </cell>
          <cell r="AJ367">
            <v>11660000</v>
          </cell>
          <cell r="AK367">
            <v>0</v>
          </cell>
          <cell r="AL367">
            <v>45014</v>
          </cell>
          <cell r="AM367">
            <v>45106</v>
          </cell>
          <cell r="AN367">
            <v>1</v>
          </cell>
          <cell r="AO367">
            <v>11660000</v>
          </cell>
          <cell r="AQ367">
            <v>11660000</v>
          </cell>
          <cell r="AR367">
            <v>11660000</v>
          </cell>
          <cell r="AT367">
            <v>0</v>
          </cell>
          <cell r="AU367">
            <v>0</v>
          </cell>
          <cell r="AW367">
            <v>0</v>
          </cell>
          <cell r="AX367">
            <v>0</v>
          </cell>
          <cell r="AY367">
            <v>11660000</v>
          </cell>
          <cell r="AZ367"/>
          <cell r="BA367"/>
          <cell r="BC367"/>
          <cell r="BF367">
            <v>0</v>
          </cell>
          <cell r="BG367">
            <v>0</v>
          </cell>
          <cell r="BH367"/>
          <cell r="BI367">
            <v>0</v>
          </cell>
          <cell r="BT367">
            <v>0</v>
          </cell>
          <cell r="BX367"/>
          <cell r="BY367"/>
          <cell r="BZ367"/>
          <cell r="CA367" t="str">
            <v>Schultz</v>
          </cell>
          <cell r="CB367"/>
          <cell r="CC367" t="str">
            <v>3a</v>
          </cell>
        </row>
        <row r="368">
          <cell r="C368">
            <v>404</v>
          </cell>
          <cell r="D368">
            <v>10</v>
          </cell>
          <cell r="E368">
            <v>282</v>
          </cell>
          <cell r="F368">
            <v>10</v>
          </cell>
          <cell r="G368">
            <v>2024</v>
          </cell>
          <cell r="H368" t="str">
            <v/>
          </cell>
          <cell r="I368" t="str">
            <v>Yes</v>
          </cell>
          <cell r="J368">
            <v>0</v>
          </cell>
          <cell r="K368" t="str">
            <v>Schultz</v>
          </cell>
          <cell r="L368" t="str">
            <v>Watermain - Replace 9th Street</v>
          </cell>
          <cell r="M368" t="str">
            <v>1360002-3</v>
          </cell>
          <cell r="N368" t="str">
            <v xml:space="preserve">No </v>
          </cell>
          <cell r="O368">
            <v>5816</v>
          </cell>
          <cell r="P368" t="str">
            <v>Reg</v>
          </cell>
          <cell r="Q368" t="str">
            <v>Exempt</v>
          </cell>
          <cell r="S368">
            <v>45078</v>
          </cell>
          <cell r="T368">
            <v>1625950</v>
          </cell>
          <cell r="W368">
            <v>1625950</v>
          </cell>
          <cell r="X368" t="str">
            <v>Part B</v>
          </cell>
          <cell r="Y368"/>
          <cell r="Z368">
            <v>44679</v>
          </cell>
          <cell r="AA368">
            <v>1480000</v>
          </cell>
          <cell r="AB368">
            <v>1480000</v>
          </cell>
          <cell r="AC368" t="str">
            <v>Part B</v>
          </cell>
          <cell r="AD368">
            <v>45413</v>
          </cell>
          <cell r="AE368">
            <v>45689</v>
          </cell>
          <cell r="AF368"/>
          <cell r="AG368"/>
          <cell r="AH368" t="str">
            <v>cmt rcd; updated costs</v>
          </cell>
          <cell r="AI368">
            <v>1625950</v>
          </cell>
          <cell r="AJ368">
            <v>1480000</v>
          </cell>
          <cell r="AK368">
            <v>145950</v>
          </cell>
          <cell r="AL368"/>
          <cell r="AQ368">
            <v>1625950</v>
          </cell>
          <cell r="AR368">
            <v>1625950</v>
          </cell>
          <cell r="AT368">
            <v>0</v>
          </cell>
          <cell r="AU368">
            <v>0</v>
          </cell>
          <cell r="AW368">
            <v>0</v>
          </cell>
          <cell r="AX368">
            <v>0</v>
          </cell>
          <cell r="AY368">
            <v>1625950</v>
          </cell>
          <cell r="AZ368"/>
          <cell r="BA368"/>
          <cell r="BC368"/>
          <cell r="BF368">
            <v>0</v>
          </cell>
          <cell r="BG368">
            <v>0</v>
          </cell>
          <cell r="BH368"/>
          <cell r="BI368">
            <v>0</v>
          </cell>
          <cell r="BT368">
            <v>0</v>
          </cell>
          <cell r="BX368"/>
          <cell r="BY368"/>
          <cell r="BZ368"/>
          <cell r="CA368" t="str">
            <v>Schultz</v>
          </cell>
          <cell r="CB368"/>
          <cell r="CC368" t="str">
            <v>3a</v>
          </cell>
        </row>
        <row r="369">
          <cell r="C369">
            <v>134</v>
          </cell>
          <cell r="D369">
            <v>15</v>
          </cell>
          <cell r="E369"/>
          <cell r="F369"/>
          <cell r="G369">
            <v>2024</v>
          </cell>
          <cell r="H369" t="str">
            <v/>
          </cell>
          <cell r="I369" t="str">
            <v>Yes</v>
          </cell>
          <cell r="J369">
            <v>0</v>
          </cell>
          <cell r="K369" t="str">
            <v>Sabie</v>
          </cell>
          <cell r="L369" t="str">
            <v>Treatment - Radium Treatment Plant Rehab</v>
          </cell>
          <cell r="M369" t="str">
            <v>1190014-2</v>
          </cell>
          <cell r="N369" t="str">
            <v>Yes</v>
          </cell>
          <cell r="O369">
            <v>35539</v>
          </cell>
          <cell r="P369" t="str">
            <v>Reg</v>
          </cell>
          <cell r="Q369"/>
          <cell r="R369"/>
          <cell r="S369">
            <v>45019</v>
          </cell>
          <cell r="T369">
            <v>4900000</v>
          </cell>
          <cell r="W369">
            <v>4900000</v>
          </cell>
          <cell r="X369" t="str">
            <v>Part B</v>
          </cell>
          <cell r="Y369"/>
          <cell r="Z369"/>
          <cell r="AA369"/>
          <cell r="AB369"/>
          <cell r="AC369"/>
          <cell r="AD369">
            <v>45261</v>
          </cell>
          <cell r="AE369">
            <v>45412</v>
          </cell>
          <cell r="AH369"/>
          <cell r="AI369">
            <v>4900000</v>
          </cell>
          <cell r="AJ369">
            <v>4900000</v>
          </cell>
          <cell r="AK369">
            <v>0</v>
          </cell>
          <cell r="AO369"/>
          <cell r="AP369"/>
          <cell r="AQ369">
            <v>4900000</v>
          </cell>
          <cell r="AR369">
            <v>4900000</v>
          </cell>
          <cell r="AT369">
            <v>0</v>
          </cell>
          <cell r="AU369">
            <v>0</v>
          </cell>
          <cell r="AW369">
            <v>0</v>
          </cell>
          <cell r="AX369">
            <v>0</v>
          </cell>
          <cell r="AY369">
            <v>4900000</v>
          </cell>
          <cell r="AZ369"/>
          <cell r="BA369"/>
          <cell r="BB369"/>
          <cell r="BC369"/>
          <cell r="BD369"/>
          <cell r="BE369"/>
          <cell r="BF369">
            <v>0</v>
          </cell>
          <cell r="BG369">
            <v>0</v>
          </cell>
          <cell r="BH369"/>
          <cell r="BI369">
            <v>0</v>
          </cell>
          <cell r="BJ369"/>
          <cell r="BK369"/>
          <cell r="BL369"/>
          <cell r="BM369"/>
          <cell r="BN369"/>
          <cell r="BO369"/>
          <cell r="BP369"/>
          <cell r="BQ369"/>
          <cell r="BR369"/>
          <cell r="BS369"/>
          <cell r="BT369"/>
          <cell r="BU369"/>
          <cell r="BV369"/>
          <cell r="BW369"/>
          <cell r="BX369"/>
          <cell r="BY369"/>
          <cell r="BZ369"/>
          <cell r="CA369" t="str">
            <v>Sabie</v>
          </cell>
          <cell r="CB369"/>
          <cell r="CC369">
            <v>11</v>
          </cell>
        </row>
        <row r="370">
          <cell r="C370">
            <v>259</v>
          </cell>
          <cell r="D370">
            <v>10</v>
          </cell>
          <cell r="E370">
            <v>126</v>
          </cell>
          <cell r="F370">
            <v>10</v>
          </cell>
          <cell r="G370" t="str">
            <v/>
          </cell>
          <cell r="H370" t="str">
            <v/>
          </cell>
          <cell r="I370" t="str">
            <v/>
          </cell>
          <cell r="J370" t="str">
            <v>RD Commit</v>
          </cell>
          <cell r="K370" t="str">
            <v>Schultz</v>
          </cell>
          <cell r="L370" t="str">
            <v>Treatment - Replace Plant</v>
          </cell>
          <cell r="M370" t="str">
            <v>1180017-6</v>
          </cell>
          <cell r="N370" t="str">
            <v xml:space="preserve">No </v>
          </cell>
          <cell r="O370">
            <v>572</v>
          </cell>
          <cell r="P370" t="str">
            <v>Reg</v>
          </cell>
          <cell r="Q370" t="str">
            <v>Exempt</v>
          </cell>
          <cell r="W370">
            <v>0</v>
          </cell>
          <cell r="Z370"/>
          <cell r="AB370">
            <v>0</v>
          </cell>
          <cell r="AC370"/>
          <cell r="AH370" t="str">
            <v>RD funded, now cost overruns</v>
          </cell>
          <cell r="AI370">
            <v>6337000</v>
          </cell>
          <cell r="AJ370">
            <v>6400000</v>
          </cell>
          <cell r="AK370">
            <v>-63000</v>
          </cell>
          <cell r="AQ370">
            <v>6337000</v>
          </cell>
          <cell r="AR370">
            <v>0</v>
          </cell>
          <cell r="AT370">
            <v>0</v>
          </cell>
          <cell r="AU370">
            <v>0</v>
          </cell>
          <cell r="AW370">
            <v>0</v>
          </cell>
          <cell r="AX370">
            <v>0</v>
          </cell>
          <cell r="AY370">
            <v>0</v>
          </cell>
          <cell r="BD370">
            <v>2500000</v>
          </cell>
          <cell r="BE370">
            <v>45079</v>
          </cell>
          <cell r="BF370">
            <v>0</v>
          </cell>
          <cell r="BG370">
            <v>3421240.8276614249</v>
          </cell>
          <cell r="BH370">
            <v>2500000</v>
          </cell>
          <cell r="BI370">
            <v>2661100</v>
          </cell>
          <cell r="BJ370" t="str">
            <v>RD Commit</v>
          </cell>
          <cell r="BK370">
            <v>2023</v>
          </cell>
          <cell r="BL370">
            <v>44099</v>
          </cell>
          <cell r="BM370"/>
          <cell r="BN370">
            <v>6337000</v>
          </cell>
          <cell r="BO370">
            <v>255</v>
          </cell>
          <cell r="BP370"/>
          <cell r="BQ370">
            <v>4094000</v>
          </cell>
          <cell r="BR370">
            <v>1445000</v>
          </cell>
          <cell r="BS370">
            <v>2243000</v>
          </cell>
          <cell r="BT370">
            <v>3688000</v>
          </cell>
          <cell r="BV370"/>
          <cell r="CA370" t="str">
            <v>Schultz</v>
          </cell>
          <cell r="CB370" t="str">
            <v>Lafontaine</v>
          </cell>
          <cell r="CC370">
            <v>5</v>
          </cell>
        </row>
        <row r="371">
          <cell r="C371">
            <v>253</v>
          </cell>
          <cell r="D371">
            <v>10</v>
          </cell>
          <cell r="E371">
            <v>119</v>
          </cell>
          <cell r="F371">
            <v>10</v>
          </cell>
          <cell r="G371" t="str">
            <v/>
          </cell>
          <cell r="H371" t="str">
            <v/>
          </cell>
          <cell r="I371" t="str">
            <v/>
          </cell>
          <cell r="J371" t="str">
            <v>RD Commit</v>
          </cell>
          <cell r="K371" t="str">
            <v>Barrett</v>
          </cell>
          <cell r="L371" t="str">
            <v>Watermain - Replacement</v>
          </cell>
          <cell r="M371" t="str">
            <v>1480001-5</v>
          </cell>
          <cell r="N371" t="str">
            <v xml:space="preserve">No </v>
          </cell>
          <cell r="O371">
            <v>745</v>
          </cell>
          <cell r="P371" t="str">
            <v>Reg</v>
          </cell>
          <cell r="Q371" t="str">
            <v>Exempt</v>
          </cell>
          <cell r="R371"/>
          <cell r="S371"/>
          <cell r="T371"/>
          <cell r="U371"/>
          <cell r="V371"/>
          <cell r="W371">
            <v>0</v>
          </cell>
          <cell r="X371"/>
          <cell r="Y371"/>
          <cell r="Z371"/>
          <cell r="AA371"/>
          <cell r="AB371">
            <v>0</v>
          </cell>
          <cell r="AC371"/>
          <cell r="AD371"/>
          <cell r="AE371"/>
          <cell r="AF371"/>
          <cell r="AG371"/>
          <cell r="AH371"/>
          <cell r="AI371">
            <v>2469800</v>
          </cell>
          <cell r="AJ371">
            <v>2469800</v>
          </cell>
          <cell r="AK371">
            <v>0</v>
          </cell>
          <cell r="AL371"/>
          <cell r="AM371"/>
          <cell r="AN371"/>
          <cell r="AO371"/>
          <cell r="AP371"/>
          <cell r="AQ371">
            <v>2469800</v>
          </cell>
          <cell r="AR371">
            <v>0</v>
          </cell>
          <cell r="AS371"/>
          <cell r="AT371">
            <v>0</v>
          </cell>
          <cell r="AU371">
            <v>0</v>
          </cell>
          <cell r="AV371"/>
          <cell r="AW371">
            <v>0</v>
          </cell>
          <cell r="AX371">
            <v>0</v>
          </cell>
          <cell r="AY371">
            <v>0</v>
          </cell>
          <cell r="AZ371"/>
          <cell r="BA371"/>
          <cell r="BB371"/>
          <cell r="BC371"/>
          <cell r="BD371"/>
          <cell r="BE371"/>
          <cell r="BF371">
            <v>0</v>
          </cell>
          <cell r="BG371">
            <v>0</v>
          </cell>
          <cell r="BH371"/>
          <cell r="BI371"/>
          <cell r="BJ371" t="str">
            <v>RD Commit</v>
          </cell>
          <cell r="BK371"/>
          <cell r="BL371">
            <v>43623</v>
          </cell>
          <cell r="BM371">
            <v>2469800</v>
          </cell>
          <cell r="BN371"/>
          <cell r="BO371">
            <v>561</v>
          </cell>
          <cell r="BP371"/>
          <cell r="BQ371"/>
          <cell r="BR371"/>
          <cell r="BS371">
            <v>762228.03248624573</v>
          </cell>
          <cell r="BT371">
            <v>762228.03248624573</v>
          </cell>
          <cell r="BU371"/>
          <cell r="BV371"/>
          <cell r="BW371"/>
          <cell r="BX371"/>
          <cell r="BY371">
            <v>780345.50694262504</v>
          </cell>
          <cell r="BZ371" t="str">
            <v>COE 569</v>
          </cell>
          <cell r="CA371" t="str">
            <v>Barrett</v>
          </cell>
          <cell r="CB371" t="str">
            <v>Barrett</v>
          </cell>
          <cell r="CC371" t="str">
            <v>7E</v>
          </cell>
        </row>
        <row r="372">
          <cell r="C372">
            <v>254</v>
          </cell>
          <cell r="D372">
            <v>10</v>
          </cell>
          <cell r="E372">
            <v>120</v>
          </cell>
          <cell r="F372">
            <v>10</v>
          </cell>
          <cell r="G372" t="str">
            <v/>
          </cell>
          <cell r="H372" t="str">
            <v/>
          </cell>
          <cell r="I372" t="str">
            <v/>
          </cell>
          <cell r="J372" t="str">
            <v>RD Commit</v>
          </cell>
          <cell r="K372" t="str">
            <v>Barrett</v>
          </cell>
          <cell r="L372" t="str">
            <v>Source - Improvements</v>
          </cell>
          <cell r="M372" t="str">
            <v>1480001-6</v>
          </cell>
          <cell r="N372" t="str">
            <v xml:space="preserve">No </v>
          </cell>
          <cell r="O372">
            <v>745</v>
          </cell>
          <cell r="P372" t="str">
            <v>Reg</v>
          </cell>
          <cell r="Q372" t="str">
            <v>Exempt</v>
          </cell>
          <cell r="R372"/>
          <cell r="S372"/>
          <cell r="T372"/>
          <cell r="U372"/>
          <cell r="V372"/>
          <cell r="W372">
            <v>0</v>
          </cell>
          <cell r="X372"/>
          <cell r="Y372"/>
          <cell r="Z372"/>
          <cell r="AA372"/>
          <cell r="AB372">
            <v>0</v>
          </cell>
          <cell r="AC372"/>
          <cell r="AD372"/>
          <cell r="AE372"/>
          <cell r="AF372"/>
          <cell r="AG372"/>
          <cell r="AH372"/>
          <cell r="AI372">
            <v>307700</v>
          </cell>
          <cell r="AJ372">
            <v>307700</v>
          </cell>
          <cell r="AK372">
            <v>0</v>
          </cell>
          <cell r="AL372"/>
          <cell r="AM372"/>
          <cell r="AN372"/>
          <cell r="AO372"/>
          <cell r="AP372"/>
          <cell r="AQ372">
            <v>307700</v>
          </cell>
          <cell r="AR372">
            <v>0</v>
          </cell>
          <cell r="AS372"/>
          <cell r="AT372">
            <v>0</v>
          </cell>
          <cell r="AU372">
            <v>0</v>
          </cell>
          <cell r="AV372"/>
          <cell r="AW372">
            <v>0</v>
          </cell>
          <cell r="AX372">
            <v>0</v>
          </cell>
          <cell r="AY372">
            <v>0</v>
          </cell>
          <cell r="AZ372"/>
          <cell r="BA372"/>
          <cell r="BB372"/>
          <cell r="BC372"/>
          <cell r="BD372"/>
          <cell r="BE372"/>
          <cell r="BF372">
            <v>0</v>
          </cell>
          <cell r="BG372">
            <v>0</v>
          </cell>
          <cell r="BH372"/>
          <cell r="BI372"/>
          <cell r="BJ372" t="str">
            <v>RD Commit</v>
          </cell>
          <cell r="BK372"/>
          <cell r="BL372">
            <v>43623</v>
          </cell>
          <cell r="BM372">
            <v>307700</v>
          </cell>
          <cell r="BN372"/>
          <cell r="BO372">
            <v>561</v>
          </cell>
          <cell r="BP372"/>
          <cell r="BQ372"/>
          <cell r="BR372"/>
          <cell r="BS372">
            <v>94962.16924286088</v>
          </cell>
          <cell r="BT372">
            <v>94962.16924286088</v>
          </cell>
          <cell r="BU372"/>
          <cell r="BV372"/>
          <cell r="BW372"/>
          <cell r="BX372"/>
          <cell r="BY372">
            <v>97219.334555933965</v>
          </cell>
          <cell r="BZ372" t="str">
            <v>COE 569</v>
          </cell>
          <cell r="CA372" t="str">
            <v>Barrett</v>
          </cell>
          <cell r="CB372" t="str">
            <v>Barrett</v>
          </cell>
          <cell r="CC372" t="str">
            <v>7E</v>
          </cell>
        </row>
        <row r="373">
          <cell r="C373">
            <v>255</v>
          </cell>
          <cell r="D373">
            <v>10</v>
          </cell>
          <cell r="E373">
            <v>121</v>
          </cell>
          <cell r="F373">
            <v>10</v>
          </cell>
          <cell r="G373" t="str">
            <v/>
          </cell>
          <cell r="H373" t="str">
            <v/>
          </cell>
          <cell r="I373" t="str">
            <v/>
          </cell>
          <cell r="J373" t="str">
            <v>RD Commit</v>
          </cell>
          <cell r="K373" t="str">
            <v>Barrett</v>
          </cell>
          <cell r="L373" t="str">
            <v>Storage - Tower Rehab</v>
          </cell>
          <cell r="M373" t="str">
            <v>1480001-7</v>
          </cell>
          <cell r="N373" t="str">
            <v xml:space="preserve">No </v>
          </cell>
          <cell r="O373">
            <v>745</v>
          </cell>
          <cell r="P373" t="str">
            <v>Reg</v>
          </cell>
          <cell r="Q373" t="str">
            <v>Exempt</v>
          </cell>
          <cell r="W373">
            <v>0</v>
          </cell>
          <cell r="X373"/>
          <cell r="Z373"/>
          <cell r="AB373">
            <v>0</v>
          </cell>
          <cell r="AC373"/>
          <cell r="AD373"/>
          <cell r="AH373"/>
          <cell r="AI373">
            <v>294500</v>
          </cell>
          <cell r="AJ373">
            <v>294500</v>
          </cell>
          <cell r="AK373">
            <v>0</v>
          </cell>
          <cell r="AL373"/>
          <cell r="AQ373">
            <v>294500</v>
          </cell>
          <cell r="AR373">
            <v>0</v>
          </cell>
          <cell r="AT373">
            <v>0</v>
          </cell>
          <cell r="AU373">
            <v>0</v>
          </cell>
          <cell r="AW373">
            <v>0</v>
          </cell>
          <cell r="AX373">
            <v>0</v>
          </cell>
          <cell r="AY373">
            <v>0</v>
          </cell>
          <cell r="BF373">
            <v>0</v>
          </cell>
          <cell r="BG373">
            <v>0</v>
          </cell>
          <cell r="BH373"/>
          <cell r="BI373"/>
          <cell r="BJ373" t="str">
            <v>RD Commit</v>
          </cell>
          <cell r="BK373"/>
          <cell r="BL373">
            <v>43623</v>
          </cell>
          <cell r="BM373">
            <v>294500</v>
          </cell>
          <cell r="BN373"/>
          <cell r="BO373">
            <v>561</v>
          </cell>
          <cell r="BP373"/>
          <cell r="BQ373"/>
          <cell r="BR373"/>
          <cell r="BS373">
            <v>90888.394026722555</v>
          </cell>
          <cell r="BT373">
            <v>90888.394026722555</v>
          </cell>
          <cell r="BV373"/>
          <cell r="BW373"/>
          <cell r="BX373"/>
          <cell r="BY373">
            <v>93048.729368614091</v>
          </cell>
          <cell r="BZ373" t="str">
            <v>COE 569</v>
          </cell>
          <cell r="CA373" t="str">
            <v>Barrett</v>
          </cell>
          <cell r="CB373" t="str">
            <v>Barrett</v>
          </cell>
          <cell r="CC373" t="str">
            <v>7E</v>
          </cell>
        </row>
        <row r="374">
          <cell r="C374">
            <v>673</v>
          </cell>
          <cell r="D374">
            <v>7</v>
          </cell>
          <cell r="E374">
            <v>516</v>
          </cell>
          <cell r="F374">
            <v>7</v>
          </cell>
          <cell r="G374">
            <v>2024</v>
          </cell>
          <cell r="H374" t="str">
            <v/>
          </cell>
          <cell r="I374" t="str">
            <v>Yes</v>
          </cell>
          <cell r="J374">
            <v>0</v>
          </cell>
          <cell r="K374" t="str">
            <v>Berrens</v>
          </cell>
          <cell r="L374" t="str">
            <v>Watermain - River Crossing</v>
          </cell>
          <cell r="M374" t="str">
            <v>1320003-5</v>
          </cell>
          <cell r="N374" t="str">
            <v xml:space="preserve">No </v>
          </cell>
          <cell r="O374">
            <v>3208</v>
          </cell>
          <cell r="P374" t="str">
            <v>Reg</v>
          </cell>
          <cell r="Q374" t="str">
            <v>Exempt</v>
          </cell>
          <cell r="S374">
            <v>45079</v>
          </cell>
          <cell r="T374">
            <v>523000</v>
          </cell>
          <cell r="W374">
            <v>523000</v>
          </cell>
          <cell r="X374" t="str">
            <v>Part B</v>
          </cell>
          <cell r="Z374">
            <v>44706</v>
          </cell>
          <cell r="AA374">
            <v>522663</v>
          </cell>
          <cell r="AB374">
            <v>522663</v>
          </cell>
          <cell r="AC374" t="str">
            <v>Part B</v>
          </cell>
          <cell r="AD374">
            <v>45413</v>
          </cell>
          <cell r="AE374">
            <v>45536</v>
          </cell>
          <cell r="AF374"/>
          <cell r="AG374"/>
          <cell r="AH374"/>
          <cell r="AI374">
            <v>523000</v>
          </cell>
          <cell r="AJ374">
            <v>523000</v>
          </cell>
          <cell r="AK374">
            <v>0</v>
          </cell>
          <cell r="AL374"/>
          <cell r="AQ374">
            <v>523000</v>
          </cell>
          <cell r="AR374">
            <v>523000</v>
          </cell>
          <cell r="AT374">
            <v>0</v>
          </cell>
          <cell r="AU374">
            <v>0</v>
          </cell>
          <cell r="AW374">
            <v>0</v>
          </cell>
          <cell r="AX374">
            <v>0</v>
          </cell>
          <cell r="AY374">
            <v>523000</v>
          </cell>
          <cell r="AZ374"/>
          <cell r="BA374"/>
          <cell r="BF374">
            <v>0</v>
          </cell>
          <cell r="BG374">
            <v>0</v>
          </cell>
          <cell r="BH374"/>
          <cell r="BI374">
            <v>0</v>
          </cell>
          <cell r="BT374">
            <v>0</v>
          </cell>
          <cell r="CA374" t="str">
            <v>Berrens</v>
          </cell>
          <cell r="CB374"/>
          <cell r="CC374">
            <v>8</v>
          </cell>
        </row>
        <row r="375">
          <cell r="C375">
            <v>322</v>
          </cell>
          <cell r="D375">
            <v>10</v>
          </cell>
          <cell r="E375">
            <v>202</v>
          </cell>
          <cell r="F375">
            <v>10</v>
          </cell>
          <cell r="H375" t="str">
            <v/>
          </cell>
          <cell r="I375" t="str">
            <v/>
          </cell>
          <cell r="J375" t="str">
            <v>Referred to RD</v>
          </cell>
          <cell r="K375" t="str">
            <v>Berrens</v>
          </cell>
          <cell r="L375" t="str">
            <v>Storage - Tower Rehab</v>
          </cell>
          <cell r="M375" t="str">
            <v>1170002-1</v>
          </cell>
          <cell r="N375" t="str">
            <v xml:space="preserve">No </v>
          </cell>
          <cell r="O375">
            <v>342</v>
          </cell>
          <cell r="P375" t="str">
            <v>Reg</v>
          </cell>
          <cell r="Q375" t="str">
            <v>Exempt</v>
          </cell>
          <cell r="S375">
            <v>45099</v>
          </cell>
          <cell r="T375">
            <v>666000</v>
          </cell>
          <cell r="W375">
            <v>666000</v>
          </cell>
          <cell r="X375" t="str">
            <v>Refer to RD</v>
          </cell>
          <cell r="Z375">
            <v>44679</v>
          </cell>
          <cell r="AA375">
            <v>666000</v>
          </cell>
          <cell r="AB375">
            <v>666000</v>
          </cell>
          <cell r="AC375" t="str">
            <v>Refer to RD</v>
          </cell>
          <cell r="AD375">
            <v>45444</v>
          </cell>
          <cell r="AE375">
            <v>45565</v>
          </cell>
          <cell r="AF375"/>
          <cell r="AG375"/>
          <cell r="AH375"/>
          <cell r="AI375">
            <v>666000</v>
          </cell>
          <cell r="AJ375">
            <v>666000</v>
          </cell>
          <cell r="AK375">
            <v>0</v>
          </cell>
          <cell r="AQ375">
            <v>666000</v>
          </cell>
          <cell r="AR375">
            <v>0</v>
          </cell>
          <cell r="AT375">
            <v>0</v>
          </cell>
          <cell r="AU375">
            <v>0</v>
          </cell>
          <cell r="AW375">
            <v>0</v>
          </cell>
          <cell r="AX375">
            <v>0</v>
          </cell>
          <cell r="AY375">
            <v>0</v>
          </cell>
          <cell r="AZ375"/>
          <cell r="BA375"/>
          <cell r="BF375">
            <v>0</v>
          </cell>
          <cell r="BG375">
            <v>0</v>
          </cell>
          <cell r="BH375"/>
          <cell r="BI375">
            <v>0</v>
          </cell>
          <cell r="BJ375" t="str">
            <v>Referred to RD</v>
          </cell>
          <cell r="BT375">
            <v>0</v>
          </cell>
          <cell r="BX375"/>
          <cell r="BY375"/>
          <cell r="BZ375"/>
          <cell r="CA375" t="str">
            <v>Berrens</v>
          </cell>
          <cell r="CB375"/>
          <cell r="CC375">
            <v>8</v>
          </cell>
        </row>
        <row r="376">
          <cell r="C376">
            <v>621</v>
          </cell>
          <cell r="D376">
            <v>10</v>
          </cell>
          <cell r="E376">
            <v>476</v>
          </cell>
          <cell r="F376">
            <v>10</v>
          </cell>
          <cell r="H376" t="str">
            <v/>
          </cell>
          <cell r="I376" t="str">
            <v/>
          </cell>
          <cell r="J376">
            <v>0</v>
          </cell>
          <cell r="K376" t="str">
            <v>Sabie</v>
          </cell>
          <cell r="L376" t="str">
            <v>Storage -Tower Imprvmnts &amp; Booster Rehab</v>
          </cell>
          <cell r="M376" t="str">
            <v>1700003-3</v>
          </cell>
          <cell r="N376" t="str">
            <v xml:space="preserve">No </v>
          </cell>
          <cell r="O376">
            <v>6230</v>
          </cell>
          <cell r="P376" t="str">
            <v>Reg</v>
          </cell>
          <cell r="Q376" t="str">
            <v>Exempt</v>
          </cell>
          <cell r="R376"/>
          <cell r="S376"/>
          <cell r="U376"/>
          <cell r="V376"/>
          <cell r="W376">
            <v>0</v>
          </cell>
          <cell r="X376"/>
          <cell r="Y376"/>
          <cell r="Z376">
            <v>44712</v>
          </cell>
          <cell r="AA376">
            <v>4800000</v>
          </cell>
          <cell r="AB376">
            <v>4800000</v>
          </cell>
          <cell r="AC376" t="str">
            <v>Part B</v>
          </cell>
          <cell r="AD376">
            <v>44958</v>
          </cell>
          <cell r="AE376">
            <v>45352</v>
          </cell>
          <cell r="AH376"/>
          <cell r="AI376">
            <v>4800000</v>
          </cell>
          <cell r="AJ376">
            <v>4800000</v>
          </cell>
          <cell r="AK376">
            <v>0</v>
          </cell>
          <cell r="AL376"/>
          <cell r="AM376"/>
          <cell r="AQ376">
            <v>4800000</v>
          </cell>
          <cell r="AR376">
            <v>0</v>
          </cell>
          <cell r="AT376">
            <v>0</v>
          </cell>
          <cell r="AU376">
            <v>0</v>
          </cell>
          <cell r="AW376">
            <v>0</v>
          </cell>
          <cell r="AX376">
            <v>0</v>
          </cell>
          <cell r="AY376">
            <v>0</v>
          </cell>
          <cell r="AZ376"/>
          <cell r="BA376"/>
          <cell r="BF376">
            <v>0</v>
          </cell>
          <cell r="BG376">
            <v>0</v>
          </cell>
          <cell r="BH376"/>
          <cell r="BI376">
            <v>0</v>
          </cell>
          <cell r="BT376">
            <v>0</v>
          </cell>
          <cell r="CA376" t="str">
            <v>Sabie</v>
          </cell>
          <cell r="CB376"/>
          <cell r="CC376">
            <v>11</v>
          </cell>
        </row>
        <row r="377">
          <cell r="C377">
            <v>216</v>
          </cell>
          <cell r="D377">
            <v>12</v>
          </cell>
          <cell r="E377">
            <v>88</v>
          </cell>
          <cell r="F377">
            <v>12</v>
          </cell>
          <cell r="G377"/>
          <cell r="H377" t="str">
            <v/>
          </cell>
          <cell r="I377" t="str">
            <v/>
          </cell>
          <cell r="J377" t="str">
            <v>PER submitted</v>
          </cell>
          <cell r="K377" t="str">
            <v>Barrett</v>
          </cell>
          <cell r="L377" t="str">
            <v>Treatment - New Fe/Mn Plant &amp; Wells</v>
          </cell>
          <cell r="M377" t="str">
            <v>1340003-3</v>
          </cell>
          <cell r="N377" t="str">
            <v xml:space="preserve">No </v>
          </cell>
          <cell r="O377">
            <v>554</v>
          </cell>
          <cell r="P377" t="str">
            <v>Reg</v>
          </cell>
          <cell r="Q377" t="str">
            <v>Exempt</v>
          </cell>
          <cell r="R377"/>
          <cell r="S377"/>
          <cell r="T377"/>
          <cell r="U377"/>
          <cell r="V377"/>
          <cell r="W377">
            <v>0</v>
          </cell>
          <cell r="X377"/>
          <cell r="Y377"/>
          <cell r="Z377"/>
          <cell r="AA377"/>
          <cell r="AB377">
            <v>0</v>
          </cell>
          <cell r="AC377"/>
          <cell r="AD377">
            <v>44682</v>
          </cell>
          <cell r="AE377">
            <v>44834</v>
          </cell>
          <cell r="AF377"/>
          <cell r="AG377"/>
          <cell r="AH377"/>
          <cell r="AI377">
            <v>3620000</v>
          </cell>
          <cell r="AJ377">
            <v>3620000</v>
          </cell>
          <cell r="AK377">
            <v>0</v>
          </cell>
          <cell r="AL377"/>
          <cell r="AM377"/>
          <cell r="AN377"/>
          <cell r="AO377"/>
          <cell r="AP377"/>
          <cell r="AQ377">
            <v>3620000</v>
          </cell>
          <cell r="AR377">
            <v>0</v>
          </cell>
          <cell r="AS377"/>
          <cell r="AT377">
            <v>0</v>
          </cell>
          <cell r="AU377">
            <v>0</v>
          </cell>
          <cell r="AV377"/>
          <cell r="AW377">
            <v>0</v>
          </cell>
          <cell r="AX377">
            <v>0</v>
          </cell>
          <cell r="AY377">
            <v>0</v>
          </cell>
          <cell r="AZ377"/>
          <cell r="BA377"/>
          <cell r="BB377"/>
          <cell r="BC377"/>
          <cell r="BD377"/>
          <cell r="BE377"/>
          <cell r="BF377">
            <v>0</v>
          </cell>
          <cell r="BG377">
            <v>0</v>
          </cell>
          <cell r="BH377"/>
          <cell r="BI377">
            <v>2117700</v>
          </cell>
          <cell r="BJ377" t="str">
            <v>PER submitted</v>
          </cell>
          <cell r="BK377"/>
          <cell r="BL377"/>
          <cell r="BM377"/>
          <cell r="BN377"/>
          <cell r="BO377">
            <v>421</v>
          </cell>
          <cell r="BP377"/>
          <cell r="BQ377">
            <v>3258000</v>
          </cell>
          <cell r="BR377"/>
          <cell r="BS377">
            <v>362000</v>
          </cell>
          <cell r="BT377">
            <v>0</v>
          </cell>
          <cell r="BU377"/>
          <cell r="BV377"/>
          <cell r="BW377"/>
          <cell r="BX377"/>
          <cell r="BY377"/>
          <cell r="BZ377"/>
          <cell r="CA377" t="str">
            <v>Barrett</v>
          </cell>
          <cell r="CB377" t="str">
            <v>Barrett</v>
          </cell>
          <cell r="CC377" t="str">
            <v>6E</v>
          </cell>
        </row>
        <row r="378">
          <cell r="C378">
            <v>217</v>
          </cell>
          <cell r="D378">
            <v>12</v>
          </cell>
          <cell r="E378">
            <v>89</v>
          </cell>
          <cell r="F378">
            <v>12</v>
          </cell>
          <cell r="H378" t="str">
            <v/>
          </cell>
          <cell r="I378" t="str">
            <v/>
          </cell>
          <cell r="J378" t="str">
            <v>PER submitted</v>
          </cell>
          <cell r="K378" t="str">
            <v>Barrett</v>
          </cell>
          <cell r="L378" t="str">
            <v>Watermain - Looping</v>
          </cell>
          <cell r="M378" t="str">
            <v>1340003-5</v>
          </cell>
          <cell r="N378" t="str">
            <v xml:space="preserve">No </v>
          </cell>
          <cell r="O378">
            <v>554</v>
          </cell>
          <cell r="P378" t="str">
            <v>Reg</v>
          </cell>
          <cell r="Q378" t="str">
            <v>Exempt</v>
          </cell>
          <cell r="W378">
            <v>0</v>
          </cell>
          <cell r="X378"/>
          <cell r="Z378"/>
          <cell r="AB378">
            <v>0</v>
          </cell>
          <cell r="AC378"/>
          <cell r="AD378">
            <v>44682</v>
          </cell>
          <cell r="AE378">
            <v>44834</v>
          </cell>
          <cell r="AH378" t="str">
            <v>RD Ph 1</v>
          </cell>
          <cell r="AI378">
            <v>433000</v>
          </cell>
          <cell r="AJ378">
            <v>433000</v>
          </cell>
          <cell r="AK378">
            <v>0</v>
          </cell>
          <cell r="AL378"/>
          <cell r="AQ378">
            <v>433000</v>
          </cell>
          <cell r="AR378">
            <v>0</v>
          </cell>
          <cell r="AT378">
            <v>0</v>
          </cell>
          <cell r="AU378">
            <v>0</v>
          </cell>
          <cell r="AW378">
            <v>0</v>
          </cell>
          <cell r="AX378">
            <v>0</v>
          </cell>
          <cell r="AY378">
            <v>0</v>
          </cell>
          <cell r="BF378">
            <v>0</v>
          </cell>
          <cell r="BG378">
            <v>0</v>
          </cell>
          <cell r="BH378">
            <v>253305</v>
          </cell>
          <cell r="BI378">
            <v>253305</v>
          </cell>
          <cell r="BJ378" t="str">
            <v>PER submitted</v>
          </cell>
          <cell r="BK378"/>
          <cell r="BO378">
            <v>421</v>
          </cell>
          <cell r="BQ378">
            <v>389700</v>
          </cell>
          <cell r="BS378">
            <v>43300</v>
          </cell>
          <cell r="BT378">
            <v>0</v>
          </cell>
          <cell r="CA378" t="str">
            <v>Barrett</v>
          </cell>
          <cell r="CB378" t="str">
            <v>Barrett</v>
          </cell>
          <cell r="CC378" t="str">
            <v>6E</v>
          </cell>
        </row>
        <row r="379">
          <cell r="C379">
            <v>241</v>
          </cell>
          <cell r="D379">
            <v>11</v>
          </cell>
          <cell r="E379">
            <v>110</v>
          </cell>
          <cell r="F379">
            <v>11</v>
          </cell>
          <cell r="H379" t="str">
            <v/>
          </cell>
          <cell r="I379" t="str">
            <v/>
          </cell>
          <cell r="J379" t="str">
            <v>PER approved</v>
          </cell>
          <cell r="K379" t="str">
            <v>Barrett</v>
          </cell>
          <cell r="L379" t="str">
            <v>Storage - Repl Tower w/75,000 Gal Tower</v>
          </cell>
          <cell r="M379" t="str">
            <v>1340003-4</v>
          </cell>
          <cell r="N379" t="str">
            <v xml:space="preserve">No </v>
          </cell>
          <cell r="O379">
            <v>554</v>
          </cell>
          <cell r="P379" t="str">
            <v>Reg</v>
          </cell>
          <cell r="Q379" t="str">
            <v>Exempt</v>
          </cell>
          <cell r="W379">
            <v>0</v>
          </cell>
          <cell r="X379"/>
          <cell r="Z379"/>
          <cell r="AB379">
            <v>0</v>
          </cell>
          <cell r="AC379"/>
          <cell r="AD379">
            <v>44682</v>
          </cell>
          <cell r="AE379">
            <v>44834</v>
          </cell>
          <cell r="AH379" t="str">
            <v>RD Ph 1</v>
          </cell>
          <cell r="AI379">
            <v>1812000</v>
          </cell>
          <cell r="AJ379">
            <v>1449000</v>
          </cell>
          <cell r="AK379">
            <v>363000</v>
          </cell>
          <cell r="AL379"/>
          <cell r="AQ379">
            <v>1812000</v>
          </cell>
          <cell r="AR379">
            <v>0</v>
          </cell>
          <cell r="AT379">
            <v>0</v>
          </cell>
          <cell r="AU379">
            <v>0</v>
          </cell>
          <cell r="AW379">
            <v>0</v>
          </cell>
          <cell r="AX379">
            <v>0</v>
          </cell>
          <cell r="AY379">
            <v>0</v>
          </cell>
          <cell r="BF379">
            <v>0</v>
          </cell>
          <cell r="BG379">
            <v>462218.67759449431</v>
          </cell>
          <cell r="BH379">
            <v>847665</v>
          </cell>
          <cell r="BI379">
            <v>1060020</v>
          </cell>
          <cell r="BJ379" t="str">
            <v>PER approved</v>
          </cell>
          <cell r="BK379">
            <v>2024</v>
          </cell>
          <cell r="BO379">
            <v>421</v>
          </cell>
          <cell r="BQ379">
            <v>1630800</v>
          </cell>
          <cell r="BS379">
            <v>181200</v>
          </cell>
          <cell r="BT379">
            <v>0</v>
          </cell>
          <cell r="CA379" t="str">
            <v>Barrett</v>
          </cell>
          <cell r="CB379" t="str">
            <v>Barrett</v>
          </cell>
          <cell r="CC379" t="str">
            <v>6E</v>
          </cell>
        </row>
        <row r="380">
          <cell r="C380">
            <v>560</v>
          </cell>
          <cell r="D380">
            <v>10</v>
          </cell>
          <cell r="E380">
            <v>420</v>
          </cell>
          <cell r="F380">
            <v>10</v>
          </cell>
          <cell r="H380" t="str">
            <v/>
          </cell>
          <cell r="I380" t="str">
            <v/>
          </cell>
          <cell r="J380" t="str">
            <v>PER submitted</v>
          </cell>
          <cell r="K380" t="str">
            <v>Barrett</v>
          </cell>
          <cell r="L380" t="str">
            <v>Watermain - Repl McLaughlin &amp; 3rd St.</v>
          </cell>
          <cell r="M380" t="str">
            <v>1340003-6</v>
          </cell>
          <cell r="N380" t="str">
            <v xml:space="preserve">No </v>
          </cell>
          <cell r="O380">
            <v>554</v>
          </cell>
          <cell r="P380" t="str">
            <v>Reg</v>
          </cell>
          <cell r="Q380" t="str">
            <v>Exempt</v>
          </cell>
          <cell r="W380">
            <v>0</v>
          </cell>
          <cell r="X380"/>
          <cell r="Z380"/>
          <cell r="AB380">
            <v>0</v>
          </cell>
          <cell r="AC380"/>
          <cell r="AD380">
            <v>44682</v>
          </cell>
          <cell r="AE380">
            <v>44834</v>
          </cell>
          <cell r="AH380" t="str">
            <v>RD Ph 1</v>
          </cell>
          <cell r="AI380">
            <v>473000</v>
          </cell>
          <cell r="AJ380">
            <v>473000</v>
          </cell>
          <cell r="AK380">
            <v>0</v>
          </cell>
          <cell r="AL380"/>
          <cell r="AQ380">
            <v>473000</v>
          </cell>
          <cell r="AR380">
            <v>0</v>
          </cell>
          <cell r="AT380">
            <v>0</v>
          </cell>
          <cell r="AU380">
            <v>0</v>
          </cell>
          <cell r="AW380">
            <v>0</v>
          </cell>
          <cell r="AX380">
            <v>0</v>
          </cell>
          <cell r="AY380">
            <v>0</v>
          </cell>
          <cell r="AZ380"/>
          <cell r="BA380"/>
          <cell r="BF380">
            <v>0</v>
          </cell>
          <cell r="BG380">
            <v>0</v>
          </cell>
          <cell r="BH380">
            <v>276705</v>
          </cell>
          <cell r="BI380">
            <v>276705</v>
          </cell>
          <cell r="BJ380" t="str">
            <v>PER submitted</v>
          </cell>
          <cell r="BK380"/>
          <cell r="BO380">
            <v>421</v>
          </cell>
          <cell r="BQ380">
            <v>425700</v>
          </cell>
          <cell r="BS380">
            <v>47300</v>
          </cell>
          <cell r="BT380">
            <v>0</v>
          </cell>
          <cell r="CA380" t="str">
            <v>Barrett</v>
          </cell>
          <cell r="CB380"/>
          <cell r="CC380" t="str">
            <v>6E</v>
          </cell>
        </row>
        <row r="381">
          <cell r="C381">
            <v>561</v>
          </cell>
          <cell r="D381">
            <v>10</v>
          </cell>
          <cell r="E381">
            <v>421</v>
          </cell>
          <cell r="F381">
            <v>10</v>
          </cell>
          <cell r="H381" t="str">
            <v/>
          </cell>
          <cell r="I381" t="str">
            <v/>
          </cell>
          <cell r="J381" t="str">
            <v>PER approved</v>
          </cell>
          <cell r="K381" t="str">
            <v>Barrett</v>
          </cell>
          <cell r="L381" t="str">
            <v>Watermain - Phase 1 - Replacement</v>
          </cell>
          <cell r="M381" t="str">
            <v>1340003-7</v>
          </cell>
          <cell r="N381" t="str">
            <v xml:space="preserve">No </v>
          </cell>
          <cell r="O381">
            <v>554</v>
          </cell>
          <cell r="P381" t="str">
            <v>Reg</v>
          </cell>
          <cell r="Q381" t="str">
            <v>Exempt</v>
          </cell>
          <cell r="W381">
            <v>0</v>
          </cell>
          <cell r="X381"/>
          <cell r="Z381"/>
          <cell r="AB381">
            <v>0</v>
          </cell>
          <cell r="AC381"/>
          <cell r="AH381" t="str">
            <v>RD Ph 1</v>
          </cell>
          <cell r="AI381">
            <v>2435000</v>
          </cell>
          <cell r="AJ381">
            <v>1326000</v>
          </cell>
          <cell r="AK381">
            <v>1109000</v>
          </cell>
          <cell r="AL381"/>
          <cell r="AQ381">
            <v>2435000</v>
          </cell>
          <cell r="AR381">
            <v>0</v>
          </cell>
          <cell r="AT381">
            <v>0</v>
          </cell>
          <cell r="AU381">
            <v>0</v>
          </cell>
          <cell r="AW381">
            <v>0</v>
          </cell>
          <cell r="AX381">
            <v>0</v>
          </cell>
          <cell r="AY381">
            <v>0</v>
          </cell>
          <cell r="AZ381"/>
          <cell r="BA381"/>
          <cell r="BF381">
            <v>0</v>
          </cell>
          <cell r="BG381">
            <v>960618.67759449431</v>
          </cell>
          <cell r="BH381">
            <v>775710</v>
          </cell>
          <cell r="BI381">
            <v>1424475</v>
          </cell>
          <cell r="BJ381" t="str">
            <v>PER approved</v>
          </cell>
          <cell r="BK381">
            <v>2024</v>
          </cell>
          <cell r="BO381">
            <v>421</v>
          </cell>
          <cell r="BQ381">
            <v>2191500</v>
          </cell>
          <cell r="BS381">
            <v>243500</v>
          </cell>
          <cell r="BT381">
            <v>0</v>
          </cell>
          <cell r="CA381" t="str">
            <v>Barrett</v>
          </cell>
          <cell r="CB381"/>
          <cell r="CC381" t="str">
            <v>6E</v>
          </cell>
        </row>
        <row r="382">
          <cell r="C382">
            <v>562</v>
          </cell>
          <cell r="D382">
            <v>10</v>
          </cell>
          <cell r="E382">
            <v>422</v>
          </cell>
          <cell r="F382">
            <v>10</v>
          </cell>
          <cell r="H382" t="str">
            <v/>
          </cell>
          <cell r="I382" t="str">
            <v/>
          </cell>
          <cell r="J382" t="str">
            <v>PER submitted</v>
          </cell>
          <cell r="K382" t="str">
            <v>Barrett</v>
          </cell>
          <cell r="L382" t="str">
            <v>Watermain - Phase 2 - Replacement</v>
          </cell>
          <cell r="M382" t="str">
            <v>1340003-8</v>
          </cell>
          <cell r="N382" t="str">
            <v xml:space="preserve">No </v>
          </cell>
          <cell r="O382">
            <v>554</v>
          </cell>
          <cell r="P382" t="str">
            <v>Reg</v>
          </cell>
          <cell r="Q382" t="str">
            <v>Exempt</v>
          </cell>
          <cell r="W382">
            <v>0</v>
          </cell>
          <cell r="X382"/>
          <cell r="Z382"/>
          <cell r="AB382">
            <v>0</v>
          </cell>
          <cell r="AC382"/>
          <cell r="AH382" t="str">
            <v>RD</v>
          </cell>
          <cell r="AI382">
            <v>2584000</v>
          </cell>
          <cell r="AJ382">
            <v>2584000</v>
          </cell>
          <cell r="AK382">
            <v>0</v>
          </cell>
          <cell r="AL382"/>
          <cell r="AQ382">
            <v>2584000</v>
          </cell>
          <cell r="AR382">
            <v>0</v>
          </cell>
          <cell r="AT382">
            <v>0</v>
          </cell>
          <cell r="AU382">
            <v>0</v>
          </cell>
          <cell r="AW382">
            <v>0</v>
          </cell>
          <cell r="AX382">
            <v>0</v>
          </cell>
          <cell r="AY382">
            <v>0</v>
          </cell>
          <cell r="AZ382"/>
          <cell r="BA382"/>
          <cell r="BF382">
            <v>0</v>
          </cell>
          <cell r="BG382">
            <v>0</v>
          </cell>
          <cell r="BH382"/>
          <cell r="BI382">
            <v>1511640</v>
          </cell>
          <cell r="BJ382" t="str">
            <v>PER submitted</v>
          </cell>
          <cell r="BO382">
            <v>421</v>
          </cell>
          <cell r="BQ382">
            <v>2325600</v>
          </cell>
          <cell r="BS382">
            <v>258400</v>
          </cell>
          <cell r="BT382">
            <v>0</v>
          </cell>
          <cell r="CA382" t="str">
            <v>Barrett</v>
          </cell>
          <cell r="CB382"/>
          <cell r="CC382" t="str">
            <v>6E</v>
          </cell>
        </row>
        <row r="383">
          <cell r="C383">
            <v>563</v>
          </cell>
          <cell r="D383">
            <v>10</v>
          </cell>
          <cell r="E383">
            <v>423</v>
          </cell>
          <cell r="F383">
            <v>10</v>
          </cell>
          <cell r="H383" t="str">
            <v/>
          </cell>
          <cell r="I383" t="str">
            <v/>
          </cell>
          <cell r="J383" t="str">
            <v>PER submitted</v>
          </cell>
          <cell r="K383" t="str">
            <v>Barrett</v>
          </cell>
          <cell r="L383" t="str">
            <v>Watermain - Phase 3 - Replacement</v>
          </cell>
          <cell r="M383" t="str">
            <v>1340003-9</v>
          </cell>
          <cell r="N383" t="str">
            <v xml:space="preserve">No </v>
          </cell>
          <cell r="O383">
            <v>554</v>
          </cell>
          <cell r="P383" t="str">
            <v>Reg</v>
          </cell>
          <cell r="Q383" t="str">
            <v>Exempt</v>
          </cell>
          <cell r="W383">
            <v>0</v>
          </cell>
          <cell r="X383"/>
          <cell r="Z383"/>
          <cell r="AB383">
            <v>0</v>
          </cell>
          <cell r="AC383"/>
          <cell r="AH383" t="str">
            <v>RD</v>
          </cell>
          <cell r="AI383">
            <v>609000</v>
          </cell>
          <cell r="AJ383">
            <v>609000</v>
          </cell>
          <cell r="AK383">
            <v>0</v>
          </cell>
          <cell r="AL383"/>
          <cell r="AQ383">
            <v>609000</v>
          </cell>
          <cell r="AR383">
            <v>0</v>
          </cell>
          <cell r="AT383">
            <v>0</v>
          </cell>
          <cell r="AU383">
            <v>0</v>
          </cell>
          <cell r="AW383">
            <v>0</v>
          </cell>
          <cell r="AX383">
            <v>0</v>
          </cell>
          <cell r="AY383">
            <v>0</v>
          </cell>
          <cell r="AZ383"/>
          <cell r="BA383"/>
          <cell r="BF383">
            <v>0</v>
          </cell>
          <cell r="BG383">
            <v>0</v>
          </cell>
          <cell r="BH383"/>
          <cell r="BI383">
            <v>356265</v>
          </cell>
          <cell r="BJ383" t="str">
            <v>PER submitted</v>
          </cell>
          <cell r="BO383">
            <v>421</v>
          </cell>
          <cell r="BQ383">
            <v>548100</v>
          </cell>
          <cell r="BS383">
            <v>60900</v>
          </cell>
          <cell r="BT383">
            <v>0</v>
          </cell>
          <cell r="CA383" t="str">
            <v>Barrett</v>
          </cell>
          <cell r="CB383"/>
          <cell r="CC383" t="str">
            <v>6E</v>
          </cell>
        </row>
        <row r="384">
          <cell r="C384">
            <v>468</v>
          </cell>
          <cell r="D384">
            <v>10</v>
          </cell>
          <cell r="E384">
            <v>345</v>
          </cell>
          <cell r="F384">
            <v>10</v>
          </cell>
          <cell r="G384"/>
          <cell r="H384" t="str">
            <v/>
          </cell>
          <cell r="I384" t="str">
            <v/>
          </cell>
          <cell r="J384" t="str">
            <v>RD Commit</v>
          </cell>
          <cell r="K384" t="str">
            <v>Schultz</v>
          </cell>
          <cell r="L384" t="str">
            <v>Storage - Booster Stat., Gen. Demo Tower</v>
          </cell>
          <cell r="M384" t="str">
            <v>1350003-4</v>
          </cell>
          <cell r="N384" t="str">
            <v xml:space="preserve">No </v>
          </cell>
          <cell r="O384">
            <v>165</v>
          </cell>
          <cell r="P384" t="str">
            <v>Reg</v>
          </cell>
          <cell r="Q384" t="str">
            <v>Exempt</v>
          </cell>
          <cell r="R384"/>
          <cell r="S384"/>
          <cell r="T384"/>
          <cell r="U384"/>
          <cell r="V384"/>
          <cell r="W384">
            <v>0</v>
          </cell>
          <cell r="X384"/>
          <cell r="Y384"/>
          <cell r="Z384"/>
          <cell r="AA384"/>
          <cell r="AB384">
            <v>0</v>
          </cell>
          <cell r="AC384"/>
          <cell r="AD384"/>
          <cell r="AE384"/>
          <cell r="AF384"/>
          <cell r="AG384"/>
          <cell r="AH384"/>
          <cell r="AI384">
            <v>1925500</v>
          </cell>
          <cell r="AJ384">
            <v>1925500</v>
          </cell>
          <cell r="AK384">
            <v>0</v>
          </cell>
          <cell r="AL384"/>
          <cell r="AM384"/>
          <cell r="AN384"/>
          <cell r="AO384"/>
          <cell r="AP384"/>
          <cell r="AQ384">
            <v>1925500</v>
          </cell>
          <cell r="AR384">
            <v>0</v>
          </cell>
          <cell r="AS384"/>
          <cell r="AT384">
            <v>0</v>
          </cell>
          <cell r="AU384">
            <v>0</v>
          </cell>
          <cell r="AV384"/>
          <cell r="AW384">
            <v>0</v>
          </cell>
          <cell r="AX384">
            <v>0</v>
          </cell>
          <cell r="AY384">
            <v>0</v>
          </cell>
          <cell r="AZ384"/>
          <cell r="BA384"/>
          <cell r="BB384"/>
          <cell r="BC384"/>
          <cell r="BD384">
            <v>350000</v>
          </cell>
          <cell r="BE384">
            <v>44459</v>
          </cell>
          <cell r="BF384">
            <v>0</v>
          </cell>
          <cell r="BG384">
            <v>1540400</v>
          </cell>
          <cell r="BH384">
            <v>350000</v>
          </cell>
          <cell r="BI384">
            <v>1255150</v>
          </cell>
          <cell r="BJ384" t="str">
            <v>RD Commit</v>
          </cell>
          <cell r="BK384">
            <v>2021</v>
          </cell>
          <cell r="BL384">
            <v>44459</v>
          </cell>
          <cell r="BM384">
            <v>2253000</v>
          </cell>
          <cell r="BN384"/>
          <cell r="BO384">
            <v>110</v>
          </cell>
          <cell r="BP384">
            <v>5</v>
          </cell>
          <cell r="BQ384">
            <v>1931000</v>
          </cell>
          <cell r="BR384">
            <v>1581000</v>
          </cell>
          <cell r="BS384">
            <v>322000</v>
          </cell>
          <cell r="BT384">
            <v>1903000</v>
          </cell>
          <cell r="BU384"/>
          <cell r="BV384"/>
          <cell r="BX384"/>
          <cell r="BY384"/>
          <cell r="BZ384"/>
          <cell r="CA384" t="str">
            <v>Schultz</v>
          </cell>
          <cell r="CB384"/>
          <cell r="CC384">
            <v>1</v>
          </cell>
        </row>
        <row r="385">
          <cell r="C385">
            <v>727</v>
          </cell>
          <cell r="D385">
            <v>5</v>
          </cell>
          <cell r="E385">
            <v>566</v>
          </cell>
          <cell r="F385">
            <v>5</v>
          </cell>
          <cell r="G385" t="str">
            <v/>
          </cell>
          <cell r="H385" t="str">
            <v/>
          </cell>
          <cell r="I385" t="str">
            <v/>
          </cell>
          <cell r="J385" t="str">
            <v>Applied</v>
          </cell>
          <cell r="K385" t="str">
            <v>Schultz</v>
          </cell>
          <cell r="L385" t="str">
            <v>Watermain - Replace Various Areas</v>
          </cell>
          <cell r="M385" t="str">
            <v>1350003-3</v>
          </cell>
          <cell r="N385" t="str">
            <v xml:space="preserve">No </v>
          </cell>
          <cell r="O385">
            <v>191</v>
          </cell>
          <cell r="P385" t="str">
            <v>Reg</v>
          </cell>
          <cell r="Q385" t="str">
            <v>Exempt</v>
          </cell>
          <cell r="S385"/>
          <cell r="T385"/>
          <cell r="U385"/>
          <cell r="V385"/>
          <cell r="W385">
            <v>0</v>
          </cell>
          <cell r="X385"/>
          <cell r="Y385"/>
          <cell r="Z385"/>
          <cell r="AA385"/>
          <cell r="AB385">
            <v>0</v>
          </cell>
          <cell r="AC385"/>
          <cell r="AD385"/>
          <cell r="AH385"/>
          <cell r="AI385">
            <v>1282500</v>
          </cell>
          <cell r="AJ385">
            <v>1282500</v>
          </cell>
          <cell r="AK385">
            <v>0</v>
          </cell>
          <cell r="AL385"/>
          <cell r="AQ385">
            <v>1282500</v>
          </cell>
          <cell r="AR385">
            <v>0</v>
          </cell>
          <cell r="AT385">
            <v>0</v>
          </cell>
          <cell r="AU385">
            <v>0</v>
          </cell>
          <cell r="AW385">
            <v>0</v>
          </cell>
          <cell r="AX385">
            <v>0</v>
          </cell>
          <cell r="AY385">
            <v>0</v>
          </cell>
          <cell r="BF385">
            <v>0</v>
          </cell>
          <cell r="BG385"/>
          <cell r="BH385"/>
          <cell r="BI385"/>
          <cell r="BJ385" t="str">
            <v>Applied</v>
          </cell>
          <cell r="BO385">
            <v>110</v>
          </cell>
          <cell r="BP385">
            <v>9</v>
          </cell>
          <cell r="BQ385">
            <v>961875</v>
          </cell>
          <cell r="BT385">
            <v>0</v>
          </cell>
          <cell r="CA385" t="str">
            <v>Schultz</v>
          </cell>
          <cell r="CB385" t="str">
            <v>Schultz</v>
          </cell>
          <cell r="CC385">
            <v>1</v>
          </cell>
        </row>
        <row r="386">
          <cell r="C386">
            <v>756</v>
          </cell>
          <cell r="D386">
            <v>5</v>
          </cell>
          <cell r="E386">
            <v>597</v>
          </cell>
          <cell r="F386">
            <v>5</v>
          </cell>
          <cell r="G386" t="str">
            <v/>
          </cell>
          <cell r="H386" t="str">
            <v/>
          </cell>
          <cell r="I386" t="str">
            <v/>
          </cell>
          <cell r="J386">
            <v>0</v>
          </cell>
          <cell r="K386" t="str">
            <v>Bradshaw</v>
          </cell>
          <cell r="L386" t="str">
            <v>Source - New Pumphouse &amp; Equipment</v>
          </cell>
          <cell r="M386" t="str">
            <v>1840004-1</v>
          </cell>
          <cell r="N386" t="str">
            <v xml:space="preserve">No </v>
          </cell>
          <cell r="O386">
            <v>90</v>
          </cell>
          <cell r="P386" t="str">
            <v>Reg</v>
          </cell>
          <cell r="Q386" t="str">
            <v>Exempt</v>
          </cell>
          <cell r="R386"/>
          <cell r="S386"/>
          <cell r="T386"/>
          <cell r="U386"/>
          <cell r="V386"/>
          <cell r="W386">
            <v>0</v>
          </cell>
          <cell r="X386"/>
          <cell r="Y386"/>
          <cell r="Z386"/>
          <cell r="AA386"/>
          <cell r="AB386">
            <v>0</v>
          </cell>
          <cell r="AC386"/>
          <cell r="AD386"/>
          <cell r="AE386"/>
          <cell r="AF386"/>
          <cell r="AG386"/>
          <cell r="AH386"/>
          <cell r="AI386">
            <v>427000</v>
          </cell>
          <cell r="AJ386">
            <v>427000</v>
          </cell>
          <cell r="AK386">
            <v>0</v>
          </cell>
          <cell r="AL386"/>
          <cell r="AM386"/>
          <cell r="AN386"/>
          <cell r="AO386"/>
          <cell r="AP386"/>
          <cell r="AQ386">
            <v>427000</v>
          </cell>
          <cell r="AR386">
            <v>0</v>
          </cell>
          <cell r="AS386"/>
          <cell r="AT386">
            <v>0</v>
          </cell>
          <cell r="AU386">
            <v>0</v>
          </cell>
          <cell r="AV386"/>
          <cell r="AW386">
            <v>0</v>
          </cell>
          <cell r="AX386">
            <v>0</v>
          </cell>
          <cell r="AY386">
            <v>0</v>
          </cell>
          <cell r="AZ386"/>
          <cell r="BA386"/>
          <cell r="BB386"/>
          <cell r="BC386"/>
          <cell r="BD386"/>
          <cell r="BE386"/>
          <cell r="BF386">
            <v>0</v>
          </cell>
          <cell r="BG386">
            <v>0</v>
          </cell>
          <cell r="BH386"/>
          <cell r="BI386">
            <v>0</v>
          </cell>
          <cell r="BJ386"/>
          <cell r="BK386"/>
          <cell r="BL386"/>
          <cell r="BM386"/>
          <cell r="BN386"/>
          <cell r="BO386"/>
          <cell r="BP386"/>
          <cell r="BQ386"/>
          <cell r="BR386"/>
          <cell r="BS386"/>
          <cell r="BT386">
            <v>0</v>
          </cell>
          <cell r="BU386"/>
          <cell r="BV386"/>
          <cell r="BW386"/>
          <cell r="BX386"/>
          <cell r="BY386"/>
          <cell r="BZ386"/>
          <cell r="CA386" t="str">
            <v>Bradshaw</v>
          </cell>
          <cell r="CB386" t="str">
            <v>Lafontaine</v>
          </cell>
          <cell r="CC386">
            <v>4</v>
          </cell>
        </row>
        <row r="387">
          <cell r="C387">
            <v>651</v>
          </cell>
          <cell r="D387">
            <v>7</v>
          </cell>
          <cell r="E387">
            <v>490</v>
          </cell>
          <cell r="F387">
            <v>7</v>
          </cell>
          <cell r="H387" t="str">
            <v/>
          </cell>
          <cell r="I387" t="str">
            <v/>
          </cell>
          <cell r="J387" t="str">
            <v>Referred to RD</v>
          </cell>
          <cell r="K387" t="str">
            <v>Barrett</v>
          </cell>
          <cell r="L387" t="str">
            <v>Treatment - Remove Fe/Mn/As</v>
          </cell>
          <cell r="M387" t="str">
            <v>1760006-1</v>
          </cell>
          <cell r="N387" t="str">
            <v xml:space="preserve">No </v>
          </cell>
          <cell r="O387">
            <v>714</v>
          </cell>
          <cell r="P387" t="str">
            <v>Reg</v>
          </cell>
          <cell r="Q387" t="str">
            <v>Exempt</v>
          </cell>
          <cell r="W387">
            <v>0</v>
          </cell>
          <cell r="X387"/>
          <cell r="Y387"/>
          <cell r="Z387">
            <v>44713</v>
          </cell>
          <cell r="AA387">
            <v>3537460</v>
          </cell>
          <cell r="AB387">
            <v>3537460</v>
          </cell>
          <cell r="AC387" t="str">
            <v>Refer to RD</v>
          </cell>
          <cell r="AD387">
            <v>45108</v>
          </cell>
          <cell r="AE387">
            <v>45566</v>
          </cell>
          <cell r="AH387" t="str">
            <v>Referred to RD</v>
          </cell>
          <cell r="AI387">
            <v>3537460</v>
          </cell>
          <cell r="AJ387">
            <v>3537460</v>
          </cell>
          <cell r="AK387">
            <v>0</v>
          </cell>
          <cell r="AL387"/>
          <cell r="AQ387">
            <v>3537460</v>
          </cell>
          <cell r="AR387">
            <v>0</v>
          </cell>
          <cell r="AT387">
            <v>0</v>
          </cell>
          <cell r="AU387">
            <v>0</v>
          </cell>
          <cell r="AW387">
            <v>0</v>
          </cell>
          <cell r="AX387">
            <v>0</v>
          </cell>
          <cell r="AY387">
            <v>0</v>
          </cell>
          <cell r="BF387">
            <v>0</v>
          </cell>
          <cell r="BG387"/>
          <cell r="BH387"/>
          <cell r="BI387">
            <v>0</v>
          </cell>
          <cell r="BJ387" t="str">
            <v>Referred to RD</v>
          </cell>
          <cell r="BO387">
            <v>359</v>
          </cell>
          <cell r="BT387">
            <v>0</v>
          </cell>
          <cell r="CA387" t="str">
            <v>Barrett</v>
          </cell>
          <cell r="CB387" t="str">
            <v>Lafontaine</v>
          </cell>
          <cell r="CC387" t="str">
            <v>6W</v>
          </cell>
        </row>
        <row r="388">
          <cell r="C388">
            <v>28</v>
          </cell>
          <cell r="D388">
            <v>20</v>
          </cell>
          <cell r="E388"/>
          <cell r="F388"/>
          <cell r="G388">
            <v>2024</v>
          </cell>
          <cell r="H388" t="str">
            <v/>
          </cell>
          <cell r="I388" t="str">
            <v>Yes</v>
          </cell>
          <cell r="J388">
            <v>0</v>
          </cell>
          <cell r="K388" t="str">
            <v>Kanuit</v>
          </cell>
          <cell r="L388" t="str">
            <v>Other - LSL Replacement</v>
          </cell>
          <cell r="M388" t="str">
            <v>1220008-6</v>
          </cell>
          <cell r="N388" t="str">
            <v>Yes</v>
          </cell>
          <cell r="O388">
            <v>589</v>
          </cell>
          <cell r="P388" t="str">
            <v>LSL</v>
          </cell>
          <cell r="Q388"/>
          <cell r="R388"/>
          <cell r="S388">
            <v>45061</v>
          </cell>
          <cell r="T388">
            <v>203000</v>
          </cell>
          <cell r="U388">
            <v>101500</v>
          </cell>
          <cell r="V388">
            <v>101500</v>
          </cell>
          <cell r="W388">
            <v>50750</v>
          </cell>
          <cell r="X388" t="str">
            <v>Part B</v>
          </cell>
          <cell r="Y388"/>
          <cell r="Z388"/>
          <cell r="AA388"/>
          <cell r="AB388"/>
          <cell r="AC388"/>
          <cell r="AD388">
            <v>45352</v>
          </cell>
          <cell r="AE388">
            <v>45931</v>
          </cell>
          <cell r="AH388" t="str">
            <v>Private/Public cost breakdown?</v>
          </cell>
          <cell r="AI388">
            <v>203000</v>
          </cell>
          <cell r="AJ388">
            <v>203000</v>
          </cell>
          <cell r="AK388">
            <v>0</v>
          </cell>
          <cell r="AO388"/>
          <cell r="AP388"/>
          <cell r="AQ388">
            <v>203000</v>
          </cell>
          <cell r="AR388">
            <v>203000</v>
          </cell>
          <cell r="AT388">
            <v>101500</v>
          </cell>
          <cell r="AU388">
            <v>0</v>
          </cell>
          <cell r="AW388">
            <v>101500</v>
          </cell>
          <cell r="AX388">
            <v>50750</v>
          </cell>
          <cell r="AY388">
            <v>50750</v>
          </cell>
          <cell r="AZ388"/>
          <cell r="BA388"/>
          <cell r="BB388"/>
          <cell r="BC388"/>
          <cell r="BD388"/>
          <cell r="BE388"/>
          <cell r="BF388">
            <v>0</v>
          </cell>
          <cell r="BG388">
            <v>0</v>
          </cell>
          <cell r="BH388"/>
          <cell r="BI388">
            <v>0</v>
          </cell>
          <cell r="BJ388"/>
          <cell r="BK388"/>
          <cell r="BL388"/>
          <cell r="BM388"/>
          <cell r="BN388"/>
          <cell r="BO388"/>
          <cell r="BP388"/>
          <cell r="BQ388"/>
          <cell r="BR388"/>
          <cell r="BS388"/>
          <cell r="BT388"/>
          <cell r="BU388"/>
          <cell r="BV388"/>
          <cell r="BW388"/>
          <cell r="BX388"/>
          <cell r="BY388"/>
          <cell r="BZ388"/>
          <cell r="CA388" t="str">
            <v>Kanuit</v>
          </cell>
          <cell r="CB388"/>
          <cell r="CC388">
            <v>9</v>
          </cell>
        </row>
        <row r="389">
          <cell r="C389">
            <v>415</v>
          </cell>
          <cell r="D389">
            <v>10</v>
          </cell>
          <cell r="E389">
            <v>291</v>
          </cell>
          <cell r="F389">
            <v>10</v>
          </cell>
          <cell r="G389" t="str">
            <v/>
          </cell>
          <cell r="H389" t="str">
            <v/>
          </cell>
          <cell r="I389" t="str">
            <v/>
          </cell>
          <cell r="J389" t="str">
            <v>RD Commit</v>
          </cell>
          <cell r="K389" t="str">
            <v>Kanuit</v>
          </cell>
          <cell r="L389" t="str">
            <v>Watermain - Distribution Improvements</v>
          </cell>
          <cell r="M389" t="str">
            <v>1220008-3</v>
          </cell>
          <cell r="N389" t="str">
            <v xml:space="preserve">No </v>
          </cell>
          <cell r="O389">
            <v>549</v>
          </cell>
          <cell r="P389" t="str">
            <v>Reg</v>
          </cell>
          <cell r="Q389" t="str">
            <v>Exempt</v>
          </cell>
          <cell r="R389"/>
          <cell r="S389"/>
          <cell r="T389"/>
          <cell r="U389"/>
          <cell r="V389"/>
          <cell r="W389">
            <v>0</v>
          </cell>
          <cell r="X389"/>
          <cell r="Y389"/>
          <cell r="Z389"/>
          <cell r="AA389"/>
          <cell r="AB389">
            <v>0</v>
          </cell>
          <cell r="AC389"/>
          <cell r="AD389"/>
          <cell r="AE389"/>
          <cell r="AF389"/>
          <cell r="AG389"/>
          <cell r="AH389" t="str">
            <v>Referred to RD</v>
          </cell>
          <cell r="AI389">
            <v>5231330</v>
          </cell>
          <cell r="AJ389">
            <v>5231330</v>
          </cell>
          <cell r="AK389">
            <v>0</v>
          </cell>
          <cell r="AL389"/>
          <cell r="AM389"/>
          <cell r="AN389"/>
          <cell r="AO389"/>
          <cell r="AP389"/>
          <cell r="AQ389">
            <v>5231330</v>
          </cell>
          <cell r="AR389">
            <v>0</v>
          </cell>
          <cell r="AS389"/>
          <cell r="AT389">
            <v>0</v>
          </cell>
          <cell r="AU389">
            <v>0</v>
          </cell>
          <cell r="AV389"/>
          <cell r="AW389">
            <v>0</v>
          </cell>
          <cell r="AX389">
            <v>0</v>
          </cell>
          <cell r="AY389">
            <v>0</v>
          </cell>
          <cell r="AZ389"/>
          <cell r="BA389"/>
          <cell r="BB389"/>
          <cell r="BC389"/>
          <cell r="BD389">
            <v>1695000</v>
          </cell>
          <cell r="BE389">
            <v>45079</v>
          </cell>
          <cell r="BF389">
            <v>0</v>
          </cell>
          <cell r="BG389">
            <v>0</v>
          </cell>
          <cell r="BH389">
            <v>1695000</v>
          </cell>
          <cell r="BI389">
            <v>1284026.621991015</v>
          </cell>
          <cell r="BJ389" t="str">
            <v>RD Commit</v>
          </cell>
          <cell r="BK389">
            <v>2023</v>
          </cell>
          <cell r="BL389">
            <v>44649</v>
          </cell>
          <cell r="BM389"/>
          <cell r="BN389"/>
          <cell r="BO389">
            <v>359</v>
          </cell>
          <cell r="BP389"/>
          <cell r="BQ389">
            <v>1975425.5722938692</v>
          </cell>
          <cell r="BR389">
            <v>376243.67625899281</v>
          </cell>
          <cell r="BS389">
            <v>3255904.4277061308</v>
          </cell>
          <cell r="BT389">
            <v>3632148.1039651236</v>
          </cell>
          <cell r="BU389"/>
          <cell r="BV389"/>
          <cell r="BW389"/>
          <cell r="BX389"/>
          <cell r="BY389"/>
          <cell r="BZ389"/>
          <cell r="CA389" t="str">
            <v>Kanuit</v>
          </cell>
          <cell r="CB389" t="str">
            <v>Lafontaine</v>
          </cell>
          <cell r="CC389">
            <v>9</v>
          </cell>
        </row>
        <row r="390">
          <cell r="C390">
            <v>416</v>
          </cell>
          <cell r="D390">
            <v>10</v>
          </cell>
          <cell r="E390">
            <v>292</v>
          </cell>
          <cell r="F390">
            <v>10</v>
          </cell>
          <cell r="G390" t="str">
            <v/>
          </cell>
          <cell r="H390" t="str">
            <v/>
          </cell>
          <cell r="I390" t="str">
            <v/>
          </cell>
          <cell r="J390" t="str">
            <v>RD Commit</v>
          </cell>
          <cell r="K390" t="str">
            <v>Kanuit</v>
          </cell>
          <cell r="L390" t="str">
            <v>Storage - Tank Improvements</v>
          </cell>
          <cell r="M390" t="str">
            <v>1220008-4</v>
          </cell>
          <cell r="N390" t="str">
            <v xml:space="preserve">No </v>
          </cell>
          <cell r="O390">
            <v>549</v>
          </cell>
          <cell r="P390" t="str">
            <v>Reg</v>
          </cell>
          <cell r="Q390" t="str">
            <v>Exempt</v>
          </cell>
          <cell r="R390"/>
          <cell r="S390"/>
          <cell r="T390"/>
          <cell r="U390"/>
          <cell r="V390"/>
          <cell r="W390">
            <v>0</v>
          </cell>
          <cell r="X390"/>
          <cell r="Y390"/>
          <cell r="Z390"/>
          <cell r="AA390"/>
          <cell r="AB390">
            <v>0</v>
          </cell>
          <cell r="AC390"/>
          <cell r="AD390"/>
          <cell r="AE390"/>
          <cell r="AF390"/>
          <cell r="AG390"/>
          <cell r="AH390" t="str">
            <v>Referred to RD</v>
          </cell>
          <cell r="AI390">
            <v>585000</v>
          </cell>
          <cell r="AJ390">
            <v>585000</v>
          </cell>
          <cell r="AK390">
            <v>0</v>
          </cell>
          <cell r="AL390"/>
          <cell r="AM390"/>
          <cell r="AN390"/>
          <cell r="AO390"/>
          <cell r="AP390"/>
          <cell r="AQ390">
            <v>585000</v>
          </cell>
          <cell r="AR390">
            <v>0</v>
          </cell>
          <cell r="AS390"/>
          <cell r="AT390">
            <v>0</v>
          </cell>
          <cell r="AU390">
            <v>0</v>
          </cell>
          <cell r="AV390"/>
          <cell r="AW390">
            <v>0</v>
          </cell>
          <cell r="AX390">
            <v>0</v>
          </cell>
          <cell r="AY390">
            <v>0</v>
          </cell>
          <cell r="AZ390"/>
          <cell r="BA390"/>
          <cell r="BB390"/>
          <cell r="BC390"/>
          <cell r="BD390"/>
          <cell r="BE390"/>
          <cell r="BF390">
            <v>0</v>
          </cell>
          <cell r="BG390">
            <v>0</v>
          </cell>
          <cell r="BH390"/>
          <cell r="BI390"/>
          <cell r="BJ390" t="str">
            <v>RD Commit</v>
          </cell>
          <cell r="BK390"/>
          <cell r="BL390">
            <v>44649</v>
          </cell>
          <cell r="BM390"/>
          <cell r="BN390"/>
          <cell r="BO390">
            <v>359</v>
          </cell>
          <cell r="BP390"/>
          <cell r="BQ390">
            <v>549000</v>
          </cell>
          <cell r="BR390"/>
          <cell r="BS390">
            <v>36000</v>
          </cell>
          <cell r="BT390">
            <v>36000</v>
          </cell>
          <cell r="BU390">
            <v>600000</v>
          </cell>
          <cell r="BV390" t="str">
            <v>2023 hot</v>
          </cell>
          <cell r="BW390"/>
          <cell r="BX390"/>
          <cell r="BY390"/>
          <cell r="BZ390"/>
          <cell r="CA390" t="str">
            <v>Kanuit</v>
          </cell>
          <cell r="CB390" t="str">
            <v>Lafontaine</v>
          </cell>
          <cell r="CC390">
            <v>9</v>
          </cell>
        </row>
        <row r="391">
          <cell r="C391">
            <v>417</v>
          </cell>
          <cell r="D391">
            <v>10</v>
          </cell>
          <cell r="E391">
            <v>293</v>
          </cell>
          <cell r="F391">
            <v>10</v>
          </cell>
          <cell r="G391" t="str">
            <v/>
          </cell>
          <cell r="H391" t="str">
            <v/>
          </cell>
          <cell r="I391" t="str">
            <v/>
          </cell>
          <cell r="J391" t="str">
            <v>RD Commit</v>
          </cell>
          <cell r="K391" t="str">
            <v>Kanuit</v>
          </cell>
          <cell r="L391" t="str">
            <v>Treatment - Plant Improvements</v>
          </cell>
          <cell r="M391" t="str">
            <v>1220008-5</v>
          </cell>
          <cell r="N391" t="str">
            <v xml:space="preserve">No </v>
          </cell>
          <cell r="O391">
            <v>549</v>
          </cell>
          <cell r="P391" t="str">
            <v>Reg</v>
          </cell>
          <cell r="Q391" t="str">
            <v>Exempt</v>
          </cell>
          <cell r="R391"/>
          <cell r="S391"/>
          <cell r="T391"/>
          <cell r="U391"/>
          <cell r="V391"/>
          <cell r="W391">
            <v>0</v>
          </cell>
          <cell r="X391"/>
          <cell r="Y391"/>
          <cell r="Z391"/>
          <cell r="AA391"/>
          <cell r="AB391">
            <v>0</v>
          </cell>
          <cell r="AC391"/>
          <cell r="AD391"/>
          <cell r="AE391"/>
          <cell r="AF391"/>
          <cell r="AG391"/>
          <cell r="AH391" t="str">
            <v>Referred to RD</v>
          </cell>
          <cell r="AI391">
            <v>6102330</v>
          </cell>
          <cell r="AJ391">
            <v>6102330</v>
          </cell>
          <cell r="AK391">
            <v>0</v>
          </cell>
          <cell r="AL391"/>
          <cell r="AM391"/>
          <cell r="AN391"/>
          <cell r="AO391"/>
          <cell r="AP391"/>
          <cell r="AQ391">
            <v>6102330</v>
          </cell>
          <cell r="AR391">
            <v>0</v>
          </cell>
          <cell r="AS391"/>
          <cell r="AT391">
            <v>0</v>
          </cell>
          <cell r="AU391">
            <v>0</v>
          </cell>
          <cell r="AV391"/>
          <cell r="AW391">
            <v>0</v>
          </cell>
          <cell r="AX391">
            <v>0</v>
          </cell>
          <cell r="AY391">
            <v>0</v>
          </cell>
          <cell r="AZ391"/>
          <cell r="BA391"/>
          <cell r="BB391"/>
          <cell r="BC391"/>
          <cell r="BD391">
            <v>87000</v>
          </cell>
          <cell r="BE391">
            <v>45079</v>
          </cell>
          <cell r="BF391">
            <v>0</v>
          </cell>
          <cell r="BG391">
            <v>0</v>
          </cell>
          <cell r="BH391">
            <v>87000</v>
          </cell>
          <cell r="BI391">
            <v>1497813.0181377258</v>
          </cell>
          <cell r="BJ391" t="str">
            <v>RD Commit</v>
          </cell>
          <cell r="BK391">
            <v>2023</v>
          </cell>
          <cell r="BL391">
            <v>44649</v>
          </cell>
          <cell r="BM391"/>
          <cell r="BN391"/>
          <cell r="BO391">
            <v>359</v>
          </cell>
          <cell r="BP391"/>
          <cell r="BQ391">
            <v>2304327.7202118859</v>
          </cell>
          <cell r="BR391">
            <v>438905.54676258989</v>
          </cell>
          <cell r="BS391">
            <v>3798002.2797881141</v>
          </cell>
          <cell r="BT391">
            <v>4236907.8265507044</v>
          </cell>
          <cell r="BU391"/>
          <cell r="BV391"/>
          <cell r="BW391"/>
          <cell r="BX391"/>
          <cell r="BY391"/>
          <cell r="BZ391"/>
          <cell r="CA391" t="str">
            <v>Kanuit</v>
          </cell>
          <cell r="CB391" t="str">
            <v>Lafontaine</v>
          </cell>
          <cell r="CC391">
            <v>9</v>
          </cell>
        </row>
        <row r="392">
          <cell r="C392">
            <v>146</v>
          </cell>
          <cell r="D392">
            <v>13</v>
          </cell>
          <cell r="E392">
            <v>24</v>
          </cell>
          <cell r="F392">
            <v>13</v>
          </cell>
          <cell r="G392"/>
          <cell r="H392" t="str">
            <v/>
          </cell>
          <cell r="I392" t="str">
            <v/>
          </cell>
          <cell r="J392" t="str">
            <v>Referred to RD</v>
          </cell>
          <cell r="K392" t="str">
            <v>Kanuit</v>
          </cell>
          <cell r="L392" t="str">
            <v>Source - New Well &amp; Wellhouse</v>
          </cell>
          <cell r="M392" t="str">
            <v>1400007-1</v>
          </cell>
          <cell r="N392" t="str">
            <v xml:space="preserve">No </v>
          </cell>
          <cell r="O392">
            <v>119</v>
          </cell>
          <cell r="P392" t="str">
            <v>Reg</v>
          </cell>
          <cell r="Q392" t="str">
            <v>Exempt</v>
          </cell>
          <cell r="R392"/>
          <cell r="S392">
            <v>45078</v>
          </cell>
          <cell r="T392">
            <v>2206000</v>
          </cell>
          <cell r="U392"/>
          <cell r="V392"/>
          <cell r="W392">
            <v>2206000</v>
          </cell>
          <cell r="X392" t="str">
            <v>Refer to RD</v>
          </cell>
          <cell r="Y392"/>
          <cell r="Z392"/>
          <cell r="AA392"/>
          <cell r="AB392">
            <v>0</v>
          </cell>
          <cell r="AC392"/>
          <cell r="AD392">
            <v>45413</v>
          </cell>
          <cell r="AE392">
            <v>45870</v>
          </cell>
          <cell r="AF392"/>
          <cell r="AG392"/>
          <cell r="AH392" t="str">
            <v>Referred to RD</v>
          </cell>
          <cell r="AI392">
            <v>2206000</v>
          </cell>
          <cell r="AJ392">
            <v>2206000</v>
          </cell>
          <cell r="AK392">
            <v>0</v>
          </cell>
          <cell r="AL392"/>
          <cell r="AM392"/>
          <cell r="AN392"/>
          <cell r="AO392"/>
          <cell r="AP392"/>
          <cell r="AQ392">
            <v>2206000</v>
          </cell>
          <cell r="AR392">
            <v>0</v>
          </cell>
          <cell r="AS392"/>
          <cell r="AT392">
            <v>0</v>
          </cell>
          <cell r="AU392">
            <v>0</v>
          </cell>
          <cell r="AV392"/>
          <cell r="AW392">
            <v>0</v>
          </cell>
          <cell r="AX392">
            <v>0</v>
          </cell>
          <cell r="AY392">
            <v>0</v>
          </cell>
          <cell r="AZ392"/>
          <cell r="BA392"/>
          <cell r="BB392"/>
          <cell r="BC392"/>
          <cell r="BD392"/>
          <cell r="BE392"/>
          <cell r="BF392">
            <v>0</v>
          </cell>
          <cell r="BG392">
            <v>0</v>
          </cell>
          <cell r="BH392"/>
          <cell r="BI392">
            <v>0</v>
          </cell>
          <cell r="BJ392" t="str">
            <v>Referred to RD</v>
          </cell>
          <cell r="BK392"/>
          <cell r="BL392"/>
          <cell r="BM392"/>
          <cell r="BN392"/>
          <cell r="BO392"/>
          <cell r="BP392"/>
          <cell r="BQ392"/>
          <cell r="BR392"/>
          <cell r="BS392"/>
          <cell r="BT392">
            <v>0</v>
          </cell>
          <cell r="BU392"/>
          <cell r="BV392"/>
          <cell r="BW392"/>
          <cell r="BX392"/>
          <cell r="BY392"/>
          <cell r="BZ392"/>
          <cell r="CA392" t="str">
            <v>Kanuit</v>
          </cell>
          <cell r="CB392"/>
          <cell r="CC392">
            <v>9</v>
          </cell>
        </row>
        <row r="393">
          <cell r="C393">
            <v>181</v>
          </cell>
          <cell r="D393">
            <v>12</v>
          </cell>
          <cell r="E393"/>
          <cell r="F393"/>
          <cell r="G393">
            <v>2024</v>
          </cell>
          <cell r="H393" t="str">
            <v/>
          </cell>
          <cell r="I393" t="str">
            <v/>
          </cell>
          <cell r="J393" t="str">
            <v>Referred to RD</v>
          </cell>
          <cell r="K393" t="str">
            <v>Bradshaw</v>
          </cell>
          <cell r="L393" t="str">
            <v>Treatment - New Facility</v>
          </cell>
          <cell r="M393" t="str">
            <v>1690031-2</v>
          </cell>
          <cell r="N393" t="str">
            <v xml:space="preserve">No </v>
          </cell>
          <cell r="O393">
            <v>176</v>
          </cell>
          <cell r="P393" t="str">
            <v>Reg</v>
          </cell>
          <cell r="Q393"/>
          <cell r="R393"/>
          <cell r="S393">
            <v>45049</v>
          </cell>
          <cell r="T393">
            <v>2439600</v>
          </cell>
          <cell r="U393"/>
          <cell r="V393"/>
          <cell r="W393">
            <v>2439600</v>
          </cell>
          <cell r="X393" t="str">
            <v>Refer to RD</v>
          </cell>
          <cell r="Y393"/>
          <cell r="Z393"/>
          <cell r="AA393"/>
          <cell r="AB393"/>
          <cell r="AC393"/>
          <cell r="AD393">
            <v>45413</v>
          </cell>
          <cell r="AE393">
            <v>45809</v>
          </cell>
          <cell r="AF393"/>
          <cell r="AG393"/>
          <cell r="AH393"/>
          <cell r="AI393">
            <v>2439600</v>
          </cell>
          <cell r="AJ393">
            <v>2439600</v>
          </cell>
          <cell r="AK393">
            <v>0</v>
          </cell>
          <cell r="AL393"/>
          <cell r="AM393"/>
          <cell r="AN393"/>
          <cell r="AO393"/>
          <cell r="AP393"/>
          <cell r="AQ393">
            <v>2439600</v>
          </cell>
          <cell r="AR393">
            <v>0</v>
          </cell>
          <cell r="AS393"/>
          <cell r="AT393">
            <v>0</v>
          </cell>
          <cell r="AU393">
            <v>0</v>
          </cell>
          <cell r="AV393"/>
          <cell r="AW393">
            <v>0</v>
          </cell>
          <cell r="AX393">
            <v>0</v>
          </cell>
          <cell r="AY393">
            <v>0</v>
          </cell>
          <cell r="AZ393"/>
          <cell r="BA393"/>
          <cell r="BB393"/>
          <cell r="BC393"/>
          <cell r="BD393"/>
          <cell r="BE393"/>
          <cell r="BF393">
            <v>0</v>
          </cell>
          <cell r="BG393">
            <v>0</v>
          </cell>
          <cell r="BH393"/>
          <cell r="BI393">
            <v>0</v>
          </cell>
          <cell r="BJ393" t="str">
            <v>Referred to RD</v>
          </cell>
          <cell r="BK393"/>
          <cell r="BL393"/>
          <cell r="BM393"/>
          <cell r="BN393"/>
          <cell r="BO393"/>
          <cell r="BP393"/>
          <cell r="BQ393"/>
          <cell r="BR393"/>
          <cell r="BS393"/>
          <cell r="BT393"/>
          <cell r="BU393"/>
          <cell r="BV393"/>
          <cell r="BW393"/>
          <cell r="BX393"/>
          <cell r="BY393"/>
          <cell r="BZ393"/>
          <cell r="CA393" t="str">
            <v>Bradshaw</v>
          </cell>
          <cell r="CB393"/>
          <cell r="CC393" t="str">
            <v>3c</v>
          </cell>
        </row>
        <row r="394">
          <cell r="C394">
            <v>117</v>
          </cell>
          <cell r="D394">
            <v>15</v>
          </cell>
          <cell r="E394">
            <v>17</v>
          </cell>
          <cell r="F394">
            <v>15</v>
          </cell>
          <cell r="G394"/>
          <cell r="H394" t="str">
            <v/>
          </cell>
          <cell r="I394" t="str">
            <v/>
          </cell>
          <cell r="J394" t="str">
            <v>RD Commit</v>
          </cell>
          <cell r="K394" t="str">
            <v>Kanuit</v>
          </cell>
          <cell r="L394" t="str">
            <v>Source - Connect to Red Rock RWS</v>
          </cell>
          <cell r="M394" t="str">
            <v>1830009-2</v>
          </cell>
          <cell r="N394" t="str">
            <v xml:space="preserve">No </v>
          </cell>
          <cell r="O394">
            <v>90</v>
          </cell>
          <cell r="P394" t="str">
            <v>Reg</v>
          </cell>
          <cell r="Q394" t="str">
            <v>Exempt</v>
          </cell>
          <cell r="R394"/>
          <cell r="S394"/>
          <cell r="T394"/>
          <cell r="U394"/>
          <cell r="V394"/>
          <cell r="W394">
            <v>0</v>
          </cell>
          <cell r="X394"/>
          <cell r="Y394"/>
          <cell r="Z394"/>
          <cell r="AA394"/>
          <cell r="AB394">
            <v>0</v>
          </cell>
          <cell r="AC394"/>
          <cell r="AD394"/>
          <cell r="AE394"/>
          <cell r="AF394"/>
          <cell r="AG394"/>
          <cell r="AH394" t="str">
            <v>pop: 96  RD?</v>
          </cell>
          <cell r="AI394">
            <v>576943</v>
          </cell>
          <cell r="AJ394">
            <v>701000</v>
          </cell>
          <cell r="AK394">
            <v>-124057</v>
          </cell>
          <cell r="AL394"/>
          <cell r="AM394"/>
          <cell r="AN394"/>
          <cell r="AO394"/>
          <cell r="AP394"/>
          <cell r="AQ394">
            <v>576943</v>
          </cell>
          <cell r="AR394">
            <v>0</v>
          </cell>
          <cell r="AS394"/>
          <cell r="AT394">
            <v>0</v>
          </cell>
          <cell r="AU394">
            <v>0</v>
          </cell>
          <cell r="AV394"/>
          <cell r="AW394">
            <v>0</v>
          </cell>
          <cell r="AX394">
            <v>0</v>
          </cell>
          <cell r="AY394">
            <v>0</v>
          </cell>
          <cell r="AZ394"/>
          <cell r="BA394"/>
          <cell r="BB394"/>
          <cell r="BC394"/>
          <cell r="BD394">
            <v>371000</v>
          </cell>
          <cell r="BE394">
            <v>44440</v>
          </cell>
          <cell r="BF394">
            <v>0</v>
          </cell>
          <cell r="BG394">
            <v>461554.4</v>
          </cell>
          <cell r="BH394">
            <v>371000</v>
          </cell>
          <cell r="BI394">
            <v>375012.95</v>
          </cell>
          <cell r="BJ394" t="str">
            <v>RD Commit</v>
          </cell>
          <cell r="BK394">
            <v>2021</v>
          </cell>
          <cell r="BL394">
            <v>44440</v>
          </cell>
          <cell r="BM394">
            <v>818000</v>
          </cell>
          <cell r="BN394">
            <v>576943</v>
          </cell>
          <cell r="BO394">
            <v>44</v>
          </cell>
          <cell r="BP394">
            <v>18</v>
          </cell>
          <cell r="BQ394">
            <v>576943</v>
          </cell>
          <cell r="BR394">
            <v>205943</v>
          </cell>
          <cell r="BS394"/>
          <cell r="BT394">
            <v>205943</v>
          </cell>
          <cell r="BU394"/>
          <cell r="BV394"/>
          <cell r="BW394"/>
          <cell r="BX394"/>
          <cell r="BY394"/>
          <cell r="BZ394"/>
          <cell r="CA394" t="str">
            <v>Kanuit</v>
          </cell>
          <cell r="CB394" t="str">
            <v>Gallentine</v>
          </cell>
          <cell r="CC394">
            <v>9</v>
          </cell>
        </row>
        <row r="395">
          <cell r="C395">
            <v>176</v>
          </cell>
          <cell r="D395">
            <v>12</v>
          </cell>
          <cell r="E395">
            <v>55</v>
          </cell>
          <cell r="F395">
            <v>12</v>
          </cell>
          <cell r="G395"/>
          <cell r="H395" t="str">
            <v/>
          </cell>
          <cell r="I395" t="str">
            <v/>
          </cell>
          <cell r="J395" t="str">
            <v>RD Commit</v>
          </cell>
          <cell r="K395" t="str">
            <v>Kanuit</v>
          </cell>
          <cell r="L395" t="str">
            <v>Watermain - Looping</v>
          </cell>
          <cell r="M395" t="str">
            <v>1830009-3</v>
          </cell>
          <cell r="N395" t="str">
            <v xml:space="preserve">No </v>
          </cell>
          <cell r="O395">
            <v>90</v>
          </cell>
          <cell r="P395" t="str">
            <v>Reg</v>
          </cell>
          <cell r="Q395" t="str">
            <v>Exempt</v>
          </cell>
          <cell r="R395"/>
          <cell r="S395"/>
          <cell r="T395"/>
          <cell r="U395"/>
          <cell r="V395"/>
          <cell r="W395">
            <v>0</v>
          </cell>
          <cell r="X395"/>
          <cell r="Y395"/>
          <cell r="Z395"/>
          <cell r="AA395"/>
          <cell r="AB395">
            <v>0</v>
          </cell>
          <cell r="AC395"/>
          <cell r="AD395"/>
          <cell r="AE395"/>
          <cell r="AF395"/>
          <cell r="AG395"/>
          <cell r="AH395"/>
          <cell r="AI395">
            <v>658057</v>
          </cell>
          <cell r="AJ395">
            <v>332000</v>
          </cell>
          <cell r="AK395">
            <v>326057</v>
          </cell>
          <cell r="AL395"/>
          <cell r="AM395"/>
          <cell r="AN395"/>
          <cell r="AO395"/>
          <cell r="AP395"/>
          <cell r="AQ395">
            <v>658057</v>
          </cell>
          <cell r="AR395">
            <v>0</v>
          </cell>
          <cell r="AS395"/>
          <cell r="AT395">
            <v>0</v>
          </cell>
          <cell r="AU395">
            <v>0</v>
          </cell>
          <cell r="AV395"/>
          <cell r="AW395">
            <v>0</v>
          </cell>
          <cell r="AX395">
            <v>0</v>
          </cell>
          <cell r="AY395">
            <v>0</v>
          </cell>
          <cell r="AZ395"/>
          <cell r="BA395"/>
          <cell r="BB395"/>
          <cell r="BC395"/>
          <cell r="BD395">
            <v>151000</v>
          </cell>
          <cell r="BE395">
            <v>44440</v>
          </cell>
          <cell r="BF395">
            <v>0</v>
          </cell>
          <cell r="BG395">
            <v>526445.6</v>
          </cell>
          <cell r="BH395">
            <v>151000</v>
          </cell>
          <cell r="BI395">
            <v>267187.05</v>
          </cell>
          <cell r="BJ395" t="str">
            <v>RD Commit</v>
          </cell>
          <cell r="BK395">
            <v>2021</v>
          </cell>
          <cell r="BL395">
            <v>44440</v>
          </cell>
          <cell r="BM395">
            <v>332000</v>
          </cell>
          <cell r="BN395">
            <v>658057</v>
          </cell>
          <cell r="BO395">
            <v>44</v>
          </cell>
          <cell r="BP395">
            <v>18</v>
          </cell>
          <cell r="BQ395">
            <v>411057</v>
          </cell>
          <cell r="BR395">
            <v>260057</v>
          </cell>
          <cell r="BS395">
            <v>247000</v>
          </cell>
          <cell r="BT395">
            <v>507057</v>
          </cell>
          <cell r="BU395"/>
          <cell r="BV395"/>
          <cell r="BW395"/>
          <cell r="BX395"/>
          <cell r="BY395"/>
          <cell r="BZ395"/>
          <cell r="CA395" t="str">
            <v>Kanuit</v>
          </cell>
          <cell r="CB395" t="str">
            <v>Gallentine</v>
          </cell>
          <cell r="CC395">
            <v>9</v>
          </cell>
        </row>
        <row r="396">
          <cell r="C396">
            <v>365</v>
          </cell>
          <cell r="D396">
            <v>10</v>
          </cell>
          <cell r="E396">
            <v>246</v>
          </cell>
          <cell r="F396">
            <v>10</v>
          </cell>
          <cell r="H396" t="str">
            <v/>
          </cell>
          <cell r="I396" t="str">
            <v/>
          </cell>
          <cell r="J396" t="str">
            <v>RD Commit</v>
          </cell>
          <cell r="K396" t="str">
            <v>Kanuit</v>
          </cell>
          <cell r="L396" t="str">
            <v>Conservation - Repl Meters</v>
          </cell>
          <cell r="M396" t="str">
            <v>1830009-4</v>
          </cell>
          <cell r="N396" t="str">
            <v xml:space="preserve">No </v>
          </cell>
          <cell r="O396">
            <v>90</v>
          </cell>
          <cell r="P396" t="str">
            <v>Reg</v>
          </cell>
          <cell r="Q396" t="str">
            <v>Exempt</v>
          </cell>
          <cell r="W396">
            <v>0</v>
          </cell>
          <cell r="X396"/>
          <cell r="Z396"/>
          <cell r="AB396">
            <v>0</v>
          </cell>
          <cell r="AC396"/>
          <cell r="AH396"/>
          <cell r="AI396">
            <v>85000</v>
          </cell>
          <cell r="AJ396">
            <v>85000</v>
          </cell>
          <cell r="AK396">
            <v>0</v>
          </cell>
          <cell r="AL396"/>
          <cell r="AQ396">
            <v>85000</v>
          </cell>
          <cell r="AR396">
            <v>0</v>
          </cell>
          <cell r="AT396">
            <v>0</v>
          </cell>
          <cell r="AU396">
            <v>0</v>
          </cell>
          <cell r="AW396">
            <v>0</v>
          </cell>
          <cell r="AX396">
            <v>0</v>
          </cell>
          <cell r="AY396">
            <v>0</v>
          </cell>
          <cell r="AZ396"/>
          <cell r="BA396"/>
          <cell r="BF396">
            <v>0</v>
          </cell>
          <cell r="BG396"/>
          <cell r="BH396"/>
          <cell r="BI396"/>
          <cell r="BJ396" t="str">
            <v>RD Commit</v>
          </cell>
          <cell r="BK396">
            <v>2021</v>
          </cell>
          <cell r="BL396">
            <v>44440</v>
          </cell>
          <cell r="BM396">
            <v>85000</v>
          </cell>
          <cell r="BN396"/>
          <cell r="BO396">
            <v>44</v>
          </cell>
          <cell r="BP396">
            <v>18</v>
          </cell>
          <cell r="BQ396">
            <v>0</v>
          </cell>
          <cell r="BR396"/>
          <cell r="BS396">
            <v>85000</v>
          </cell>
          <cell r="BT396">
            <v>85000</v>
          </cell>
          <cell r="CA396" t="str">
            <v>Kanuit</v>
          </cell>
          <cell r="CB396" t="str">
            <v>Gallentine</v>
          </cell>
          <cell r="CC396">
            <v>9</v>
          </cell>
        </row>
        <row r="397">
          <cell r="C397">
            <v>130</v>
          </cell>
          <cell r="D397">
            <v>15</v>
          </cell>
          <cell r="E397">
            <v>21</v>
          </cell>
          <cell r="F397">
            <v>15</v>
          </cell>
          <cell r="G397">
            <v>2024</v>
          </cell>
          <cell r="H397" t="str">
            <v/>
          </cell>
          <cell r="I397" t="str">
            <v>Yes</v>
          </cell>
          <cell r="J397">
            <v>0</v>
          </cell>
          <cell r="K397" t="str">
            <v>Kanuit</v>
          </cell>
          <cell r="L397" t="str">
            <v>Treatment - Plant Addition</v>
          </cell>
          <cell r="M397" t="str">
            <v>1520002-1</v>
          </cell>
          <cell r="N397" t="str">
            <v>Yes</v>
          </cell>
          <cell r="O397">
            <v>545</v>
          </cell>
          <cell r="P397" t="str">
            <v>Reg</v>
          </cell>
          <cell r="Q397" t="str">
            <v>Exempt</v>
          </cell>
          <cell r="R397"/>
          <cell r="S397">
            <v>45064</v>
          </cell>
          <cell r="T397">
            <v>2606337</v>
          </cell>
          <cell r="U397"/>
          <cell r="V397"/>
          <cell r="W397">
            <v>1606337</v>
          </cell>
          <cell r="X397" t="str">
            <v>Part B</v>
          </cell>
          <cell r="Y397"/>
          <cell r="Z397">
            <v>44713</v>
          </cell>
          <cell r="AA397">
            <v>2606337</v>
          </cell>
          <cell r="AB397">
            <v>1606337</v>
          </cell>
          <cell r="AC397" t="str">
            <v>Part B</v>
          </cell>
          <cell r="AD397">
            <v>45413</v>
          </cell>
          <cell r="AE397">
            <v>45992</v>
          </cell>
          <cell r="AF397"/>
          <cell r="AG397"/>
          <cell r="AH397"/>
          <cell r="AI397">
            <v>2606337</v>
          </cell>
          <cell r="AJ397">
            <v>2606337</v>
          </cell>
          <cell r="AK397">
            <v>0</v>
          </cell>
          <cell r="AL397"/>
          <cell r="AM397"/>
          <cell r="AN397"/>
          <cell r="AO397"/>
          <cell r="AP397"/>
          <cell r="AQ397">
            <v>2606337</v>
          </cell>
          <cell r="AR397">
            <v>1606337</v>
          </cell>
          <cell r="AS397"/>
          <cell r="AT397">
            <v>0</v>
          </cell>
          <cell r="AU397">
            <v>0</v>
          </cell>
          <cell r="AV397"/>
          <cell r="AW397">
            <v>0</v>
          </cell>
          <cell r="AX397">
            <v>0</v>
          </cell>
          <cell r="AY397">
            <v>1606337</v>
          </cell>
          <cell r="AZ397"/>
          <cell r="BA397"/>
          <cell r="BB397"/>
          <cell r="BC397"/>
          <cell r="BD397"/>
          <cell r="BE397"/>
          <cell r="BF397">
            <v>0</v>
          </cell>
          <cell r="BG397">
            <v>1285069.6000000001</v>
          </cell>
          <cell r="BH397"/>
          <cell r="BI397">
            <v>0</v>
          </cell>
          <cell r="BJ397"/>
          <cell r="BK397"/>
          <cell r="BL397"/>
          <cell r="BM397"/>
          <cell r="BN397"/>
          <cell r="BO397"/>
          <cell r="BP397"/>
          <cell r="BQ397"/>
          <cell r="BR397"/>
          <cell r="BS397"/>
          <cell r="BT397">
            <v>0</v>
          </cell>
          <cell r="BU397"/>
          <cell r="BV397"/>
          <cell r="BW397">
            <v>1000000</v>
          </cell>
          <cell r="BX397" t="str">
            <v>23 Fed earmark</v>
          </cell>
          <cell r="BY397"/>
          <cell r="BZ397"/>
          <cell r="CA397" t="str">
            <v>Kanuit</v>
          </cell>
          <cell r="CB397"/>
          <cell r="CC397">
            <v>9</v>
          </cell>
        </row>
        <row r="398">
          <cell r="C398">
            <v>7</v>
          </cell>
          <cell r="D398">
            <v>30</v>
          </cell>
          <cell r="E398">
            <v>6</v>
          </cell>
          <cell r="F398">
            <v>30</v>
          </cell>
          <cell r="G398" t="str">
            <v/>
          </cell>
          <cell r="H398" t="str">
            <v/>
          </cell>
          <cell r="I398" t="str">
            <v/>
          </cell>
          <cell r="J398" t="str">
            <v>RD Funded</v>
          </cell>
          <cell r="K398" t="str">
            <v>Barrett</v>
          </cell>
          <cell r="L398" t="str">
            <v>Treatment - WTP Improvements Remove As</v>
          </cell>
          <cell r="M398" t="str">
            <v>1340004-3</v>
          </cell>
          <cell r="N398" t="str">
            <v>Yes</v>
          </cell>
          <cell r="O398">
            <v>258</v>
          </cell>
          <cell r="P398" t="str">
            <v>Reg</v>
          </cell>
          <cell r="Q398" t="str">
            <v>Exempt</v>
          </cell>
          <cell r="R398"/>
          <cell r="S398"/>
          <cell r="T398"/>
          <cell r="U398"/>
          <cell r="V398"/>
          <cell r="W398">
            <v>0</v>
          </cell>
          <cell r="X398"/>
          <cell r="Y398"/>
          <cell r="Z398"/>
          <cell r="AA398"/>
          <cell r="AB398">
            <v>0</v>
          </cell>
          <cell r="AC398"/>
          <cell r="AD398"/>
          <cell r="AE398"/>
          <cell r="AF398"/>
          <cell r="AG398"/>
          <cell r="AH398"/>
          <cell r="AI398">
            <v>6420000</v>
          </cell>
          <cell r="AJ398">
            <v>6420000</v>
          </cell>
          <cell r="AK398">
            <v>0</v>
          </cell>
          <cell r="AL398"/>
          <cell r="AM398"/>
          <cell r="AN398"/>
          <cell r="AO398"/>
          <cell r="AP398"/>
          <cell r="AQ398">
            <v>6420000</v>
          </cell>
          <cell r="AR398">
            <v>0</v>
          </cell>
          <cell r="AS398"/>
          <cell r="AT398">
            <v>0</v>
          </cell>
          <cell r="AU398">
            <v>0</v>
          </cell>
          <cell r="AV398"/>
          <cell r="AW398">
            <v>0</v>
          </cell>
          <cell r="AX398">
            <v>0</v>
          </cell>
          <cell r="AY398">
            <v>0</v>
          </cell>
          <cell r="AZ398"/>
          <cell r="BA398"/>
          <cell r="BB398"/>
          <cell r="BC398"/>
          <cell r="BD398">
            <v>2620000</v>
          </cell>
          <cell r="BE398">
            <v>45079</v>
          </cell>
          <cell r="BF398">
            <v>0</v>
          </cell>
          <cell r="BG398">
            <v>2620000</v>
          </cell>
          <cell r="BH398">
            <v>2620000</v>
          </cell>
          <cell r="BI398">
            <v>2620000</v>
          </cell>
          <cell r="BJ398" t="str">
            <v>RD Funded</v>
          </cell>
          <cell r="BK398">
            <v>2023</v>
          </cell>
          <cell r="BL398">
            <v>44693</v>
          </cell>
          <cell r="BM398" t="str">
            <v>ph 2 remaining watermain and trmt</v>
          </cell>
          <cell r="BN398">
            <v>5128900</v>
          </cell>
          <cell r="BO398">
            <v>118</v>
          </cell>
          <cell r="BP398">
            <v>13</v>
          </cell>
          <cell r="BQ398">
            <v>5744000</v>
          </cell>
          <cell r="BR398">
            <v>1545000</v>
          </cell>
          <cell r="BS398">
            <v>676000</v>
          </cell>
          <cell r="BT398">
            <v>2221000</v>
          </cell>
          <cell r="BU398"/>
          <cell r="BV398"/>
          <cell r="BW398"/>
          <cell r="BX398"/>
          <cell r="BY398"/>
          <cell r="BZ398"/>
          <cell r="CA398" t="str">
            <v>Barrett</v>
          </cell>
          <cell r="CB398" t="str">
            <v>Barrett</v>
          </cell>
          <cell r="CC398" t="str">
            <v>6E</v>
          </cell>
        </row>
        <row r="399">
          <cell r="C399">
            <v>537</v>
          </cell>
          <cell r="D399">
            <v>10</v>
          </cell>
          <cell r="E399">
            <v>398</v>
          </cell>
          <cell r="F399">
            <v>10</v>
          </cell>
          <cell r="G399"/>
          <cell r="H399" t="str">
            <v/>
          </cell>
          <cell r="I399" t="str">
            <v/>
          </cell>
          <cell r="J399" t="str">
            <v>RD Commit</v>
          </cell>
          <cell r="K399" t="str">
            <v>Barrett</v>
          </cell>
          <cell r="L399" t="str">
            <v>Watermain - Repl &amp; Loop</v>
          </cell>
          <cell r="M399" t="str">
            <v>1340004-6</v>
          </cell>
          <cell r="N399" t="str">
            <v xml:space="preserve">No </v>
          </cell>
          <cell r="O399">
            <v>258</v>
          </cell>
          <cell r="P399" t="str">
            <v>Reg</v>
          </cell>
          <cell r="Q399" t="str">
            <v>Exempt</v>
          </cell>
          <cell r="R399"/>
          <cell r="S399"/>
          <cell r="T399"/>
          <cell r="U399"/>
          <cell r="V399"/>
          <cell r="W399">
            <v>0</v>
          </cell>
          <cell r="X399"/>
          <cell r="Y399"/>
          <cell r="Z399"/>
          <cell r="AA399"/>
          <cell r="AB399">
            <v>0</v>
          </cell>
          <cell r="AC399"/>
          <cell r="AD399"/>
          <cell r="AE399"/>
          <cell r="AF399"/>
          <cell r="AG399"/>
          <cell r="AH399"/>
          <cell r="AI399">
            <v>7118000</v>
          </cell>
          <cell r="AJ399">
            <v>7118000</v>
          </cell>
          <cell r="AK399">
            <v>0</v>
          </cell>
          <cell r="AL399"/>
          <cell r="AM399"/>
          <cell r="AN399"/>
          <cell r="AO399"/>
          <cell r="AP399"/>
          <cell r="AQ399">
            <v>7118000</v>
          </cell>
          <cell r="AR399">
            <v>0</v>
          </cell>
          <cell r="AS399"/>
          <cell r="AT399">
            <v>0</v>
          </cell>
          <cell r="AU399">
            <v>0</v>
          </cell>
          <cell r="AV399"/>
          <cell r="AW399">
            <v>0</v>
          </cell>
          <cell r="AX399">
            <v>0</v>
          </cell>
          <cell r="AY399">
            <v>0</v>
          </cell>
          <cell r="AZ399"/>
          <cell r="BA399"/>
          <cell r="BB399"/>
          <cell r="BC399"/>
          <cell r="BD399"/>
          <cell r="BE399"/>
          <cell r="BF399">
            <v>0</v>
          </cell>
          <cell r="BG399"/>
          <cell r="BH399"/>
          <cell r="BI399">
            <v>2620000</v>
          </cell>
          <cell r="BJ399" t="str">
            <v>RD Commit</v>
          </cell>
          <cell r="BK399"/>
          <cell r="BL399">
            <v>44693</v>
          </cell>
          <cell r="BM399"/>
          <cell r="BN399"/>
          <cell r="BO399">
            <v>118</v>
          </cell>
          <cell r="BP399">
            <v>13</v>
          </cell>
          <cell r="BQ399">
            <v>6406200</v>
          </cell>
          <cell r="BR399"/>
          <cell r="BS399"/>
          <cell r="BT399">
            <v>0</v>
          </cell>
          <cell r="BU399">
            <v>600000</v>
          </cell>
          <cell r="BV399" t="str">
            <v>2023 award</v>
          </cell>
          <cell r="BW399">
            <v>1999000</v>
          </cell>
          <cell r="BX399" t="str">
            <v>23 SPAP</v>
          </cell>
          <cell r="BY399"/>
          <cell r="BZ399"/>
          <cell r="CA399" t="str">
            <v>Barrett</v>
          </cell>
          <cell r="CB399" t="str">
            <v>Barrett</v>
          </cell>
          <cell r="CC399" t="str">
            <v>6E</v>
          </cell>
        </row>
        <row r="400">
          <cell r="C400">
            <v>538</v>
          </cell>
          <cell r="D400">
            <v>10</v>
          </cell>
          <cell r="E400">
            <v>399</v>
          </cell>
          <cell r="F400">
            <v>10</v>
          </cell>
          <cell r="G400"/>
          <cell r="H400" t="str">
            <v/>
          </cell>
          <cell r="I400" t="str">
            <v/>
          </cell>
          <cell r="J400" t="str">
            <v>RD Commit</v>
          </cell>
          <cell r="K400" t="str">
            <v>Barrett</v>
          </cell>
          <cell r="L400" t="str">
            <v>Storage - Tower Rehab</v>
          </cell>
          <cell r="M400" t="str">
            <v>1340004-7</v>
          </cell>
          <cell r="N400" t="str">
            <v xml:space="preserve">No </v>
          </cell>
          <cell r="O400">
            <v>258</v>
          </cell>
          <cell r="P400" t="str">
            <v>Reg</v>
          </cell>
          <cell r="Q400" t="str">
            <v>Exempt</v>
          </cell>
          <cell r="R400"/>
          <cell r="S400"/>
          <cell r="T400"/>
          <cell r="U400"/>
          <cell r="V400"/>
          <cell r="W400">
            <v>0</v>
          </cell>
          <cell r="X400"/>
          <cell r="Y400"/>
          <cell r="Z400"/>
          <cell r="AA400"/>
          <cell r="AB400">
            <v>0</v>
          </cell>
          <cell r="AC400"/>
          <cell r="AD400"/>
          <cell r="AE400"/>
          <cell r="AF400"/>
          <cell r="AG400"/>
          <cell r="AH400"/>
          <cell r="AI400">
            <v>1121000</v>
          </cell>
          <cell r="AJ400">
            <v>1121000</v>
          </cell>
          <cell r="AK400">
            <v>0</v>
          </cell>
          <cell r="AL400"/>
          <cell r="AM400"/>
          <cell r="AN400"/>
          <cell r="AO400"/>
          <cell r="AP400"/>
          <cell r="AQ400">
            <v>1121000</v>
          </cell>
          <cell r="AR400">
            <v>0</v>
          </cell>
          <cell r="AS400"/>
          <cell r="AT400">
            <v>0</v>
          </cell>
          <cell r="AU400">
            <v>0</v>
          </cell>
          <cell r="AV400"/>
          <cell r="AW400">
            <v>0</v>
          </cell>
          <cell r="AX400">
            <v>0</v>
          </cell>
          <cell r="AY400">
            <v>0</v>
          </cell>
          <cell r="AZ400"/>
          <cell r="BA400"/>
          <cell r="BB400"/>
          <cell r="BC400"/>
          <cell r="BD400"/>
          <cell r="BE400"/>
          <cell r="BF400">
            <v>0</v>
          </cell>
          <cell r="BG400">
            <v>0</v>
          </cell>
          <cell r="BH400"/>
          <cell r="BI400">
            <v>0</v>
          </cell>
          <cell r="BJ400" t="str">
            <v>RD Commit</v>
          </cell>
          <cell r="BK400"/>
          <cell r="BL400">
            <v>44693</v>
          </cell>
          <cell r="BM400"/>
          <cell r="BN400"/>
          <cell r="BO400"/>
          <cell r="BP400"/>
          <cell r="BQ400">
            <v>1008900</v>
          </cell>
          <cell r="BR400"/>
          <cell r="BS400"/>
          <cell r="BT400">
            <v>0</v>
          </cell>
          <cell r="BU400"/>
          <cell r="BV400"/>
          <cell r="BW400">
            <v>1000000</v>
          </cell>
          <cell r="BX400" t="str">
            <v>23 SPAP</v>
          </cell>
          <cell r="BY400"/>
          <cell r="BZ400"/>
          <cell r="CA400" t="str">
            <v>Barrett</v>
          </cell>
          <cell r="CB400"/>
          <cell r="CC400" t="str">
            <v>6E</v>
          </cell>
        </row>
        <row r="401">
          <cell r="C401">
            <v>392</v>
          </cell>
          <cell r="D401">
            <v>10</v>
          </cell>
          <cell r="E401">
            <v>267</v>
          </cell>
          <cell r="F401">
            <v>10</v>
          </cell>
          <cell r="G401"/>
          <cell r="H401" t="str">
            <v/>
          </cell>
          <cell r="I401" t="str">
            <v/>
          </cell>
          <cell r="J401">
            <v>0</v>
          </cell>
          <cell r="K401" t="str">
            <v>Bradshaw</v>
          </cell>
          <cell r="L401" t="str">
            <v>Watermain - Repl 2nd Street</v>
          </cell>
          <cell r="M401" t="str">
            <v>1030016-4</v>
          </cell>
          <cell r="N401" t="str">
            <v xml:space="preserve">No </v>
          </cell>
          <cell r="O401">
            <v>797</v>
          </cell>
          <cell r="P401" t="str">
            <v>Reg</v>
          </cell>
          <cell r="Q401" t="str">
            <v>Exempt</v>
          </cell>
          <cell r="R401"/>
          <cell r="S401"/>
          <cell r="T401"/>
          <cell r="U401"/>
          <cell r="V401"/>
          <cell r="W401">
            <v>0</v>
          </cell>
          <cell r="X401"/>
          <cell r="Y401"/>
          <cell r="Z401"/>
          <cell r="AA401"/>
          <cell r="AB401">
            <v>0</v>
          </cell>
          <cell r="AC401"/>
          <cell r="AD401">
            <v>44682</v>
          </cell>
          <cell r="AE401">
            <v>44806</v>
          </cell>
          <cell r="AF401"/>
          <cell r="AG401"/>
          <cell r="AH401"/>
          <cell r="AI401">
            <v>812518</v>
          </cell>
          <cell r="AJ401">
            <v>812518</v>
          </cell>
          <cell r="AK401">
            <v>0</v>
          </cell>
          <cell r="AL401"/>
          <cell r="AM401"/>
          <cell r="AN401"/>
          <cell r="AO401"/>
          <cell r="AP401"/>
          <cell r="AQ401">
            <v>812518</v>
          </cell>
          <cell r="AR401">
            <v>0</v>
          </cell>
          <cell r="AS401"/>
          <cell r="AT401">
            <v>0</v>
          </cell>
          <cell r="AU401">
            <v>0</v>
          </cell>
          <cell r="AV401"/>
          <cell r="AW401">
            <v>0</v>
          </cell>
          <cell r="AX401">
            <v>0</v>
          </cell>
          <cell r="AY401">
            <v>0</v>
          </cell>
          <cell r="AZ401"/>
          <cell r="BA401"/>
          <cell r="BB401"/>
          <cell r="BC401"/>
          <cell r="BD401"/>
          <cell r="BE401"/>
          <cell r="BF401">
            <v>0</v>
          </cell>
          <cell r="BG401">
            <v>0</v>
          </cell>
          <cell r="BH401"/>
          <cell r="BI401">
            <v>0</v>
          </cell>
          <cell r="BJ401"/>
          <cell r="BK401"/>
          <cell r="BL401"/>
          <cell r="BM401"/>
          <cell r="BN401"/>
          <cell r="BO401"/>
          <cell r="BP401"/>
          <cell r="BQ401"/>
          <cell r="BR401"/>
          <cell r="BS401"/>
          <cell r="BT401">
            <v>0</v>
          </cell>
          <cell r="BU401"/>
          <cell r="BV401"/>
          <cell r="BW401"/>
          <cell r="BX401"/>
          <cell r="BY401"/>
          <cell r="BZ401"/>
          <cell r="CA401" t="str">
            <v>Bradshaw</v>
          </cell>
          <cell r="CB401"/>
          <cell r="CC401">
            <v>4</v>
          </cell>
        </row>
        <row r="402">
          <cell r="C402">
            <v>393</v>
          </cell>
          <cell r="D402">
            <v>10</v>
          </cell>
          <cell r="E402">
            <v>268</v>
          </cell>
          <cell r="F402">
            <v>10</v>
          </cell>
          <cell r="H402" t="str">
            <v/>
          </cell>
          <cell r="I402" t="str">
            <v/>
          </cell>
          <cell r="J402">
            <v>0</v>
          </cell>
          <cell r="K402" t="str">
            <v>Bradshaw</v>
          </cell>
          <cell r="L402" t="str">
            <v>Conservation - Repl Water Meters</v>
          </cell>
          <cell r="M402" t="str">
            <v>1030016-5</v>
          </cell>
          <cell r="N402" t="str">
            <v xml:space="preserve">No </v>
          </cell>
          <cell r="O402">
            <v>797</v>
          </cell>
          <cell r="P402" t="str">
            <v>Reg</v>
          </cell>
          <cell r="Q402" t="str">
            <v>Exempt</v>
          </cell>
          <cell r="S402"/>
          <cell r="U402"/>
          <cell r="V402"/>
          <cell r="W402">
            <v>0</v>
          </cell>
          <cell r="X402"/>
          <cell r="Y402"/>
          <cell r="Z402"/>
          <cell r="AB402">
            <v>0</v>
          </cell>
          <cell r="AC402"/>
          <cell r="AD402">
            <v>44682</v>
          </cell>
          <cell r="AE402">
            <v>44806</v>
          </cell>
          <cell r="AH402"/>
          <cell r="AI402">
            <v>382049</v>
          </cell>
          <cell r="AJ402">
            <v>382049</v>
          </cell>
          <cell r="AK402">
            <v>0</v>
          </cell>
          <cell r="AL402"/>
          <cell r="AQ402">
            <v>382049</v>
          </cell>
          <cell r="AR402">
            <v>0</v>
          </cell>
          <cell r="AT402">
            <v>0</v>
          </cell>
          <cell r="AU402">
            <v>0</v>
          </cell>
          <cell r="AW402">
            <v>0</v>
          </cell>
          <cell r="AX402">
            <v>0</v>
          </cell>
          <cell r="AY402">
            <v>0</v>
          </cell>
          <cell r="AZ402"/>
          <cell r="BA402"/>
          <cell r="BF402">
            <v>0</v>
          </cell>
          <cell r="BG402">
            <v>0</v>
          </cell>
          <cell r="BH402"/>
          <cell r="BI402">
            <v>0</v>
          </cell>
          <cell r="BT402">
            <v>0</v>
          </cell>
          <cell r="CA402" t="str">
            <v>Bradshaw</v>
          </cell>
          <cell r="CB402"/>
          <cell r="CC402">
            <v>4</v>
          </cell>
        </row>
        <row r="403">
          <cell r="C403">
            <v>438</v>
          </cell>
          <cell r="D403">
            <v>10</v>
          </cell>
          <cell r="E403">
            <v>308</v>
          </cell>
          <cell r="F403">
            <v>10</v>
          </cell>
          <cell r="G403"/>
          <cell r="H403" t="str">
            <v/>
          </cell>
          <cell r="I403" t="str">
            <v/>
          </cell>
          <cell r="J403" t="str">
            <v>Referred to RD</v>
          </cell>
          <cell r="K403" t="str">
            <v>Berrens</v>
          </cell>
          <cell r="L403" t="str">
            <v>Storage - Tank Rehab</v>
          </cell>
          <cell r="M403" t="str">
            <v>1510008-2</v>
          </cell>
          <cell r="N403" t="str">
            <v xml:space="preserve">No </v>
          </cell>
          <cell r="O403">
            <v>222</v>
          </cell>
          <cell r="P403" t="str">
            <v>Reg</v>
          </cell>
          <cell r="Q403" t="str">
            <v>Exempt</v>
          </cell>
          <cell r="R403"/>
          <cell r="S403"/>
          <cell r="T403"/>
          <cell r="U403"/>
          <cell r="V403"/>
          <cell r="W403">
            <v>0</v>
          </cell>
          <cell r="X403"/>
          <cell r="Y403"/>
          <cell r="Z403"/>
          <cell r="AA403"/>
          <cell r="AB403">
            <v>0</v>
          </cell>
          <cell r="AC403"/>
          <cell r="AD403">
            <v>44682</v>
          </cell>
          <cell r="AE403">
            <v>44835</v>
          </cell>
          <cell r="AF403"/>
          <cell r="AG403"/>
          <cell r="AH403"/>
          <cell r="AI403">
            <v>590000</v>
          </cell>
          <cell r="AJ403">
            <v>590000</v>
          </cell>
          <cell r="AK403">
            <v>0</v>
          </cell>
          <cell r="AL403"/>
          <cell r="AM403"/>
          <cell r="AN403"/>
          <cell r="AO403"/>
          <cell r="AP403"/>
          <cell r="AQ403">
            <v>590000</v>
          </cell>
          <cell r="AR403">
            <v>0</v>
          </cell>
          <cell r="AS403"/>
          <cell r="AT403">
            <v>0</v>
          </cell>
          <cell r="AU403">
            <v>0</v>
          </cell>
          <cell r="AV403"/>
          <cell r="AW403">
            <v>0</v>
          </cell>
          <cell r="AX403">
            <v>0</v>
          </cell>
          <cell r="AY403">
            <v>0</v>
          </cell>
          <cell r="AZ403"/>
          <cell r="BA403"/>
          <cell r="BB403"/>
          <cell r="BC403"/>
          <cell r="BD403"/>
          <cell r="BE403"/>
          <cell r="BF403">
            <v>0</v>
          </cell>
          <cell r="BG403">
            <v>0</v>
          </cell>
          <cell r="BH403"/>
          <cell r="BI403">
            <v>0</v>
          </cell>
          <cell r="BJ403" t="str">
            <v>Referred to RD</v>
          </cell>
          <cell r="BK403"/>
          <cell r="BL403"/>
          <cell r="BM403"/>
          <cell r="BN403"/>
          <cell r="BO403"/>
          <cell r="BP403"/>
          <cell r="BQ403"/>
          <cell r="BR403"/>
          <cell r="BS403"/>
          <cell r="BT403">
            <v>0</v>
          </cell>
          <cell r="BU403"/>
          <cell r="BV403"/>
          <cell r="BW403"/>
          <cell r="BX403"/>
          <cell r="BY403"/>
          <cell r="BZ403"/>
          <cell r="CA403" t="str">
            <v>Berrens</v>
          </cell>
          <cell r="CB403"/>
          <cell r="CC403">
            <v>8</v>
          </cell>
        </row>
        <row r="404">
          <cell r="C404">
            <v>719</v>
          </cell>
          <cell r="D404">
            <v>5</v>
          </cell>
          <cell r="E404">
            <v>557</v>
          </cell>
          <cell r="F404">
            <v>5</v>
          </cell>
          <cell r="G404" t="str">
            <v/>
          </cell>
          <cell r="H404" t="str">
            <v/>
          </cell>
          <cell r="I404" t="str">
            <v/>
          </cell>
          <cell r="J404" t="str">
            <v>PER submitted</v>
          </cell>
          <cell r="K404" t="str">
            <v>Berrens</v>
          </cell>
          <cell r="L404" t="str">
            <v>Treatment - Add RO/Plant Rehab</v>
          </cell>
          <cell r="M404" t="str">
            <v>1320004-3</v>
          </cell>
          <cell r="N404" t="str">
            <v xml:space="preserve">No </v>
          </cell>
          <cell r="O404">
            <v>1694</v>
          </cell>
          <cell r="P404" t="str">
            <v>Reg</v>
          </cell>
          <cell r="Q404" t="str">
            <v>Exempt</v>
          </cell>
          <cell r="R404"/>
          <cell r="S404"/>
          <cell r="T404"/>
          <cell r="U404"/>
          <cell r="V404"/>
          <cell r="W404">
            <v>0</v>
          </cell>
          <cell r="X404"/>
          <cell r="Y404"/>
          <cell r="Z404"/>
          <cell r="AA404"/>
          <cell r="AB404">
            <v>0</v>
          </cell>
          <cell r="AC404"/>
          <cell r="AD404"/>
          <cell r="AE404"/>
          <cell r="AF404"/>
          <cell r="AG404"/>
          <cell r="AH404" t="str">
            <v>Chlorides-PSIG eligible</v>
          </cell>
          <cell r="AI404">
            <v>2593137</v>
          </cell>
          <cell r="AJ404">
            <v>2593137</v>
          </cell>
          <cell r="AK404">
            <v>0</v>
          </cell>
          <cell r="AL404"/>
          <cell r="AM404"/>
          <cell r="AN404"/>
          <cell r="AO404"/>
          <cell r="AP404"/>
          <cell r="AQ404">
            <v>2593137</v>
          </cell>
          <cell r="AR404">
            <v>0</v>
          </cell>
          <cell r="AS404"/>
          <cell r="AT404">
            <v>0</v>
          </cell>
          <cell r="AU404">
            <v>0</v>
          </cell>
          <cell r="AV404"/>
          <cell r="AW404">
            <v>0</v>
          </cell>
          <cell r="AX404">
            <v>0</v>
          </cell>
          <cell r="AY404">
            <v>0</v>
          </cell>
          <cell r="AZ404"/>
          <cell r="BA404"/>
          <cell r="BB404"/>
          <cell r="BC404"/>
          <cell r="BD404"/>
          <cell r="BE404"/>
          <cell r="BF404">
            <v>0</v>
          </cell>
          <cell r="BG404">
            <v>0</v>
          </cell>
          <cell r="BH404"/>
          <cell r="BI404">
            <v>0</v>
          </cell>
          <cell r="BJ404" t="str">
            <v>PER submitted</v>
          </cell>
          <cell r="BK404"/>
          <cell r="BL404"/>
          <cell r="BM404"/>
          <cell r="BN404"/>
          <cell r="BO404"/>
          <cell r="BP404"/>
          <cell r="BQ404"/>
          <cell r="BR404"/>
          <cell r="BS404"/>
          <cell r="BT404">
            <v>0</v>
          </cell>
          <cell r="BU404"/>
          <cell r="BV404"/>
          <cell r="BW404"/>
          <cell r="BX404"/>
          <cell r="BY404"/>
          <cell r="BZ404"/>
          <cell r="CA404" t="str">
            <v>Berrens</v>
          </cell>
          <cell r="CB404" t="str">
            <v>Gallentine</v>
          </cell>
          <cell r="CC404">
            <v>8</v>
          </cell>
        </row>
        <row r="405">
          <cell r="C405">
            <v>64</v>
          </cell>
          <cell r="D405">
            <v>20</v>
          </cell>
          <cell r="E405">
            <v>317</v>
          </cell>
          <cell r="F405">
            <v>10</v>
          </cell>
          <cell r="H405" t="str">
            <v/>
          </cell>
          <cell r="I405" t="str">
            <v/>
          </cell>
          <cell r="J405">
            <v>0</v>
          </cell>
          <cell r="K405" t="str">
            <v>Berrens</v>
          </cell>
          <cell r="L405" t="str">
            <v>Other - LSL Replacement</v>
          </cell>
          <cell r="M405" t="str">
            <v>1640003-14</v>
          </cell>
          <cell r="N405" t="str">
            <v>Yes</v>
          </cell>
          <cell r="O405">
            <v>847</v>
          </cell>
          <cell r="P405" t="str">
            <v>LSL</v>
          </cell>
          <cell r="Q405" t="str">
            <v>Exempt</v>
          </cell>
          <cell r="S405"/>
          <cell r="U405"/>
          <cell r="V405"/>
          <cell r="W405">
            <v>0</v>
          </cell>
          <cell r="X405"/>
          <cell r="Y405"/>
          <cell r="Z405"/>
          <cell r="AB405">
            <v>0</v>
          </cell>
          <cell r="AC405"/>
          <cell r="AF405"/>
          <cell r="AG405"/>
          <cell r="AH405"/>
          <cell r="AI405">
            <v>613600</v>
          </cell>
          <cell r="AJ405">
            <v>613600</v>
          </cell>
          <cell r="AK405">
            <v>0</v>
          </cell>
          <cell r="AL405"/>
          <cell r="AQ405">
            <v>613600</v>
          </cell>
          <cell r="AR405">
            <v>0</v>
          </cell>
          <cell r="AT405">
            <v>0</v>
          </cell>
          <cell r="AU405">
            <v>0</v>
          </cell>
          <cell r="AW405">
            <v>0</v>
          </cell>
          <cell r="AX405">
            <v>0</v>
          </cell>
          <cell r="AY405">
            <v>0</v>
          </cell>
          <cell r="AZ405"/>
          <cell r="BA405"/>
          <cell r="BC405"/>
          <cell r="BF405">
            <v>0</v>
          </cell>
          <cell r="BG405">
            <v>0</v>
          </cell>
          <cell r="BH405"/>
          <cell r="BI405">
            <v>0</v>
          </cell>
          <cell r="BT405">
            <v>0</v>
          </cell>
          <cell r="BX405"/>
          <cell r="BY405"/>
          <cell r="BZ405"/>
          <cell r="CA405" t="str">
            <v>Berrens</v>
          </cell>
          <cell r="CB405"/>
          <cell r="CC405">
            <v>8</v>
          </cell>
        </row>
        <row r="406">
          <cell r="C406">
            <v>667</v>
          </cell>
          <cell r="D406">
            <v>7</v>
          </cell>
          <cell r="E406">
            <v>503</v>
          </cell>
          <cell r="F406">
            <v>7</v>
          </cell>
          <cell r="G406" t="str">
            <v/>
          </cell>
          <cell r="H406" t="str">
            <v/>
          </cell>
          <cell r="I406" t="str">
            <v/>
          </cell>
          <cell r="J406" t="str">
            <v>withdrawn</v>
          </cell>
          <cell r="K406" t="str">
            <v>Berrens</v>
          </cell>
          <cell r="L406" t="str">
            <v>Treatment - New Plant</v>
          </cell>
          <cell r="M406" t="str">
            <v>1640003-10</v>
          </cell>
          <cell r="N406" t="str">
            <v xml:space="preserve">No </v>
          </cell>
          <cell r="O406">
            <v>847</v>
          </cell>
          <cell r="P406" t="str">
            <v>Reg</v>
          </cell>
          <cell r="Q406" t="str">
            <v>Exempt</v>
          </cell>
          <cell r="W406">
            <v>0</v>
          </cell>
          <cell r="X406"/>
          <cell r="Z406"/>
          <cell r="AB406">
            <v>0</v>
          </cell>
          <cell r="AC406"/>
          <cell r="AD406"/>
          <cell r="AH406" t="str">
            <v>Referred to RD</v>
          </cell>
          <cell r="AI406">
            <v>6500000</v>
          </cell>
          <cell r="AJ406">
            <v>6500000</v>
          </cell>
          <cell r="AK406">
            <v>0</v>
          </cell>
          <cell r="AL406"/>
          <cell r="AQ406">
            <v>6500000</v>
          </cell>
          <cell r="AR406">
            <v>0</v>
          </cell>
          <cell r="AT406">
            <v>0</v>
          </cell>
          <cell r="AU406">
            <v>0</v>
          </cell>
          <cell r="AW406">
            <v>0</v>
          </cell>
          <cell r="AX406">
            <v>0</v>
          </cell>
          <cell r="AY406">
            <v>0</v>
          </cell>
          <cell r="BF406"/>
          <cell r="BG406"/>
          <cell r="BH406"/>
          <cell r="BI406">
            <v>0</v>
          </cell>
          <cell r="BJ406" t="str">
            <v>withdrawn</v>
          </cell>
          <cell r="BO406">
            <v>420</v>
          </cell>
          <cell r="BQ406"/>
          <cell r="BR406"/>
          <cell r="BS406"/>
          <cell r="CA406" t="str">
            <v>Berrens</v>
          </cell>
          <cell r="CB406" t="str">
            <v>Gallentine</v>
          </cell>
          <cell r="CC406">
            <v>8</v>
          </cell>
        </row>
        <row r="407">
          <cell r="C407">
            <v>668</v>
          </cell>
          <cell r="D407">
            <v>7</v>
          </cell>
          <cell r="E407">
            <v>586</v>
          </cell>
          <cell r="F407">
            <v>5</v>
          </cell>
          <cell r="G407" t="str">
            <v/>
          </cell>
          <cell r="H407" t="str">
            <v/>
          </cell>
          <cell r="I407" t="str">
            <v/>
          </cell>
          <cell r="J407" t="str">
            <v>withdrawn</v>
          </cell>
          <cell r="K407" t="str">
            <v>Berrens</v>
          </cell>
          <cell r="L407" t="str">
            <v>Watermain - Replace &amp; Loop</v>
          </cell>
          <cell r="M407" t="str">
            <v>1640003-12</v>
          </cell>
          <cell r="N407" t="str">
            <v xml:space="preserve">No </v>
          </cell>
          <cell r="O407">
            <v>847</v>
          </cell>
          <cell r="P407" t="str">
            <v>Reg</v>
          </cell>
          <cell r="Q407" t="str">
            <v>Exempt</v>
          </cell>
          <cell r="W407">
            <v>0</v>
          </cell>
          <cell r="X407"/>
          <cell r="Z407"/>
          <cell r="AB407">
            <v>0</v>
          </cell>
          <cell r="AC407"/>
          <cell r="AD407"/>
          <cell r="AH407" t="str">
            <v>Referred to RD</v>
          </cell>
          <cell r="AI407">
            <v>14908000</v>
          </cell>
          <cell r="AJ407">
            <v>14908000</v>
          </cell>
          <cell r="AK407">
            <v>0</v>
          </cell>
          <cell r="AL407"/>
          <cell r="AQ407">
            <v>14908000</v>
          </cell>
          <cell r="AR407">
            <v>0</v>
          </cell>
          <cell r="AT407">
            <v>0</v>
          </cell>
          <cell r="AU407">
            <v>0</v>
          </cell>
          <cell r="AW407">
            <v>0</v>
          </cell>
          <cell r="AX407">
            <v>0</v>
          </cell>
          <cell r="AY407">
            <v>0</v>
          </cell>
          <cell r="BF407"/>
          <cell r="BG407"/>
          <cell r="BH407"/>
          <cell r="BI407">
            <v>0</v>
          </cell>
          <cell r="BJ407" t="str">
            <v>withdrawn</v>
          </cell>
          <cell r="BO407">
            <v>420</v>
          </cell>
          <cell r="BQ407"/>
          <cell r="BR407"/>
          <cell r="BS407"/>
          <cell r="CA407" t="str">
            <v>Berrens</v>
          </cell>
          <cell r="CB407" t="str">
            <v>Gallentine</v>
          </cell>
          <cell r="CC407">
            <v>8</v>
          </cell>
        </row>
        <row r="408">
          <cell r="C408">
            <v>669</v>
          </cell>
          <cell r="D408">
            <v>7</v>
          </cell>
          <cell r="E408">
            <v>504</v>
          </cell>
          <cell r="F408">
            <v>7</v>
          </cell>
          <cell r="G408" t="str">
            <v/>
          </cell>
          <cell r="H408" t="str">
            <v/>
          </cell>
          <cell r="I408" t="str">
            <v/>
          </cell>
          <cell r="J408" t="str">
            <v>withdrawn</v>
          </cell>
          <cell r="K408" t="str">
            <v>Berrens</v>
          </cell>
          <cell r="L408" t="str">
            <v>Source - New Well, Rehab Well 1</v>
          </cell>
          <cell r="M408" t="str">
            <v>1640003-9</v>
          </cell>
          <cell r="N408" t="str">
            <v xml:space="preserve">No </v>
          </cell>
          <cell r="O408">
            <v>847</v>
          </cell>
          <cell r="P408" t="str">
            <v>Reg</v>
          </cell>
          <cell r="Q408" t="str">
            <v>Exempt</v>
          </cell>
          <cell r="W408">
            <v>0</v>
          </cell>
          <cell r="X408"/>
          <cell r="Z408"/>
          <cell r="AB408">
            <v>0</v>
          </cell>
          <cell r="AC408"/>
          <cell r="AD408"/>
          <cell r="AH408" t="str">
            <v>Referred to RD</v>
          </cell>
          <cell r="AI408">
            <v>1690000</v>
          </cell>
          <cell r="AJ408">
            <v>1690000</v>
          </cell>
          <cell r="AK408">
            <v>0</v>
          </cell>
          <cell r="AL408"/>
          <cell r="AQ408">
            <v>1690000</v>
          </cell>
          <cell r="AR408">
            <v>0</v>
          </cell>
          <cell r="AT408">
            <v>0</v>
          </cell>
          <cell r="AU408">
            <v>0</v>
          </cell>
          <cell r="AW408">
            <v>0</v>
          </cell>
          <cell r="AX408">
            <v>0</v>
          </cell>
          <cell r="AY408">
            <v>0</v>
          </cell>
          <cell r="BF408"/>
          <cell r="BG408"/>
          <cell r="BH408"/>
          <cell r="BI408">
            <v>0</v>
          </cell>
          <cell r="BJ408" t="str">
            <v>withdrawn</v>
          </cell>
          <cell r="BO408">
            <v>420</v>
          </cell>
          <cell r="BQ408"/>
          <cell r="BR408"/>
          <cell r="BS408"/>
          <cell r="CA408" t="str">
            <v>Berrens</v>
          </cell>
          <cell r="CB408" t="str">
            <v>Gallentine</v>
          </cell>
          <cell r="CC408">
            <v>8</v>
          </cell>
        </row>
        <row r="409">
          <cell r="C409">
            <v>757</v>
          </cell>
          <cell r="D409">
            <v>5</v>
          </cell>
          <cell r="E409">
            <v>585</v>
          </cell>
          <cell r="F409">
            <v>5</v>
          </cell>
          <cell r="G409" t="str">
            <v/>
          </cell>
          <cell r="H409" t="str">
            <v/>
          </cell>
          <cell r="I409" t="str">
            <v/>
          </cell>
          <cell r="J409" t="str">
            <v>withdrawn</v>
          </cell>
          <cell r="K409" t="str">
            <v>Berrens</v>
          </cell>
          <cell r="L409" t="str">
            <v>Storage - Ground Storage Rehab</v>
          </cell>
          <cell r="M409" t="str">
            <v>1640003-11</v>
          </cell>
          <cell r="N409" t="str">
            <v xml:space="preserve">No </v>
          </cell>
          <cell r="O409">
            <v>847</v>
          </cell>
          <cell r="P409" t="str">
            <v>Reg</v>
          </cell>
          <cell r="Q409" t="str">
            <v>Exempt</v>
          </cell>
          <cell r="R409"/>
          <cell r="S409"/>
          <cell r="T409"/>
          <cell r="U409"/>
          <cell r="V409"/>
          <cell r="W409">
            <v>0</v>
          </cell>
          <cell r="X409"/>
          <cell r="Y409"/>
          <cell r="Z409"/>
          <cell r="AA409"/>
          <cell r="AB409">
            <v>0</v>
          </cell>
          <cell r="AC409"/>
          <cell r="AD409"/>
          <cell r="AE409"/>
          <cell r="AF409"/>
          <cell r="AG409"/>
          <cell r="AH409" t="str">
            <v>Referred to RD</v>
          </cell>
          <cell r="AI409">
            <v>796000</v>
          </cell>
          <cell r="AJ409">
            <v>796000</v>
          </cell>
          <cell r="AK409">
            <v>0</v>
          </cell>
          <cell r="AL409"/>
          <cell r="AM409"/>
          <cell r="AN409"/>
          <cell r="AO409"/>
          <cell r="AP409"/>
          <cell r="AQ409">
            <v>796000</v>
          </cell>
          <cell r="AR409">
            <v>0</v>
          </cell>
          <cell r="AS409"/>
          <cell r="AT409">
            <v>0</v>
          </cell>
          <cell r="AU409">
            <v>0</v>
          </cell>
          <cell r="AV409"/>
          <cell r="AW409">
            <v>0</v>
          </cell>
          <cell r="AX409">
            <v>0</v>
          </cell>
          <cell r="AY409">
            <v>0</v>
          </cell>
          <cell r="AZ409"/>
          <cell r="BA409"/>
          <cell r="BB409"/>
          <cell r="BC409"/>
          <cell r="BD409"/>
          <cell r="BE409"/>
          <cell r="BF409"/>
          <cell r="BG409"/>
          <cell r="BH409"/>
          <cell r="BI409">
            <v>0</v>
          </cell>
          <cell r="BJ409" t="str">
            <v>withdrawn</v>
          </cell>
          <cell r="BK409"/>
          <cell r="BL409"/>
          <cell r="BM409"/>
          <cell r="BN409"/>
          <cell r="BO409">
            <v>420</v>
          </cell>
          <cell r="BP409"/>
          <cell r="BQ409"/>
          <cell r="BR409"/>
          <cell r="BS409"/>
          <cell r="BT409"/>
          <cell r="BU409"/>
          <cell r="BV409"/>
          <cell r="BW409"/>
          <cell r="BX409"/>
          <cell r="BY409"/>
          <cell r="BZ409"/>
          <cell r="CA409" t="str">
            <v>Berrens</v>
          </cell>
          <cell r="CB409" t="str">
            <v>Gallentine</v>
          </cell>
          <cell r="CC409">
            <v>8</v>
          </cell>
        </row>
        <row r="410">
          <cell r="C410">
            <v>371</v>
          </cell>
          <cell r="D410">
            <v>10</v>
          </cell>
          <cell r="E410">
            <v>247</v>
          </cell>
          <cell r="F410">
            <v>10</v>
          </cell>
          <cell r="G410"/>
          <cell r="H410" t="str">
            <v/>
          </cell>
          <cell r="I410" t="str">
            <v/>
          </cell>
          <cell r="J410">
            <v>0</v>
          </cell>
          <cell r="K410" t="str">
            <v>Kanuit</v>
          </cell>
          <cell r="L410" t="str">
            <v>Watermain - Repl TH250</v>
          </cell>
          <cell r="M410" t="str">
            <v>1230006-3</v>
          </cell>
          <cell r="N410" t="str">
            <v xml:space="preserve">No </v>
          </cell>
          <cell r="O410">
            <v>788</v>
          </cell>
          <cell r="P410" t="str">
            <v>Reg</v>
          </cell>
          <cell r="Q410" t="str">
            <v>Exempt</v>
          </cell>
          <cell r="R410"/>
          <cell r="S410"/>
          <cell r="T410"/>
          <cell r="U410"/>
          <cell r="V410"/>
          <cell r="W410">
            <v>0</v>
          </cell>
          <cell r="X410"/>
          <cell r="Y410"/>
          <cell r="Z410"/>
          <cell r="AA410"/>
          <cell r="AB410">
            <v>0</v>
          </cell>
          <cell r="AC410"/>
          <cell r="AD410"/>
          <cell r="AE410"/>
          <cell r="AF410"/>
          <cell r="AG410"/>
          <cell r="AH410"/>
          <cell r="AI410">
            <v>1261898</v>
          </cell>
          <cell r="AJ410">
            <v>1261898</v>
          </cell>
          <cell r="AK410">
            <v>0</v>
          </cell>
          <cell r="AL410"/>
          <cell r="AM410"/>
          <cell r="AN410"/>
          <cell r="AO410"/>
          <cell r="AP410"/>
          <cell r="AQ410">
            <v>1261898</v>
          </cell>
          <cell r="AR410">
            <v>0</v>
          </cell>
          <cell r="AS410"/>
          <cell r="AT410">
            <v>0</v>
          </cell>
          <cell r="AU410">
            <v>0</v>
          </cell>
          <cell r="AV410"/>
          <cell r="AW410">
            <v>0</v>
          </cell>
          <cell r="AX410">
            <v>0</v>
          </cell>
          <cell r="AY410">
            <v>0</v>
          </cell>
          <cell r="AZ410"/>
          <cell r="BA410"/>
          <cell r="BB410"/>
          <cell r="BC410"/>
          <cell r="BD410"/>
          <cell r="BE410"/>
          <cell r="BF410">
            <v>0</v>
          </cell>
          <cell r="BG410">
            <v>0</v>
          </cell>
          <cell r="BH410"/>
          <cell r="BI410">
            <v>0</v>
          </cell>
          <cell r="BJ410"/>
          <cell r="BK410"/>
          <cell r="BL410"/>
          <cell r="BM410"/>
          <cell r="BN410"/>
          <cell r="BO410"/>
          <cell r="BP410"/>
          <cell r="BQ410"/>
          <cell r="BR410"/>
          <cell r="BS410"/>
          <cell r="BT410">
            <v>0</v>
          </cell>
          <cell r="BU410"/>
          <cell r="BV410"/>
          <cell r="BW410"/>
          <cell r="BX410"/>
          <cell r="BY410"/>
          <cell r="BZ410"/>
          <cell r="CA410" t="str">
            <v>Kanuit</v>
          </cell>
          <cell r="CB410" t="str">
            <v>Gallentine</v>
          </cell>
          <cell r="CC410">
            <v>10</v>
          </cell>
        </row>
        <row r="411">
          <cell r="C411">
            <v>220</v>
          </cell>
          <cell r="D411">
            <v>12</v>
          </cell>
          <cell r="E411">
            <v>91</v>
          </cell>
          <cell r="F411">
            <v>12</v>
          </cell>
          <cell r="G411">
            <v>2024</v>
          </cell>
          <cell r="H411" t="str">
            <v/>
          </cell>
          <cell r="I411" t="str">
            <v>Yes</v>
          </cell>
          <cell r="J411">
            <v>0</v>
          </cell>
          <cell r="K411" t="str">
            <v>Kanuit</v>
          </cell>
          <cell r="L411" t="str">
            <v>Treatment - Plant Rehab</v>
          </cell>
          <cell r="M411" t="str">
            <v>1400010-6</v>
          </cell>
          <cell r="N411" t="str">
            <v xml:space="preserve">No </v>
          </cell>
          <cell r="O411">
            <v>4174</v>
          </cell>
          <cell r="P411" t="str">
            <v>Reg</v>
          </cell>
          <cell r="Q411" t="str">
            <v>Exempt</v>
          </cell>
          <cell r="S411">
            <v>45072</v>
          </cell>
          <cell r="T411">
            <v>4000000</v>
          </cell>
          <cell r="W411">
            <v>4000000</v>
          </cell>
          <cell r="X411" t="str">
            <v>Part B</v>
          </cell>
          <cell r="Z411">
            <v>44704</v>
          </cell>
          <cell r="AA411">
            <v>4000000</v>
          </cell>
          <cell r="AB411">
            <v>4000000</v>
          </cell>
          <cell r="AC411" t="str">
            <v>Part B</v>
          </cell>
          <cell r="AD411">
            <v>45505</v>
          </cell>
          <cell r="AE411">
            <v>45992</v>
          </cell>
          <cell r="AH411" t="str">
            <v>Also booster station &amp; new watermain</v>
          </cell>
          <cell r="AI411">
            <v>4000000</v>
          </cell>
          <cell r="AJ411">
            <v>4000000</v>
          </cell>
          <cell r="AK411">
            <v>0</v>
          </cell>
          <cell r="AL411"/>
          <cell r="AQ411">
            <v>4000000</v>
          </cell>
          <cell r="AR411">
            <v>4000000</v>
          </cell>
          <cell r="AT411">
            <v>0</v>
          </cell>
          <cell r="AU411">
            <v>0</v>
          </cell>
          <cell r="AW411">
            <v>0</v>
          </cell>
          <cell r="AX411">
            <v>0</v>
          </cell>
          <cell r="AY411">
            <v>4000000</v>
          </cell>
          <cell r="AZ411"/>
          <cell r="BA411"/>
          <cell r="BF411">
            <v>0</v>
          </cell>
          <cell r="BG411">
            <v>0</v>
          </cell>
          <cell r="BH411"/>
          <cell r="BI411">
            <v>0</v>
          </cell>
          <cell r="BT411">
            <v>0</v>
          </cell>
          <cell r="CA411" t="str">
            <v>Kanuit</v>
          </cell>
          <cell r="CB411" t="str">
            <v>Gallentine</v>
          </cell>
          <cell r="CC411">
            <v>9</v>
          </cell>
        </row>
        <row r="412">
          <cell r="C412">
            <v>221</v>
          </cell>
          <cell r="D412">
            <v>12</v>
          </cell>
          <cell r="E412">
            <v>84</v>
          </cell>
          <cell r="F412">
            <v>12</v>
          </cell>
          <cell r="G412">
            <v>2022</v>
          </cell>
          <cell r="H412" t="str">
            <v>Yes</v>
          </cell>
          <cell r="I412" t="str">
            <v/>
          </cell>
          <cell r="J412">
            <v>0</v>
          </cell>
          <cell r="K412" t="str">
            <v>Kanuit</v>
          </cell>
          <cell r="L412" t="str">
            <v>Watermain - New Booster Station &amp; Wtrmn</v>
          </cell>
          <cell r="M412" t="str">
            <v>1400010-9</v>
          </cell>
          <cell r="N412" t="str">
            <v xml:space="preserve">No </v>
          </cell>
          <cell r="O412">
            <v>4174</v>
          </cell>
          <cell r="P412" t="str">
            <v>Reg</v>
          </cell>
          <cell r="Q412" t="str">
            <v>Exempt</v>
          </cell>
          <cell r="S412">
            <v>45084</v>
          </cell>
          <cell r="T412">
            <v>2200000</v>
          </cell>
          <cell r="U412"/>
          <cell r="V412"/>
          <cell r="W412">
            <v>2200000</v>
          </cell>
          <cell r="X412" t="str">
            <v>22 Carryover</v>
          </cell>
          <cell r="Z412" t="str">
            <v>certified</v>
          </cell>
          <cell r="AA412">
            <v>3480000</v>
          </cell>
          <cell r="AB412">
            <v>3480000</v>
          </cell>
          <cell r="AC412" t="str">
            <v>Carryover</v>
          </cell>
          <cell r="AD412">
            <v>45505</v>
          </cell>
          <cell r="AE412">
            <v>45992</v>
          </cell>
          <cell r="AH412" t="str">
            <v>May be part of plant project, on ppl</v>
          </cell>
          <cell r="AI412">
            <v>2200000</v>
          </cell>
          <cell r="AJ412">
            <v>2200000</v>
          </cell>
          <cell r="AK412">
            <v>0</v>
          </cell>
          <cell r="AL412">
            <v>44657</v>
          </cell>
          <cell r="AM412">
            <v>44741</v>
          </cell>
          <cell r="AN412">
            <v>1</v>
          </cell>
          <cell r="AQ412">
            <v>2200000</v>
          </cell>
          <cell r="AR412">
            <v>2200000</v>
          </cell>
          <cell r="AT412">
            <v>0</v>
          </cell>
          <cell r="AU412">
            <v>0</v>
          </cell>
          <cell r="AW412">
            <v>0</v>
          </cell>
          <cell r="AX412">
            <v>0</v>
          </cell>
          <cell r="AY412">
            <v>2200000</v>
          </cell>
          <cell r="AZ412"/>
          <cell r="BA412"/>
          <cell r="BF412">
            <v>0</v>
          </cell>
          <cell r="BG412">
            <v>0</v>
          </cell>
          <cell r="BH412"/>
          <cell r="BI412">
            <v>0</v>
          </cell>
          <cell r="BT412">
            <v>0</v>
          </cell>
          <cell r="CA412" t="str">
            <v>Kanuit</v>
          </cell>
          <cell r="CB412"/>
          <cell r="CC412">
            <v>9</v>
          </cell>
        </row>
        <row r="413">
          <cell r="C413">
            <v>544</v>
          </cell>
          <cell r="D413">
            <v>10</v>
          </cell>
          <cell r="E413"/>
          <cell r="F413"/>
          <cell r="G413"/>
          <cell r="H413" t="str">
            <v/>
          </cell>
          <cell r="I413" t="str">
            <v/>
          </cell>
          <cell r="J413">
            <v>0</v>
          </cell>
          <cell r="K413" t="str">
            <v>Kanuit</v>
          </cell>
          <cell r="L413" t="str">
            <v>Other - SCADA upgrade</v>
          </cell>
          <cell r="M413" t="str">
            <v>1400010-11</v>
          </cell>
          <cell r="N413" t="str">
            <v xml:space="preserve">No </v>
          </cell>
          <cell r="O413">
            <v>4174</v>
          </cell>
          <cell r="P413" t="str">
            <v>Reg</v>
          </cell>
          <cell r="Q413"/>
          <cell r="R413"/>
          <cell r="S413">
            <v>45079</v>
          </cell>
          <cell r="T413">
            <v>1500000</v>
          </cell>
          <cell r="U413"/>
          <cell r="V413"/>
          <cell r="W413">
            <v>1500000</v>
          </cell>
          <cell r="X413" t="str">
            <v>2025 project</v>
          </cell>
          <cell r="Y413"/>
          <cell r="Z413"/>
          <cell r="AA413"/>
          <cell r="AB413"/>
          <cell r="AC413"/>
          <cell r="AD413">
            <v>45658</v>
          </cell>
          <cell r="AE413">
            <v>45809</v>
          </cell>
          <cell r="AF413"/>
          <cell r="AG413"/>
          <cell r="AH413"/>
          <cell r="AI413">
            <v>1500000</v>
          </cell>
          <cell r="AJ413">
            <v>1500000</v>
          </cell>
          <cell r="AK413">
            <v>0</v>
          </cell>
          <cell r="AL413"/>
          <cell r="AM413"/>
          <cell r="AN413"/>
          <cell r="AO413"/>
          <cell r="AP413"/>
          <cell r="AQ413">
            <v>1500000</v>
          </cell>
          <cell r="AR413">
            <v>0</v>
          </cell>
          <cell r="AS413"/>
          <cell r="AT413">
            <v>0</v>
          </cell>
          <cell r="AU413">
            <v>0</v>
          </cell>
          <cell r="AV413"/>
          <cell r="AW413">
            <v>0</v>
          </cell>
          <cell r="AX413">
            <v>0</v>
          </cell>
          <cell r="AY413">
            <v>0</v>
          </cell>
          <cell r="AZ413"/>
          <cell r="BA413"/>
          <cell r="BB413"/>
          <cell r="BC413"/>
          <cell r="BD413"/>
          <cell r="BE413"/>
          <cell r="BF413"/>
          <cell r="BG413"/>
          <cell r="BH413"/>
          <cell r="BI413"/>
          <cell r="BJ413"/>
          <cell r="BK413"/>
          <cell r="BL413"/>
          <cell r="BM413"/>
          <cell r="BN413"/>
          <cell r="BO413"/>
          <cell r="BP413"/>
          <cell r="BQ413"/>
          <cell r="BR413"/>
          <cell r="BS413"/>
          <cell r="BT413"/>
          <cell r="BU413"/>
          <cell r="BV413"/>
          <cell r="BW413"/>
          <cell r="BX413"/>
          <cell r="BY413"/>
          <cell r="BZ413"/>
          <cell r="CA413" t="str">
            <v>Kanuit</v>
          </cell>
          <cell r="CB413"/>
          <cell r="CC413">
            <v>9</v>
          </cell>
        </row>
        <row r="414">
          <cell r="C414">
            <v>662</v>
          </cell>
          <cell r="D414">
            <v>7</v>
          </cell>
          <cell r="E414">
            <v>506</v>
          </cell>
          <cell r="F414">
            <v>7</v>
          </cell>
          <cell r="G414" t="str">
            <v/>
          </cell>
          <cell r="H414" t="str">
            <v/>
          </cell>
          <cell r="I414" t="str">
            <v/>
          </cell>
          <cell r="J414">
            <v>0</v>
          </cell>
          <cell r="K414" t="str">
            <v>Kanuit</v>
          </cell>
          <cell r="L414" t="str">
            <v>Source - Backup Well</v>
          </cell>
          <cell r="M414" t="str">
            <v>1500009-1</v>
          </cell>
          <cell r="N414" t="str">
            <v xml:space="preserve">No </v>
          </cell>
          <cell r="O414">
            <v>900</v>
          </cell>
          <cell r="P414" t="str">
            <v>Reg</v>
          </cell>
          <cell r="Q414" t="str">
            <v>Exempt</v>
          </cell>
          <cell r="R414"/>
          <cell r="S414"/>
          <cell r="T414"/>
          <cell r="U414"/>
          <cell r="V414"/>
          <cell r="W414">
            <v>0</v>
          </cell>
          <cell r="X414"/>
          <cell r="Y414"/>
          <cell r="Z414"/>
          <cell r="AA414"/>
          <cell r="AB414">
            <v>0</v>
          </cell>
          <cell r="AC414"/>
          <cell r="AD414"/>
          <cell r="AE414"/>
          <cell r="AF414"/>
          <cell r="AG414"/>
          <cell r="AH414" t="str">
            <v>Referred to RD</v>
          </cell>
          <cell r="AI414">
            <v>775056</v>
          </cell>
          <cell r="AJ414">
            <v>775056</v>
          </cell>
          <cell r="AK414">
            <v>0</v>
          </cell>
          <cell r="AL414"/>
          <cell r="AM414"/>
          <cell r="AN414"/>
          <cell r="AO414"/>
          <cell r="AP414"/>
          <cell r="AQ414">
            <v>775056</v>
          </cell>
          <cell r="AR414">
            <v>0</v>
          </cell>
          <cell r="AS414"/>
          <cell r="AT414">
            <v>0</v>
          </cell>
          <cell r="AU414">
            <v>0</v>
          </cell>
          <cell r="AV414"/>
          <cell r="AW414">
            <v>0</v>
          </cell>
          <cell r="AX414">
            <v>0</v>
          </cell>
          <cell r="AY414">
            <v>0</v>
          </cell>
          <cell r="AZ414"/>
          <cell r="BA414"/>
          <cell r="BB414"/>
          <cell r="BC414"/>
          <cell r="BD414"/>
          <cell r="BE414"/>
          <cell r="BF414">
            <v>0</v>
          </cell>
          <cell r="BG414">
            <v>0</v>
          </cell>
          <cell r="BH414"/>
          <cell r="BI414">
            <v>0</v>
          </cell>
          <cell r="BJ414"/>
          <cell r="BK414"/>
          <cell r="BL414"/>
          <cell r="BM414"/>
          <cell r="BN414"/>
          <cell r="BO414"/>
          <cell r="BP414"/>
          <cell r="BQ414"/>
          <cell r="BR414"/>
          <cell r="BS414"/>
          <cell r="BT414">
            <v>0</v>
          </cell>
          <cell r="BU414"/>
          <cell r="BV414"/>
          <cell r="BW414"/>
          <cell r="BX414"/>
          <cell r="BY414"/>
          <cell r="BZ414"/>
          <cell r="CA414" t="str">
            <v>Kanuit</v>
          </cell>
          <cell r="CB414" t="str">
            <v>Gallentine</v>
          </cell>
          <cell r="CC414">
            <v>9</v>
          </cell>
        </row>
        <row r="415">
          <cell r="C415">
            <v>752</v>
          </cell>
          <cell r="D415">
            <v>5</v>
          </cell>
          <cell r="E415">
            <v>593</v>
          </cell>
          <cell r="F415">
            <v>5</v>
          </cell>
          <cell r="G415" t="str">
            <v/>
          </cell>
          <cell r="H415" t="str">
            <v/>
          </cell>
          <cell r="I415" t="str">
            <v/>
          </cell>
          <cell r="J415">
            <v>0</v>
          </cell>
          <cell r="K415" t="str">
            <v>Kanuit</v>
          </cell>
          <cell r="L415" t="str">
            <v>Storage - Repl with 120,000 Gallon Tower</v>
          </cell>
          <cell r="M415" t="str">
            <v>1500009-2</v>
          </cell>
          <cell r="N415" t="str">
            <v xml:space="preserve">No </v>
          </cell>
          <cell r="O415">
            <v>900</v>
          </cell>
          <cell r="P415" t="str">
            <v>Reg</v>
          </cell>
          <cell r="Q415" t="str">
            <v>Exempt</v>
          </cell>
          <cell r="R415"/>
          <cell r="S415"/>
          <cell r="T415"/>
          <cell r="U415"/>
          <cell r="V415"/>
          <cell r="W415">
            <v>0</v>
          </cell>
          <cell r="X415"/>
          <cell r="Y415"/>
          <cell r="Z415"/>
          <cell r="AA415"/>
          <cell r="AB415">
            <v>0</v>
          </cell>
          <cell r="AC415"/>
          <cell r="AD415"/>
          <cell r="AE415"/>
          <cell r="AF415"/>
          <cell r="AG415"/>
          <cell r="AH415" t="str">
            <v>Referred to RD</v>
          </cell>
          <cell r="AI415">
            <v>811589</v>
          </cell>
          <cell r="AJ415">
            <v>811589</v>
          </cell>
          <cell r="AK415">
            <v>0</v>
          </cell>
          <cell r="AL415"/>
          <cell r="AM415"/>
          <cell r="AN415"/>
          <cell r="AO415"/>
          <cell r="AP415"/>
          <cell r="AQ415">
            <v>811589</v>
          </cell>
          <cell r="AR415">
            <v>0</v>
          </cell>
          <cell r="AS415"/>
          <cell r="AT415">
            <v>0</v>
          </cell>
          <cell r="AU415">
            <v>0</v>
          </cell>
          <cell r="AV415"/>
          <cell r="AW415">
            <v>0</v>
          </cell>
          <cell r="AX415">
            <v>0</v>
          </cell>
          <cell r="AY415">
            <v>0</v>
          </cell>
          <cell r="AZ415"/>
          <cell r="BA415"/>
          <cell r="BB415"/>
          <cell r="BC415"/>
          <cell r="BD415"/>
          <cell r="BE415"/>
          <cell r="BF415">
            <v>0</v>
          </cell>
          <cell r="BG415">
            <v>0</v>
          </cell>
          <cell r="BH415"/>
          <cell r="BI415">
            <v>0</v>
          </cell>
          <cell r="BJ415"/>
          <cell r="BK415"/>
          <cell r="BL415"/>
          <cell r="BM415"/>
          <cell r="BN415"/>
          <cell r="BO415"/>
          <cell r="BP415"/>
          <cell r="BQ415"/>
          <cell r="BR415"/>
          <cell r="BS415"/>
          <cell r="BT415">
            <v>0</v>
          </cell>
          <cell r="BU415"/>
          <cell r="BV415"/>
          <cell r="BW415"/>
          <cell r="BX415"/>
          <cell r="BY415"/>
          <cell r="BZ415"/>
          <cell r="CA415" t="str">
            <v>Kanuit</v>
          </cell>
          <cell r="CB415" t="str">
            <v>Gallentine</v>
          </cell>
          <cell r="CC415">
            <v>10</v>
          </cell>
        </row>
        <row r="416">
          <cell r="C416">
            <v>753</v>
          </cell>
          <cell r="D416">
            <v>5</v>
          </cell>
          <cell r="E416">
            <v>594</v>
          </cell>
          <cell r="F416">
            <v>5</v>
          </cell>
          <cell r="G416" t="str">
            <v/>
          </cell>
          <cell r="H416" t="str">
            <v/>
          </cell>
          <cell r="I416" t="str">
            <v/>
          </cell>
          <cell r="J416">
            <v>0</v>
          </cell>
          <cell r="K416" t="str">
            <v>Kanuit</v>
          </cell>
          <cell r="L416" t="str">
            <v>Watermain - Replace for East County Rd.</v>
          </cell>
          <cell r="M416" t="str">
            <v>1500009-3</v>
          </cell>
          <cell r="N416" t="str">
            <v xml:space="preserve">No </v>
          </cell>
          <cell r="O416">
            <v>900</v>
          </cell>
          <cell r="P416" t="str">
            <v>Reg</v>
          </cell>
          <cell r="Q416" t="str">
            <v>Exempt</v>
          </cell>
          <cell r="W416">
            <v>0</v>
          </cell>
          <cell r="Z416"/>
          <cell r="AB416">
            <v>0</v>
          </cell>
          <cell r="AC416"/>
          <cell r="AD416"/>
          <cell r="AI416">
            <v>560232</v>
          </cell>
          <cell r="AJ416">
            <v>560232</v>
          </cell>
          <cell r="AK416">
            <v>0</v>
          </cell>
          <cell r="AQ416">
            <v>560232</v>
          </cell>
          <cell r="AR416">
            <v>0</v>
          </cell>
          <cell r="AT416">
            <v>0</v>
          </cell>
          <cell r="AU416">
            <v>0</v>
          </cell>
          <cell r="AW416">
            <v>0</v>
          </cell>
          <cell r="AX416">
            <v>0</v>
          </cell>
          <cell r="AY416">
            <v>0</v>
          </cell>
          <cell r="BF416">
            <v>0</v>
          </cell>
          <cell r="BG416">
            <v>0</v>
          </cell>
          <cell r="BH416"/>
          <cell r="BI416">
            <v>0</v>
          </cell>
          <cell r="BT416">
            <v>0</v>
          </cell>
          <cell r="CA416" t="str">
            <v>Kanuit</v>
          </cell>
          <cell r="CB416" t="str">
            <v>Gallentine</v>
          </cell>
          <cell r="CC416">
            <v>10</v>
          </cell>
        </row>
        <row r="417">
          <cell r="C417">
            <v>754</v>
          </cell>
          <cell r="D417">
            <v>5</v>
          </cell>
          <cell r="E417">
            <v>595</v>
          </cell>
          <cell r="F417">
            <v>5</v>
          </cell>
          <cell r="G417" t="str">
            <v/>
          </cell>
          <cell r="H417" t="str">
            <v/>
          </cell>
          <cell r="I417" t="str">
            <v/>
          </cell>
          <cell r="J417">
            <v>0</v>
          </cell>
          <cell r="K417" t="str">
            <v>Kanuit</v>
          </cell>
          <cell r="L417" t="str">
            <v>Treatment - Rehab Filter</v>
          </cell>
          <cell r="M417" t="str">
            <v>1500009-4</v>
          </cell>
          <cell r="N417" t="str">
            <v xml:space="preserve">No </v>
          </cell>
          <cell r="O417">
            <v>900</v>
          </cell>
          <cell r="P417" t="str">
            <v>Reg</v>
          </cell>
          <cell r="Q417" t="str">
            <v>Exempt</v>
          </cell>
          <cell r="R417"/>
          <cell r="S417"/>
          <cell r="T417"/>
          <cell r="U417"/>
          <cell r="V417"/>
          <cell r="W417">
            <v>0</v>
          </cell>
          <cell r="X417"/>
          <cell r="Y417"/>
          <cell r="Z417"/>
          <cell r="AA417"/>
          <cell r="AB417">
            <v>0</v>
          </cell>
          <cell r="AC417"/>
          <cell r="AD417"/>
          <cell r="AE417"/>
          <cell r="AF417"/>
          <cell r="AG417"/>
          <cell r="AH417" t="str">
            <v>Referred to RD</v>
          </cell>
          <cell r="AI417">
            <v>373001</v>
          </cell>
          <cell r="AJ417">
            <v>373001</v>
          </cell>
          <cell r="AK417">
            <v>0</v>
          </cell>
          <cell r="AL417"/>
          <cell r="AM417"/>
          <cell r="AN417"/>
          <cell r="AO417"/>
          <cell r="AP417"/>
          <cell r="AQ417">
            <v>373001</v>
          </cell>
          <cell r="AR417">
            <v>0</v>
          </cell>
          <cell r="AS417"/>
          <cell r="AT417">
            <v>0</v>
          </cell>
          <cell r="AU417">
            <v>0</v>
          </cell>
          <cell r="AV417"/>
          <cell r="AW417">
            <v>0</v>
          </cell>
          <cell r="AX417">
            <v>0</v>
          </cell>
          <cell r="AY417">
            <v>0</v>
          </cell>
          <cell r="AZ417"/>
          <cell r="BA417"/>
          <cell r="BB417"/>
          <cell r="BC417"/>
          <cell r="BD417"/>
          <cell r="BE417"/>
          <cell r="BF417">
            <v>0</v>
          </cell>
          <cell r="BG417">
            <v>0</v>
          </cell>
          <cell r="BH417"/>
          <cell r="BI417">
            <v>0</v>
          </cell>
          <cell r="BJ417"/>
          <cell r="BK417"/>
          <cell r="BL417"/>
          <cell r="BM417"/>
          <cell r="BN417"/>
          <cell r="BO417"/>
          <cell r="BP417"/>
          <cell r="BQ417"/>
          <cell r="BR417"/>
          <cell r="BS417"/>
          <cell r="BT417">
            <v>0</v>
          </cell>
          <cell r="BU417"/>
          <cell r="BV417"/>
          <cell r="BW417"/>
          <cell r="BX417"/>
          <cell r="BY417"/>
          <cell r="BZ417"/>
          <cell r="CA417" t="str">
            <v>Kanuit</v>
          </cell>
          <cell r="CB417" t="str">
            <v>Gallentine</v>
          </cell>
          <cell r="CC417">
            <v>10</v>
          </cell>
        </row>
        <row r="418">
          <cell r="C418">
            <v>688</v>
          </cell>
          <cell r="D418">
            <v>7</v>
          </cell>
          <cell r="E418">
            <v>531</v>
          </cell>
          <cell r="F418">
            <v>7</v>
          </cell>
          <cell r="H418" t="str">
            <v/>
          </cell>
          <cell r="I418" t="str">
            <v/>
          </cell>
          <cell r="J418">
            <v>0</v>
          </cell>
          <cell r="K418" t="str">
            <v>Kanuit</v>
          </cell>
          <cell r="L418" t="str">
            <v>Watermain - TH 14 Loop</v>
          </cell>
          <cell r="M418" t="str">
            <v>1850006-8</v>
          </cell>
          <cell r="N418" t="str">
            <v xml:space="preserve">No </v>
          </cell>
          <cell r="O418">
            <v>1620</v>
          </cell>
          <cell r="P418" t="str">
            <v>Reg</v>
          </cell>
          <cell r="Q418" t="str">
            <v>Exempt</v>
          </cell>
          <cell r="R418">
            <v>0</v>
          </cell>
          <cell r="W418">
            <v>0</v>
          </cell>
          <cell r="X418"/>
          <cell r="Z418"/>
          <cell r="AB418">
            <v>0</v>
          </cell>
          <cell r="AC418"/>
          <cell r="AH418" t="str">
            <v>city postpone to FY23</v>
          </cell>
          <cell r="AI418">
            <v>385000</v>
          </cell>
          <cell r="AJ418">
            <v>385000</v>
          </cell>
          <cell r="AK418">
            <v>0</v>
          </cell>
          <cell r="AL418"/>
          <cell r="AQ418">
            <v>385000</v>
          </cell>
          <cell r="AR418">
            <v>0</v>
          </cell>
          <cell r="AT418">
            <v>0</v>
          </cell>
          <cell r="AU418">
            <v>0</v>
          </cell>
          <cell r="AW418">
            <v>0</v>
          </cell>
          <cell r="AX418">
            <v>0</v>
          </cell>
          <cell r="AY418">
            <v>0</v>
          </cell>
          <cell r="AZ418"/>
          <cell r="BA418"/>
          <cell r="BF418">
            <v>0</v>
          </cell>
          <cell r="BG418">
            <v>0</v>
          </cell>
          <cell r="BH418"/>
          <cell r="BI418">
            <v>0</v>
          </cell>
          <cell r="BT418">
            <v>0</v>
          </cell>
          <cell r="CA418" t="str">
            <v>Kanuit</v>
          </cell>
          <cell r="CB418" t="str">
            <v>Gallentine</v>
          </cell>
          <cell r="CC418">
            <v>10</v>
          </cell>
        </row>
        <row r="419">
          <cell r="C419">
            <v>806</v>
          </cell>
          <cell r="D419">
            <v>5</v>
          </cell>
          <cell r="E419">
            <v>641</v>
          </cell>
          <cell r="F419">
            <v>5</v>
          </cell>
          <cell r="H419" t="str">
            <v/>
          </cell>
          <cell r="I419" t="str">
            <v/>
          </cell>
          <cell r="J419">
            <v>0</v>
          </cell>
          <cell r="K419" t="str">
            <v>Kanuit</v>
          </cell>
          <cell r="L419" t="str">
            <v>Source - Construct Well #6</v>
          </cell>
          <cell r="M419" t="str">
            <v>1850006-10</v>
          </cell>
          <cell r="N419" t="str">
            <v xml:space="preserve">No </v>
          </cell>
          <cell r="O419">
            <v>1828</v>
          </cell>
          <cell r="P419" t="str">
            <v>Reg</v>
          </cell>
          <cell r="Q419" t="str">
            <v>Exempt</v>
          </cell>
          <cell r="S419"/>
          <cell r="U419"/>
          <cell r="V419"/>
          <cell r="W419">
            <v>0</v>
          </cell>
          <cell r="X419"/>
          <cell r="Y419"/>
          <cell r="Z419">
            <v>44714</v>
          </cell>
          <cell r="AA419">
            <v>800000</v>
          </cell>
          <cell r="AB419">
            <v>800000</v>
          </cell>
          <cell r="AC419" t="str">
            <v>Below fundable, refer to RD</v>
          </cell>
          <cell r="AD419">
            <v>44713</v>
          </cell>
          <cell r="AE419">
            <v>45413</v>
          </cell>
          <cell r="AF419"/>
          <cell r="AG419"/>
          <cell r="AH419"/>
          <cell r="AI419">
            <v>800000</v>
          </cell>
          <cell r="AJ419">
            <v>800000</v>
          </cell>
          <cell r="AK419">
            <v>0</v>
          </cell>
          <cell r="AL419"/>
          <cell r="AM419"/>
          <cell r="AQ419">
            <v>800000</v>
          </cell>
          <cell r="AR419">
            <v>0</v>
          </cell>
          <cell r="AT419">
            <v>0</v>
          </cell>
          <cell r="AU419">
            <v>0</v>
          </cell>
          <cell r="AW419">
            <v>0</v>
          </cell>
          <cell r="AX419">
            <v>0</v>
          </cell>
          <cell r="AY419">
            <v>0</v>
          </cell>
          <cell r="AZ419"/>
          <cell r="BA419"/>
          <cell r="BF419">
            <v>0</v>
          </cell>
          <cell r="BG419">
            <v>0</v>
          </cell>
          <cell r="BH419"/>
          <cell r="BI419">
            <v>0</v>
          </cell>
          <cell r="BT419">
            <v>0</v>
          </cell>
          <cell r="CA419" t="str">
            <v>Kanuit</v>
          </cell>
          <cell r="CB419" t="str">
            <v>Gallentine</v>
          </cell>
          <cell r="CC419">
            <v>10</v>
          </cell>
        </row>
        <row r="420">
          <cell r="C420">
            <v>807</v>
          </cell>
          <cell r="D420">
            <v>5</v>
          </cell>
          <cell r="E420">
            <v>642</v>
          </cell>
          <cell r="F420">
            <v>5</v>
          </cell>
          <cell r="H420" t="str">
            <v/>
          </cell>
          <cell r="I420" t="str">
            <v/>
          </cell>
          <cell r="J420">
            <v>0</v>
          </cell>
          <cell r="K420" t="str">
            <v>Kanuit</v>
          </cell>
          <cell r="L420" t="str">
            <v>Treatment - RO for Softening</v>
          </cell>
          <cell r="M420" t="str">
            <v>1850006-11</v>
          </cell>
          <cell r="N420" t="str">
            <v xml:space="preserve">No </v>
          </cell>
          <cell r="O420">
            <v>1828</v>
          </cell>
          <cell r="P420" t="str">
            <v>Reg</v>
          </cell>
          <cell r="Q420" t="str">
            <v>Exempt</v>
          </cell>
          <cell r="S420"/>
          <cell r="U420"/>
          <cell r="V420"/>
          <cell r="W420">
            <v>0</v>
          </cell>
          <cell r="X420"/>
          <cell r="Y420"/>
          <cell r="Z420">
            <v>44714</v>
          </cell>
          <cell r="AA420">
            <v>6715000</v>
          </cell>
          <cell r="AB420">
            <v>6715000</v>
          </cell>
          <cell r="AC420" t="str">
            <v>Below fundable, refer to RD</v>
          </cell>
          <cell r="AD420">
            <v>45078</v>
          </cell>
          <cell r="AE420">
            <v>45778</v>
          </cell>
          <cell r="AF420"/>
          <cell r="AG420"/>
          <cell r="AH420"/>
          <cell r="AI420">
            <v>6715000</v>
          </cell>
          <cell r="AJ420">
            <v>6715000</v>
          </cell>
          <cell r="AK420">
            <v>0</v>
          </cell>
          <cell r="AL420"/>
          <cell r="AM420"/>
          <cell r="AQ420">
            <v>6715000</v>
          </cell>
          <cell r="AR420">
            <v>0</v>
          </cell>
          <cell r="AT420">
            <v>0</v>
          </cell>
          <cell r="AU420">
            <v>0</v>
          </cell>
          <cell r="AW420">
            <v>0</v>
          </cell>
          <cell r="AX420">
            <v>0</v>
          </cell>
          <cell r="AY420">
            <v>0</v>
          </cell>
          <cell r="AZ420"/>
          <cell r="BA420"/>
          <cell r="BF420">
            <v>0</v>
          </cell>
          <cell r="BG420">
            <v>0</v>
          </cell>
          <cell r="BH420"/>
          <cell r="BI420">
            <v>0</v>
          </cell>
          <cell r="BT420">
            <v>0</v>
          </cell>
          <cell r="CA420" t="str">
            <v>Kanuit</v>
          </cell>
          <cell r="CB420" t="str">
            <v>Gallentine</v>
          </cell>
          <cell r="CC420">
            <v>10</v>
          </cell>
        </row>
        <row r="421">
          <cell r="C421">
            <v>808</v>
          </cell>
          <cell r="D421">
            <v>5</v>
          </cell>
          <cell r="E421">
            <v>643</v>
          </cell>
          <cell r="F421">
            <v>5</v>
          </cell>
          <cell r="H421" t="str">
            <v/>
          </cell>
          <cell r="I421" t="str">
            <v/>
          </cell>
          <cell r="J421">
            <v>0</v>
          </cell>
          <cell r="K421" t="str">
            <v>Kanuit</v>
          </cell>
          <cell r="L421" t="str">
            <v>Storage - Replacement Tower</v>
          </cell>
          <cell r="M421" t="str">
            <v>1850006-12</v>
          </cell>
          <cell r="N421" t="str">
            <v xml:space="preserve">No </v>
          </cell>
          <cell r="O421">
            <v>1828</v>
          </cell>
          <cell r="P421" t="str">
            <v>Reg</v>
          </cell>
          <cell r="Q421" t="str">
            <v>Exempt</v>
          </cell>
          <cell r="S421">
            <v>45079</v>
          </cell>
          <cell r="T421">
            <v>1950000</v>
          </cell>
          <cell r="U421"/>
          <cell r="V421"/>
          <cell r="W421">
            <v>1950000</v>
          </cell>
          <cell r="X421" t="str">
            <v>Below fundable</v>
          </cell>
          <cell r="Y421"/>
          <cell r="Z421">
            <v>44714</v>
          </cell>
          <cell r="AA421">
            <v>1870000</v>
          </cell>
          <cell r="AB421">
            <v>1870000</v>
          </cell>
          <cell r="AC421" t="str">
            <v>Below fundable, refer to RD</v>
          </cell>
          <cell r="AD421">
            <v>44713</v>
          </cell>
          <cell r="AE421">
            <v>45597</v>
          </cell>
          <cell r="AF421"/>
          <cell r="AG421"/>
          <cell r="AH421"/>
          <cell r="AI421">
            <v>1950000</v>
          </cell>
          <cell r="AJ421">
            <v>1870000</v>
          </cell>
          <cell r="AK421">
            <v>80000</v>
          </cell>
          <cell r="AL421"/>
          <cell r="AM421"/>
          <cell r="AQ421">
            <v>1950000</v>
          </cell>
          <cell r="AR421">
            <v>0</v>
          </cell>
          <cell r="AT421">
            <v>0</v>
          </cell>
          <cell r="AU421">
            <v>0</v>
          </cell>
          <cell r="AW421">
            <v>0</v>
          </cell>
          <cell r="AX421">
            <v>0</v>
          </cell>
          <cell r="AY421">
            <v>0</v>
          </cell>
          <cell r="AZ421"/>
          <cell r="BA421"/>
          <cell r="BF421">
            <v>0</v>
          </cell>
          <cell r="BG421">
            <v>0</v>
          </cell>
          <cell r="BH421"/>
          <cell r="BI421">
            <v>0</v>
          </cell>
          <cell r="BT421">
            <v>0</v>
          </cell>
          <cell r="CA421" t="str">
            <v>Kanuit</v>
          </cell>
          <cell r="CB421" t="str">
            <v>Gallentine</v>
          </cell>
          <cell r="CC421">
            <v>10</v>
          </cell>
        </row>
        <row r="422">
          <cell r="C422">
            <v>809</v>
          </cell>
          <cell r="D422">
            <v>5</v>
          </cell>
          <cell r="E422">
            <v>644</v>
          </cell>
          <cell r="F422">
            <v>5</v>
          </cell>
          <cell r="G422" t="str">
            <v/>
          </cell>
          <cell r="H422" t="str">
            <v/>
          </cell>
          <cell r="I422" t="str">
            <v/>
          </cell>
          <cell r="J422">
            <v>0</v>
          </cell>
          <cell r="K422" t="str">
            <v>Kanuit</v>
          </cell>
          <cell r="L422" t="str">
            <v>Conservation - Replace Meters</v>
          </cell>
          <cell r="M422" t="str">
            <v>1850006-5</v>
          </cell>
          <cell r="N422" t="str">
            <v xml:space="preserve">No </v>
          </cell>
          <cell r="O422">
            <v>1507</v>
          </cell>
          <cell r="P422" t="str">
            <v>Reg</v>
          </cell>
          <cell r="Q422" t="str">
            <v>Exempt</v>
          </cell>
          <cell r="R422"/>
          <cell r="S422"/>
          <cell r="T422"/>
          <cell r="U422"/>
          <cell r="V422"/>
          <cell r="W422">
            <v>0</v>
          </cell>
          <cell r="X422"/>
          <cell r="Y422"/>
          <cell r="Z422"/>
          <cell r="AA422"/>
          <cell r="AB422">
            <v>0</v>
          </cell>
          <cell r="AC422"/>
          <cell r="AD422"/>
          <cell r="AE422"/>
          <cell r="AF422"/>
          <cell r="AG422"/>
          <cell r="AH422"/>
          <cell r="AI422">
            <v>204000</v>
          </cell>
          <cell r="AJ422">
            <v>204000</v>
          </cell>
          <cell r="AK422">
            <v>0</v>
          </cell>
          <cell r="AL422"/>
          <cell r="AM422"/>
          <cell r="AN422"/>
          <cell r="AO422"/>
          <cell r="AP422"/>
          <cell r="AQ422">
            <v>204000</v>
          </cell>
          <cell r="AR422">
            <v>0</v>
          </cell>
          <cell r="AS422"/>
          <cell r="AT422">
            <v>0</v>
          </cell>
          <cell r="AU422">
            <v>0</v>
          </cell>
          <cell r="AV422"/>
          <cell r="AW422">
            <v>0</v>
          </cell>
          <cell r="AX422">
            <v>0</v>
          </cell>
          <cell r="AY422">
            <v>0</v>
          </cell>
          <cell r="AZ422"/>
          <cell r="BA422"/>
          <cell r="BB422"/>
          <cell r="BC422"/>
          <cell r="BD422"/>
          <cell r="BE422"/>
          <cell r="BF422">
            <v>0</v>
          </cell>
          <cell r="BG422">
            <v>0</v>
          </cell>
          <cell r="BH422"/>
          <cell r="BI422">
            <v>0</v>
          </cell>
          <cell r="BJ422"/>
          <cell r="BK422"/>
          <cell r="BL422"/>
          <cell r="BM422"/>
          <cell r="BN422"/>
          <cell r="BO422"/>
          <cell r="BP422"/>
          <cell r="BQ422"/>
          <cell r="BR422"/>
          <cell r="BS422"/>
          <cell r="BT422">
            <v>0</v>
          </cell>
          <cell r="BU422"/>
          <cell r="BV422"/>
          <cell r="BW422"/>
          <cell r="BX422"/>
          <cell r="BY422"/>
          <cell r="BZ422"/>
          <cell r="CA422" t="str">
            <v>Kanuit</v>
          </cell>
          <cell r="CB422" t="str">
            <v>Gallentine</v>
          </cell>
          <cell r="CC422">
            <v>10</v>
          </cell>
        </row>
        <row r="423">
          <cell r="C423">
            <v>810</v>
          </cell>
          <cell r="D423">
            <v>5</v>
          </cell>
          <cell r="E423">
            <v>645</v>
          </cell>
          <cell r="F423">
            <v>5</v>
          </cell>
          <cell r="G423" t="str">
            <v/>
          </cell>
          <cell r="H423" t="str">
            <v/>
          </cell>
          <cell r="I423" t="str">
            <v/>
          </cell>
          <cell r="J423">
            <v>0</v>
          </cell>
          <cell r="K423" t="str">
            <v>Kanuit</v>
          </cell>
          <cell r="L423" t="str">
            <v>Storage - Tower Rehab</v>
          </cell>
          <cell r="M423" t="str">
            <v>1850006-7</v>
          </cell>
          <cell r="N423" t="str">
            <v xml:space="preserve">No </v>
          </cell>
          <cell r="O423">
            <v>1620</v>
          </cell>
          <cell r="P423" t="str">
            <v>Reg</v>
          </cell>
          <cell r="Q423" t="str">
            <v>Exempt</v>
          </cell>
          <cell r="S423"/>
          <cell r="T423"/>
          <cell r="U423"/>
          <cell r="V423"/>
          <cell r="W423">
            <v>0</v>
          </cell>
          <cell r="X423"/>
          <cell r="Z423"/>
          <cell r="AA423"/>
          <cell r="AB423">
            <v>0</v>
          </cell>
          <cell r="AC423"/>
          <cell r="AD423"/>
          <cell r="AE423"/>
          <cell r="AF423"/>
          <cell r="AG423"/>
          <cell r="AH423"/>
          <cell r="AI423">
            <v>436710</v>
          </cell>
          <cell r="AJ423">
            <v>436710</v>
          </cell>
          <cell r="AK423">
            <v>0</v>
          </cell>
          <cell r="AL423"/>
          <cell r="AQ423">
            <v>436710</v>
          </cell>
          <cell r="AR423">
            <v>0</v>
          </cell>
          <cell r="AT423">
            <v>0</v>
          </cell>
          <cell r="AU423">
            <v>0</v>
          </cell>
          <cell r="AW423">
            <v>0</v>
          </cell>
          <cell r="AX423">
            <v>0</v>
          </cell>
          <cell r="AY423">
            <v>0</v>
          </cell>
          <cell r="BF423">
            <v>0</v>
          </cell>
          <cell r="BG423">
            <v>0</v>
          </cell>
          <cell r="BH423"/>
          <cell r="BI423">
            <v>0</v>
          </cell>
          <cell r="BT423">
            <v>0</v>
          </cell>
          <cell r="CA423" t="str">
            <v>Kanuit</v>
          </cell>
          <cell r="CB423" t="str">
            <v>Gallentine</v>
          </cell>
          <cell r="CC423">
            <v>10</v>
          </cell>
        </row>
        <row r="424">
          <cell r="C424">
            <v>811</v>
          </cell>
          <cell r="D424">
            <v>5</v>
          </cell>
          <cell r="E424">
            <v>646</v>
          </cell>
          <cell r="F424">
            <v>5</v>
          </cell>
          <cell r="G424"/>
          <cell r="H424" t="str">
            <v/>
          </cell>
          <cell r="I424" t="str">
            <v/>
          </cell>
          <cell r="J424">
            <v>0</v>
          </cell>
          <cell r="K424" t="str">
            <v>Kanuit</v>
          </cell>
          <cell r="L424" t="str">
            <v>Watermain - Watermain Reconstruction</v>
          </cell>
          <cell r="M424" t="str">
            <v>1850006-9</v>
          </cell>
          <cell r="N424" t="str">
            <v xml:space="preserve">No </v>
          </cell>
          <cell r="O424">
            <v>1828</v>
          </cell>
          <cell r="P424" t="str">
            <v>Reg</v>
          </cell>
          <cell r="Q424" t="str">
            <v>Exempt</v>
          </cell>
          <cell r="R424"/>
          <cell r="S424">
            <v>45079</v>
          </cell>
          <cell r="T424">
            <v>255000</v>
          </cell>
          <cell r="U424"/>
          <cell r="V424"/>
          <cell r="W424">
            <v>255000</v>
          </cell>
          <cell r="X424" t="str">
            <v>Below fundable</v>
          </cell>
          <cell r="Y424"/>
          <cell r="Z424"/>
          <cell r="AA424"/>
          <cell r="AB424">
            <v>0</v>
          </cell>
          <cell r="AC424"/>
          <cell r="AD424"/>
          <cell r="AE424"/>
          <cell r="AF424"/>
          <cell r="AG424"/>
          <cell r="AH424"/>
          <cell r="AI424">
            <v>255000</v>
          </cell>
          <cell r="AJ424">
            <v>255000</v>
          </cell>
          <cell r="AK424">
            <v>0</v>
          </cell>
          <cell r="AL424"/>
          <cell r="AM424"/>
          <cell r="AN424"/>
          <cell r="AO424"/>
          <cell r="AP424"/>
          <cell r="AQ424">
            <v>255000</v>
          </cell>
          <cell r="AR424">
            <v>0</v>
          </cell>
          <cell r="AS424"/>
          <cell r="AT424">
            <v>0</v>
          </cell>
          <cell r="AU424">
            <v>0</v>
          </cell>
          <cell r="AV424"/>
          <cell r="AW424">
            <v>0</v>
          </cell>
          <cell r="AX424">
            <v>0</v>
          </cell>
          <cell r="AY424">
            <v>0</v>
          </cell>
          <cell r="AZ424"/>
          <cell r="BA424"/>
          <cell r="BB424"/>
          <cell r="BC424"/>
          <cell r="BD424"/>
          <cell r="BE424"/>
          <cell r="BF424">
            <v>0</v>
          </cell>
          <cell r="BG424">
            <v>0</v>
          </cell>
          <cell r="BH424"/>
          <cell r="BI424">
            <v>0</v>
          </cell>
          <cell r="BJ424"/>
          <cell r="BK424"/>
          <cell r="BL424"/>
          <cell r="BM424"/>
          <cell r="BN424"/>
          <cell r="BO424"/>
          <cell r="BP424"/>
          <cell r="BQ424"/>
          <cell r="BR424"/>
          <cell r="BS424"/>
          <cell r="BT424">
            <v>0</v>
          </cell>
          <cell r="BU424"/>
          <cell r="BV424"/>
          <cell r="BW424"/>
          <cell r="BX424"/>
          <cell r="BY424"/>
          <cell r="BZ424"/>
          <cell r="CA424" t="str">
            <v>Kanuit</v>
          </cell>
          <cell r="CB424" t="str">
            <v>Gallentine</v>
          </cell>
          <cell r="CC424">
            <v>10</v>
          </cell>
        </row>
        <row r="425">
          <cell r="C425">
            <v>50</v>
          </cell>
          <cell r="D425">
            <v>20</v>
          </cell>
          <cell r="E425">
            <v>330</v>
          </cell>
          <cell r="F425">
            <v>10</v>
          </cell>
          <cell r="G425">
            <v>2024</v>
          </cell>
          <cell r="H425" t="str">
            <v/>
          </cell>
          <cell r="I425" t="str">
            <v>Yes</v>
          </cell>
          <cell r="J425">
            <v>0</v>
          </cell>
          <cell r="K425" t="str">
            <v>Kanuit</v>
          </cell>
          <cell r="L425" t="str">
            <v>Other - LSL Replacement</v>
          </cell>
          <cell r="M425" t="str">
            <v>1830003-8</v>
          </cell>
          <cell r="N425" t="str">
            <v>Yes</v>
          </cell>
          <cell r="O425">
            <v>333</v>
          </cell>
          <cell r="P425" t="str">
            <v>LSL</v>
          </cell>
          <cell r="Q425" t="str">
            <v>Exempt</v>
          </cell>
          <cell r="R425"/>
          <cell r="S425">
            <v>45077</v>
          </cell>
          <cell r="T425">
            <v>150000</v>
          </cell>
          <cell r="U425"/>
          <cell r="V425">
            <v>150000</v>
          </cell>
          <cell r="W425">
            <v>0</v>
          </cell>
          <cell r="X425" t="str">
            <v>Part B</v>
          </cell>
          <cell r="Y425"/>
          <cell r="Z425">
            <v>44707</v>
          </cell>
          <cell r="AA425">
            <v>65250</v>
          </cell>
          <cell r="AB425">
            <v>0</v>
          </cell>
          <cell r="AC425" t="str">
            <v>Part A5,LSL</v>
          </cell>
          <cell r="AD425">
            <v>45413</v>
          </cell>
          <cell r="AE425">
            <v>45901</v>
          </cell>
          <cell r="AF425"/>
          <cell r="AG425"/>
          <cell r="AH425"/>
          <cell r="AI425">
            <v>65250</v>
          </cell>
          <cell r="AJ425">
            <v>65250</v>
          </cell>
          <cell r="AK425">
            <v>0</v>
          </cell>
          <cell r="AL425"/>
          <cell r="AM425"/>
          <cell r="AN425"/>
          <cell r="AO425"/>
          <cell r="AP425"/>
          <cell r="AQ425">
            <v>65250</v>
          </cell>
          <cell r="AR425">
            <v>65250</v>
          </cell>
          <cell r="AS425"/>
          <cell r="AT425">
            <v>150000</v>
          </cell>
          <cell r="AU425">
            <v>0</v>
          </cell>
          <cell r="AV425"/>
          <cell r="AW425">
            <v>150000</v>
          </cell>
          <cell r="AX425">
            <v>0</v>
          </cell>
          <cell r="AY425">
            <v>0</v>
          </cell>
          <cell r="AZ425"/>
          <cell r="BA425"/>
          <cell r="BB425"/>
          <cell r="BC425"/>
          <cell r="BD425"/>
          <cell r="BE425"/>
          <cell r="BF425">
            <v>0</v>
          </cell>
          <cell r="BG425">
            <v>0</v>
          </cell>
          <cell r="BH425"/>
          <cell r="BI425">
            <v>0</v>
          </cell>
          <cell r="BJ425"/>
          <cell r="BK425"/>
          <cell r="BL425"/>
          <cell r="BM425"/>
          <cell r="BN425"/>
          <cell r="BO425"/>
          <cell r="BP425"/>
          <cell r="BQ425"/>
          <cell r="BR425"/>
          <cell r="BS425"/>
          <cell r="BT425">
            <v>0</v>
          </cell>
          <cell r="BU425"/>
          <cell r="BV425"/>
          <cell r="BW425"/>
          <cell r="BX425"/>
          <cell r="BY425"/>
          <cell r="BZ425"/>
          <cell r="CA425" t="str">
            <v>Kanuit</v>
          </cell>
          <cell r="CB425"/>
          <cell r="CC425">
            <v>9</v>
          </cell>
        </row>
        <row r="426">
          <cell r="C426">
            <v>455</v>
          </cell>
          <cell r="D426">
            <v>10</v>
          </cell>
          <cell r="E426">
            <v>328</v>
          </cell>
          <cell r="F426">
            <v>10</v>
          </cell>
          <cell r="G426"/>
          <cell r="H426" t="str">
            <v/>
          </cell>
          <cell r="I426" t="str">
            <v/>
          </cell>
          <cell r="J426" t="str">
            <v>Referred to RD</v>
          </cell>
          <cell r="K426" t="str">
            <v>Kanuit</v>
          </cell>
          <cell r="L426" t="str">
            <v>Watermain - Replace Cast Iron WMs</v>
          </cell>
          <cell r="M426" t="str">
            <v>1830003-6</v>
          </cell>
          <cell r="N426" t="str">
            <v xml:space="preserve">No </v>
          </cell>
          <cell r="O426">
            <v>333</v>
          </cell>
          <cell r="P426" t="str">
            <v>Reg</v>
          </cell>
          <cell r="Q426" t="str">
            <v>Exempt</v>
          </cell>
          <cell r="R426"/>
          <cell r="S426">
            <v>45077</v>
          </cell>
          <cell r="T426">
            <v>5009000</v>
          </cell>
          <cell r="U426"/>
          <cell r="V426"/>
          <cell r="W426">
            <v>5009000</v>
          </cell>
          <cell r="X426" t="str">
            <v>Refer to RD</v>
          </cell>
          <cell r="Y426"/>
          <cell r="Z426">
            <v>44707</v>
          </cell>
          <cell r="AA426">
            <v>3509000</v>
          </cell>
          <cell r="AB426">
            <v>3509000</v>
          </cell>
          <cell r="AC426" t="str">
            <v>Refer to RD</v>
          </cell>
          <cell r="AD426">
            <v>45413</v>
          </cell>
          <cell r="AE426">
            <v>45901</v>
          </cell>
          <cell r="AF426"/>
          <cell r="AG426"/>
          <cell r="AH426"/>
          <cell r="AI426">
            <v>5009000</v>
          </cell>
          <cell r="AJ426">
            <v>5009000</v>
          </cell>
          <cell r="AK426">
            <v>0</v>
          </cell>
          <cell r="AL426"/>
          <cell r="AM426"/>
          <cell r="AN426"/>
          <cell r="AO426"/>
          <cell r="AP426"/>
          <cell r="AQ426">
            <v>5009000</v>
          </cell>
          <cell r="AR426">
            <v>0</v>
          </cell>
          <cell r="AS426"/>
          <cell r="AT426">
            <v>0</v>
          </cell>
          <cell r="AU426">
            <v>0</v>
          </cell>
          <cell r="AV426"/>
          <cell r="AW426">
            <v>0</v>
          </cell>
          <cell r="AX426">
            <v>0</v>
          </cell>
          <cell r="AY426">
            <v>0</v>
          </cell>
          <cell r="AZ426"/>
          <cell r="BA426"/>
          <cell r="BB426"/>
          <cell r="BC426"/>
          <cell r="BD426"/>
          <cell r="BE426"/>
          <cell r="BF426">
            <v>0</v>
          </cell>
          <cell r="BG426">
            <v>2680000</v>
          </cell>
          <cell r="BH426"/>
          <cell r="BI426">
            <v>0</v>
          </cell>
          <cell r="BJ426" t="str">
            <v>Referred to RD</v>
          </cell>
          <cell r="BK426"/>
          <cell r="BL426"/>
          <cell r="BM426"/>
          <cell r="BN426"/>
          <cell r="BO426"/>
          <cell r="BP426"/>
          <cell r="BQ426"/>
          <cell r="BR426"/>
          <cell r="BS426"/>
          <cell r="BT426">
            <v>0</v>
          </cell>
          <cell r="BU426"/>
          <cell r="BV426"/>
          <cell r="BW426"/>
          <cell r="BX426"/>
          <cell r="BY426"/>
          <cell r="BZ426"/>
          <cell r="CA426" t="str">
            <v>Kanuit</v>
          </cell>
          <cell r="CB426"/>
          <cell r="CC426">
            <v>9</v>
          </cell>
        </row>
        <row r="427">
          <cell r="C427">
            <v>456</v>
          </cell>
          <cell r="D427">
            <v>10</v>
          </cell>
          <cell r="E427">
            <v>329</v>
          </cell>
          <cell r="F427">
            <v>10</v>
          </cell>
          <cell r="H427" t="str">
            <v/>
          </cell>
          <cell r="I427" t="str">
            <v/>
          </cell>
          <cell r="J427" t="str">
            <v>Referred to RD</v>
          </cell>
          <cell r="K427" t="str">
            <v>Kanuit</v>
          </cell>
          <cell r="L427" t="str">
            <v>Storage - Replace Tower</v>
          </cell>
          <cell r="M427" t="str">
            <v>1830003-7</v>
          </cell>
          <cell r="N427" t="str">
            <v xml:space="preserve">No </v>
          </cell>
          <cell r="O427">
            <v>333</v>
          </cell>
          <cell r="P427" t="str">
            <v>Reg</v>
          </cell>
          <cell r="Q427" t="str">
            <v>Exempt</v>
          </cell>
          <cell r="S427">
            <v>45077</v>
          </cell>
          <cell r="T427">
            <v>1015000</v>
          </cell>
          <cell r="W427">
            <v>1015000</v>
          </cell>
          <cell r="X427" t="str">
            <v>Refer to RD</v>
          </cell>
          <cell r="Y427"/>
          <cell r="Z427">
            <v>44707</v>
          </cell>
          <cell r="AA427">
            <v>1015000</v>
          </cell>
          <cell r="AB427">
            <v>1015000</v>
          </cell>
          <cell r="AC427" t="str">
            <v>Refer to RD</v>
          </cell>
          <cell r="AD427">
            <v>45413</v>
          </cell>
          <cell r="AE427">
            <v>45901</v>
          </cell>
          <cell r="AF427"/>
          <cell r="AG427"/>
          <cell r="AH427"/>
          <cell r="AI427">
            <v>1015000</v>
          </cell>
          <cell r="AJ427">
            <v>1015000</v>
          </cell>
          <cell r="AK427">
            <v>0</v>
          </cell>
          <cell r="AQ427">
            <v>1015000</v>
          </cell>
          <cell r="AR427">
            <v>0</v>
          </cell>
          <cell r="AT427">
            <v>0</v>
          </cell>
          <cell r="AU427">
            <v>0</v>
          </cell>
          <cell r="AW427">
            <v>0</v>
          </cell>
          <cell r="AX427">
            <v>0</v>
          </cell>
          <cell r="AY427">
            <v>0</v>
          </cell>
          <cell r="AZ427"/>
          <cell r="BA427"/>
          <cell r="BF427">
            <v>0</v>
          </cell>
          <cell r="BG427">
            <v>0</v>
          </cell>
          <cell r="BH427"/>
          <cell r="BI427">
            <v>0</v>
          </cell>
          <cell r="BJ427" t="str">
            <v>Referred to RD</v>
          </cell>
          <cell r="BR427"/>
          <cell r="BS427"/>
          <cell r="BT427">
            <v>0</v>
          </cell>
          <cell r="BU427"/>
          <cell r="BV427"/>
          <cell r="BW427"/>
          <cell r="CA427" t="str">
            <v>Kanuit</v>
          </cell>
          <cell r="CB427"/>
          <cell r="CC427">
            <v>9</v>
          </cell>
        </row>
        <row r="428">
          <cell r="C428">
            <v>8</v>
          </cell>
          <cell r="D428">
            <v>30</v>
          </cell>
          <cell r="E428">
            <v>7</v>
          </cell>
          <cell r="F428">
            <v>30</v>
          </cell>
          <cell r="H428" t="str">
            <v/>
          </cell>
          <cell r="I428" t="str">
            <v/>
          </cell>
          <cell r="J428">
            <v>0</v>
          </cell>
          <cell r="K428" t="str">
            <v>Sabie</v>
          </cell>
          <cell r="L428" t="str">
            <v>Treatment - Radium TP &amp; Booster Station</v>
          </cell>
          <cell r="M428" t="str">
            <v>1020032-2</v>
          </cell>
          <cell r="N428" t="str">
            <v>Yes</v>
          </cell>
          <cell r="O428">
            <v>2071</v>
          </cell>
          <cell r="P428" t="str">
            <v>Reg</v>
          </cell>
          <cell r="Q428" t="str">
            <v>Exempt</v>
          </cell>
          <cell r="W428">
            <v>0</v>
          </cell>
          <cell r="X428"/>
          <cell r="Y428"/>
          <cell r="Z428"/>
          <cell r="AB428">
            <v>0</v>
          </cell>
          <cell r="AC428"/>
          <cell r="AD428"/>
          <cell r="AF428"/>
          <cell r="AG428"/>
          <cell r="AH428"/>
          <cell r="AI428">
            <v>5000000</v>
          </cell>
          <cell r="AJ428">
            <v>5000000</v>
          </cell>
          <cell r="AK428">
            <v>0</v>
          </cell>
          <cell r="AQ428">
            <v>5000000</v>
          </cell>
          <cell r="AR428">
            <v>0</v>
          </cell>
          <cell r="AT428">
            <v>0</v>
          </cell>
          <cell r="AU428">
            <v>0</v>
          </cell>
          <cell r="AW428">
            <v>0</v>
          </cell>
          <cell r="AX428">
            <v>0</v>
          </cell>
          <cell r="AY428">
            <v>0</v>
          </cell>
          <cell r="AZ428"/>
          <cell r="BA428"/>
          <cell r="BF428">
            <v>0</v>
          </cell>
          <cell r="BG428">
            <v>0</v>
          </cell>
          <cell r="BH428"/>
          <cell r="BI428">
            <v>0</v>
          </cell>
          <cell r="BJ428"/>
          <cell r="BR428"/>
          <cell r="BS428"/>
          <cell r="BT428">
            <v>0</v>
          </cell>
          <cell r="BU428"/>
          <cell r="BV428"/>
          <cell r="BW428"/>
          <cell r="CA428" t="str">
            <v>Sabie</v>
          </cell>
          <cell r="CB428"/>
          <cell r="CC428">
            <v>11</v>
          </cell>
        </row>
        <row r="429">
          <cell r="C429">
            <v>606</v>
          </cell>
          <cell r="D429">
            <v>10</v>
          </cell>
          <cell r="E429">
            <v>454</v>
          </cell>
          <cell r="F429">
            <v>10</v>
          </cell>
          <cell r="G429"/>
          <cell r="H429" t="str">
            <v/>
          </cell>
          <cell r="I429" t="str">
            <v/>
          </cell>
          <cell r="J429">
            <v>0</v>
          </cell>
          <cell r="K429" t="str">
            <v>Sabie</v>
          </cell>
          <cell r="L429" t="str">
            <v>Source - New Well</v>
          </cell>
          <cell r="M429" t="str">
            <v>1020032-1</v>
          </cell>
          <cell r="N429" t="str">
            <v xml:space="preserve">No </v>
          </cell>
          <cell r="O429">
            <v>2071</v>
          </cell>
          <cell r="P429" t="str">
            <v>Reg</v>
          </cell>
          <cell r="Q429" t="str">
            <v>Exempt</v>
          </cell>
          <cell r="R429"/>
          <cell r="S429"/>
          <cell r="T429"/>
          <cell r="U429"/>
          <cell r="V429"/>
          <cell r="W429">
            <v>0</v>
          </cell>
          <cell r="X429"/>
          <cell r="Y429"/>
          <cell r="Z429"/>
          <cell r="AA429"/>
          <cell r="AB429">
            <v>0</v>
          </cell>
          <cell r="AC429"/>
          <cell r="AD429"/>
          <cell r="AE429"/>
          <cell r="AF429"/>
          <cell r="AG429"/>
          <cell r="AH429"/>
          <cell r="AI429">
            <v>1500000</v>
          </cell>
          <cell r="AJ429">
            <v>1500000</v>
          </cell>
          <cell r="AK429">
            <v>0</v>
          </cell>
          <cell r="AL429"/>
          <cell r="AM429"/>
          <cell r="AN429"/>
          <cell r="AO429"/>
          <cell r="AP429"/>
          <cell r="AQ429">
            <v>1500000</v>
          </cell>
          <cell r="AR429">
            <v>0</v>
          </cell>
          <cell r="AS429"/>
          <cell r="AT429">
            <v>0</v>
          </cell>
          <cell r="AU429">
            <v>0</v>
          </cell>
          <cell r="AV429"/>
          <cell r="AW429">
            <v>0</v>
          </cell>
          <cell r="AX429">
            <v>0</v>
          </cell>
          <cell r="AY429">
            <v>0</v>
          </cell>
          <cell r="AZ429"/>
          <cell r="BA429"/>
          <cell r="BB429"/>
          <cell r="BC429"/>
          <cell r="BD429"/>
          <cell r="BE429"/>
          <cell r="BF429">
            <v>0</v>
          </cell>
          <cell r="BG429">
            <v>0</v>
          </cell>
          <cell r="BH429"/>
          <cell r="BI429">
            <v>0</v>
          </cell>
          <cell r="BJ429"/>
          <cell r="BK429"/>
          <cell r="BL429"/>
          <cell r="BM429"/>
          <cell r="BN429"/>
          <cell r="BO429"/>
          <cell r="BP429"/>
          <cell r="BQ429"/>
          <cell r="BR429"/>
          <cell r="BS429"/>
          <cell r="BT429">
            <v>0</v>
          </cell>
          <cell r="BU429"/>
          <cell r="BV429"/>
          <cell r="BW429"/>
          <cell r="BX429"/>
          <cell r="BY429"/>
          <cell r="BZ429"/>
          <cell r="CA429" t="str">
            <v>Sabie</v>
          </cell>
          <cell r="CB429"/>
          <cell r="CC429">
            <v>11</v>
          </cell>
        </row>
        <row r="430">
          <cell r="C430">
            <v>607</v>
          </cell>
          <cell r="D430">
            <v>10</v>
          </cell>
          <cell r="E430">
            <v>455</v>
          </cell>
          <cell r="F430">
            <v>10</v>
          </cell>
          <cell r="G430"/>
          <cell r="H430" t="str">
            <v/>
          </cell>
          <cell r="I430" t="str">
            <v/>
          </cell>
          <cell r="J430">
            <v>0</v>
          </cell>
          <cell r="K430" t="str">
            <v>Sabie</v>
          </cell>
          <cell r="L430" t="str">
            <v>Storage - New Tower</v>
          </cell>
          <cell r="M430" t="str">
            <v>1020032-3</v>
          </cell>
          <cell r="N430" t="str">
            <v xml:space="preserve">No </v>
          </cell>
          <cell r="O430">
            <v>2071</v>
          </cell>
          <cell r="P430" t="str">
            <v>Reg</v>
          </cell>
          <cell r="Q430" t="str">
            <v>Exempt</v>
          </cell>
          <cell r="R430"/>
          <cell r="S430"/>
          <cell r="T430"/>
          <cell r="U430"/>
          <cell r="V430"/>
          <cell r="W430">
            <v>0</v>
          </cell>
          <cell r="X430"/>
          <cell r="Y430"/>
          <cell r="Z430"/>
          <cell r="AA430"/>
          <cell r="AB430">
            <v>0</v>
          </cell>
          <cell r="AC430"/>
          <cell r="AD430"/>
          <cell r="AE430"/>
          <cell r="AF430"/>
          <cell r="AG430"/>
          <cell r="AH430"/>
          <cell r="AI430">
            <v>1550000</v>
          </cell>
          <cell r="AJ430">
            <v>1550000</v>
          </cell>
          <cell r="AK430">
            <v>0</v>
          </cell>
          <cell r="AL430"/>
          <cell r="AM430"/>
          <cell r="AN430"/>
          <cell r="AO430"/>
          <cell r="AP430"/>
          <cell r="AQ430">
            <v>1550000</v>
          </cell>
          <cell r="AR430">
            <v>0</v>
          </cell>
          <cell r="AS430"/>
          <cell r="AT430">
            <v>0</v>
          </cell>
          <cell r="AU430">
            <v>0</v>
          </cell>
          <cell r="AV430"/>
          <cell r="AW430">
            <v>0</v>
          </cell>
          <cell r="AX430">
            <v>0</v>
          </cell>
          <cell r="AY430">
            <v>0</v>
          </cell>
          <cell r="AZ430"/>
          <cell r="BA430"/>
          <cell r="BB430"/>
          <cell r="BC430"/>
          <cell r="BD430"/>
          <cell r="BE430"/>
          <cell r="BF430">
            <v>0</v>
          </cell>
          <cell r="BG430">
            <v>0</v>
          </cell>
          <cell r="BH430"/>
          <cell r="BI430">
            <v>0</v>
          </cell>
          <cell r="BJ430"/>
          <cell r="BK430"/>
          <cell r="BL430"/>
          <cell r="BM430"/>
          <cell r="BN430"/>
          <cell r="BO430"/>
          <cell r="BP430"/>
          <cell r="BQ430"/>
          <cell r="BR430"/>
          <cell r="BS430"/>
          <cell r="BT430">
            <v>0</v>
          </cell>
          <cell r="BU430"/>
          <cell r="BV430"/>
          <cell r="BW430"/>
          <cell r="BX430"/>
          <cell r="BY430"/>
          <cell r="BZ430"/>
          <cell r="CA430" t="str">
            <v>Sabie</v>
          </cell>
          <cell r="CB430"/>
          <cell r="CC430">
            <v>11</v>
          </cell>
        </row>
        <row r="431">
          <cell r="C431">
            <v>608</v>
          </cell>
          <cell r="D431">
            <v>10</v>
          </cell>
          <cell r="E431">
            <v>456</v>
          </cell>
          <cell r="F431">
            <v>10</v>
          </cell>
          <cell r="G431"/>
          <cell r="H431" t="str">
            <v/>
          </cell>
          <cell r="I431" t="str">
            <v/>
          </cell>
          <cell r="J431">
            <v>0</v>
          </cell>
          <cell r="K431" t="str">
            <v>Sabie</v>
          </cell>
          <cell r="L431" t="str">
            <v>Watermain - New Watermain &amp; Looping</v>
          </cell>
          <cell r="M431" t="str">
            <v>1020032-4</v>
          </cell>
          <cell r="N431" t="str">
            <v xml:space="preserve">No </v>
          </cell>
          <cell r="O431">
            <v>2071</v>
          </cell>
          <cell r="P431" t="str">
            <v>Reg</v>
          </cell>
          <cell r="Q431" t="str">
            <v>Exempt</v>
          </cell>
          <cell r="R431"/>
          <cell r="S431"/>
          <cell r="T431"/>
          <cell r="U431"/>
          <cell r="V431"/>
          <cell r="W431">
            <v>0</v>
          </cell>
          <cell r="X431"/>
          <cell r="Y431"/>
          <cell r="Z431"/>
          <cell r="AA431"/>
          <cell r="AB431">
            <v>0</v>
          </cell>
          <cell r="AC431"/>
          <cell r="AD431"/>
          <cell r="AE431"/>
          <cell r="AF431"/>
          <cell r="AG431"/>
          <cell r="AH431"/>
          <cell r="AI431">
            <v>1800000</v>
          </cell>
          <cell r="AJ431">
            <v>1800000</v>
          </cell>
          <cell r="AK431">
            <v>0</v>
          </cell>
          <cell r="AL431"/>
          <cell r="AM431"/>
          <cell r="AN431"/>
          <cell r="AO431"/>
          <cell r="AP431"/>
          <cell r="AQ431">
            <v>1800000</v>
          </cell>
          <cell r="AR431">
            <v>0</v>
          </cell>
          <cell r="AS431"/>
          <cell r="AT431">
            <v>0</v>
          </cell>
          <cell r="AU431">
            <v>0</v>
          </cell>
          <cell r="AV431"/>
          <cell r="AW431">
            <v>0</v>
          </cell>
          <cell r="AX431">
            <v>0</v>
          </cell>
          <cell r="AY431">
            <v>0</v>
          </cell>
          <cell r="AZ431"/>
          <cell r="BA431"/>
          <cell r="BB431"/>
          <cell r="BC431"/>
          <cell r="BD431"/>
          <cell r="BE431"/>
          <cell r="BF431">
            <v>0</v>
          </cell>
          <cell r="BG431">
            <v>0</v>
          </cell>
          <cell r="BH431"/>
          <cell r="BI431">
            <v>0</v>
          </cell>
          <cell r="BJ431"/>
          <cell r="BK431"/>
          <cell r="BL431"/>
          <cell r="BM431"/>
          <cell r="BN431"/>
          <cell r="BO431"/>
          <cell r="BP431"/>
          <cell r="BQ431"/>
          <cell r="BR431"/>
          <cell r="BS431"/>
          <cell r="BT431">
            <v>0</v>
          </cell>
          <cell r="BU431"/>
          <cell r="BV431"/>
          <cell r="BW431"/>
          <cell r="BX431"/>
          <cell r="BY431"/>
          <cell r="BZ431"/>
          <cell r="CA431" t="str">
            <v>Sabie</v>
          </cell>
          <cell r="CB431"/>
          <cell r="CC431">
            <v>11</v>
          </cell>
        </row>
        <row r="432">
          <cell r="C432">
            <v>586</v>
          </cell>
          <cell r="D432">
            <v>10</v>
          </cell>
          <cell r="H432" t="str">
            <v/>
          </cell>
          <cell r="I432" t="str">
            <v/>
          </cell>
          <cell r="J432" t="str">
            <v>Referred to RD</v>
          </cell>
          <cell r="K432" t="str">
            <v>Berrens</v>
          </cell>
          <cell r="L432" t="str">
            <v>Treatment - Holland WTP biotta addition</v>
          </cell>
          <cell r="M432" t="str">
            <v>1410007-5</v>
          </cell>
          <cell r="N432" t="str">
            <v xml:space="preserve">No </v>
          </cell>
          <cell r="O432">
            <v>13644</v>
          </cell>
          <cell r="P432" t="str">
            <v>Reg</v>
          </cell>
          <cell r="Q432"/>
          <cell r="S432">
            <v>45079</v>
          </cell>
          <cell r="T432">
            <v>4511000</v>
          </cell>
          <cell r="W432">
            <v>511000</v>
          </cell>
          <cell r="X432" t="str">
            <v>Refer to RD</v>
          </cell>
          <cell r="Y432"/>
          <cell r="Z432"/>
          <cell r="AB432">
            <v>0</v>
          </cell>
          <cell r="AC432"/>
          <cell r="AD432">
            <v>45413</v>
          </cell>
          <cell r="AE432">
            <v>45839</v>
          </cell>
          <cell r="AH432" t="str">
            <v>SPAP funds to match RD</v>
          </cell>
          <cell r="AI432">
            <v>8511000</v>
          </cell>
          <cell r="AJ432">
            <v>8511000</v>
          </cell>
          <cell r="AK432">
            <v>0</v>
          </cell>
          <cell r="AL432"/>
          <cell r="AM432"/>
          <cell r="AQ432">
            <v>8511000</v>
          </cell>
          <cell r="AR432">
            <v>0</v>
          </cell>
          <cell r="AT432">
            <v>0</v>
          </cell>
          <cell r="AU432">
            <v>0</v>
          </cell>
          <cell r="AW432">
            <v>0</v>
          </cell>
          <cell r="AX432">
            <v>0</v>
          </cell>
          <cell r="AY432">
            <v>0</v>
          </cell>
          <cell r="AZ432"/>
          <cell r="BA432"/>
          <cell r="BF432">
            <v>0</v>
          </cell>
          <cell r="BG432">
            <v>0</v>
          </cell>
          <cell r="BH432"/>
          <cell r="BI432">
            <v>0</v>
          </cell>
          <cell r="BJ432" t="str">
            <v>Referred to RD</v>
          </cell>
          <cell r="BW432">
            <v>4000000</v>
          </cell>
          <cell r="BX432" t="str">
            <v>2023 SPAP</v>
          </cell>
          <cell r="CA432" t="str">
            <v>Berrens</v>
          </cell>
          <cell r="CB432"/>
          <cell r="CC432">
            <v>8</v>
          </cell>
        </row>
        <row r="433">
          <cell r="C433">
            <v>539</v>
          </cell>
          <cell r="D433">
            <v>10</v>
          </cell>
          <cell r="E433">
            <v>400</v>
          </cell>
          <cell r="F433">
            <v>10</v>
          </cell>
          <cell r="H433" t="str">
            <v/>
          </cell>
          <cell r="I433" t="str">
            <v/>
          </cell>
          <cell r="J433" t="str">
            <v>Referred to RD</v>
          </cell>
          <cell r="K433" t="str">
            <v>Berrens</v>
          </cell>
          <cell r="L433" t="str">
            <v>Treatment - New Dawson-Boyd WTP &amp; Wells</v>
          </cell>
          <cell r="M433" t="str">
            <v>1410007-2</v>
          </cell>
          <cell r="N433" t="str">
            <v xml:space="preserve">No </v>
          </cell>
          <cell r="O433">
            <v>24500</v>
          </cell>
          <cell r="P433" t="str">
            <v>Reg</v>
          </cell>
          <cell r="Q433" t="str">
            <v>Exempt</v>
          </cell>
          <cell r="W433">
            <v>0</v>
          </cell>
          <cell r="X433"/>
          <cell r="Y433"/>
          <cell r="Z433"/>
          <cell r="AC433"/>
          <cell r="AH433" t="str">
            <v>SPAP funds to match RD</v>
          </cell>
          <cell r="AI433">
            <v>8511000</v>
          </cell>
          <cell r="AJ433">
            <v>8511000</v>
          </cell>
          <cell r="AK433">
            <v>0</v>
          </cell>
          <cell r="AL433"/>
          <cell r="AM433"/>
          <cell r="AQ433">
            <v>8511000</v>
          </cell>
          <cell r="AR433">
            <v>0</v>
          </cell>
          <cell r="AT433">
            <v>0</v>
          </cell>
          <cell r="AU433">
            <v>0</v>
          </cell>
          <cell r="AW433">
            <v>0</v>
          </cell>
          <cell r="AX433">
            <v>0</v>
          </cell>
          <cell r="AY433">
            <v>0</v>
          </cell>
          <cell r="AZ433"/>
          <cell r="BA433"/>
          <cell r="BF433">
            <v>0</v>
          </cell>
          <cell r="BG433">
            <v>0</v>
          </cell>
          <cell r="BH433"/>
          <cell r="BI433">
            <v>0</v>
          </cell>
          <cell r="BJ433" t="str">
            <v>Referred to RD</v>
          </cell>
          <cell r="BT433">
            <v>0</v>
          </cell>
          <cell r="BW433">
            <v>5750000</v>
          </cell>
          <cell r="BX433" t="str">
            <v>2020 SPAP</v>
          </cell>
          <cell r="BY433"/>
          <cell r="BZ433"/>
          <cell r="CA433" t="str">
            <v>Berrens</v>
          </cell>
          <cell r="CB433"/>
          <cell r="CC433">
            <v>8</v>
          </cell>
        </row>
        <row r="434">
          <cell r="C434">
            <v>540</v>
          </cell>
          <cell r="D434">
            <v>10</v>
          </cell>
          <cell r="E434">
            <v>401</v>
          </cell>
          <cell r="F434">
            <v>10</v>
          </cell>
          <cell r="H434" t="str">
            <v/>
          </cell>
          <cell r="I434" t="str">
            <v/>
          </cell>
          <cell r="J434" t="str">
            <v>RD Funded</v>
          </cell>
          <cell r="K434" t="str">
            <v>Berrens</v>
          </cell>
          <cell r="L434" t="str">
            <v>Storage - New Burr Reservoir</v>
          </cell>
          <cell r="M434" t="str">
            <v>1410007-3</v>
          </cell>
          <cell r="N434" t="str">
            <v xml:space="preserve">No </v>
          </cell>
          <cell r="O434">
            <v>24500</v>
          </cell>
          <cell r="P434" t="str">
            <v>Reg</v>
          </cell>
          <cell r="Q434" t="str">
            <v>Exempt</v>
          </cell>
          <cell r="W434">
            <v>0</v>
          </cell>
          <cell r="X434"/>
          <cell r="Y434"/>
          <cell r="Z434"/>
          <cell r="AB434">
            <v>0</v>
          </cell>
          <cell r="AC434"/>
          <cell r="AH434" t="str">
            <v>SPAP funds to match RD</v>
          </cell>
          <cell r="AI434">
            <v>1025000</v>
          </cell>
          <cell r="AJ434">
            <v>1025000</v>
          </cell>
          <cell r="AK434">
            <v>0</v>
          </cell>
          <cell r="AL434"/>
          <cell r="AM434"/>
          <cell r="AQ434">
            <v>1025000</v>
          </cell>
          <cell r="AR434">
            <v>0</v>
          </cell>
          <cell r="AT434">
            <v>0</v>
          </cell>
          <cell r="AU434">
            <v>0</v>
          </cell>
          <cell r="AW434">
            <v>0</v>
          </cell>
          <cell r="AX434">
            <v>0</v>
          </cell>
          <cell r="AY434">
            <v>0</v>
          </cell>
          <cell r="AZ434"/>
          <cell r="BA434"/>
          <cell r="BF434">
            <v>0</v>
          </cell>
          <cell r="BG434">
            <v>0</v>
          </cell>
          <cell r="BH434"/>
          <cell r="BI434">
            <v>0</v>
          </cell>
          <cell r="BJ434" t="str">
            <v>RD Funded</v>
          </cell>
          <cell r="BL434">
            <v>45156</v>
          </cell>
          <cell r="BT434">
            <v>0</v>
          </cell>
          <cell r="BW434">
            <v>5000000</v>
          </cell>
          <cell r="BX434" t="str">
            <v>23 SPAP</v>
          </cell>
          <cell r="BY434"/>
          <cell r="BZ434"/>
          <cell r="CA434" t="str">
            <v>Berrens</v>
          </cell>
          <cell r="CB434"/>
          <cell r="CC434">
            <v>8</v>
          </cell>
        </row>
        <row r="435">
          <cell r="C435">
            <v>541</v>
          </cell>
          <cell r="D435">
            <v>10</v>
          </cell>
          <cell r="E435">
            <v>402</v>
          </cell>
          <cell r="F435">
            <v>10</v>
          </cell>
          <cell r="G435"/>
          <cell r="H435" t="str">
            <v/>
          </cell>
          <cell r="I435" t="str">
            <v/>
          </cell>
          <cell r="J435" t="str">
            <v>RD Funded</v>
          </cell>
          <cell r="K435" t="str">
            <v>Berrens</v>
          </cell>
          <cell r="L435" t="str">
            <v>Treatment - New Burr Contact Basin</v>
          </cell>
          <cell r="M435" t="str">
            <v>1410007-4</v>
          </cell>
          <cell r="N435" t="str">
            <v xml:space="preserve">No </v>
          </cell>
          <cell r="O435">
            <v>24500</v>
          </cell>
          <cell r="P435" t="str">
            <v>Reg</v>
          </cell>
          <cell r="Q435" t="str">
            <v>Exempt</v>
          </cell>
          <cell r="R435"/>
          <cell r="S435"/>
          <cell r="T435"/>
          <cell r="U435"/>
          <cell r="V435"/>
          <cell r="W435">
            <v>0</v>
          </cell>
          <cell r="X435"/>
          <cell r="Y435"/>
          <cell r="Z435"/>
          <cell r="AA435"/>
          <cell r="AB435">
            <v>0</v>
          </cell>
          <cell r="AC435"/>
          <cell r="AD435"/>
          <cell r="AE435"/>
          <cell r="AF435"/>
          <cell r="AG435"/>
          <cell r="AH435" t="str">
            <v>SPAP funds to match RD</v>
          </cell>
          <cell r="AI435">
            <v>2895000</v>
          </cell>
          <cell r="AJ435">
            <v>2895000</v>
          </cell>
          <cell r="AK435">
            <v>0</v>
          </cell>
          <cell r="AL435"/>
          <cell r="AM435"/>
          <cell r="AN435"/>
          <cell r="AO435"/>
          <cell r="AP435"/>
          <cell r="AQ435">
            <v>2895000</v>
          </cell>
          <cell r="AR435">
            <v>0</v>
          </cell>
          <cell r="AS435"/>
          <cell r="AT435">
            <v>0</v>
          </cell>
          <cell r="AU435">
            <v>0</v>
          </cell>
          <cell r="AV435"/>
          <cell r="AW435">
            <v>0</v>
          </cell>
          <cell r="AX435">
            <v>0</v>
          </cell>
          <cell r="AY435">
            <v>0</v>
          </cell>
          <cell r="AZ435"/>
          <cell r="BA435"/>
          <cell r="BB435"/>
          <cell r="BC435"/>
          <cell r="BD435"/>
          <cell r="BE435"/>
          <cell r="BF435">
            <v>0</v>
          </cell>
          <cell r="BG435">
            <v>0</v>
          </cell>
          <cell r="BH435"/>
          <cell r="BI435">
            <v>0</v>
          </cell>
          <cell r="BJ435" t="str">
            <v>RD Funded</v>
          </cell>
          <cell r="BK435"/>
          <cell r="BL435">
            <v>45156</v>
          </cell>
          <cell r="BM435"/>
          <cell r="BN435"/>
          <cell r="BO435"/>
          <cell r="BP435"/>
          <cell r="BQ435"/>
          <cell r="BR435"/>
          <cell r="BS435"/>
          <cell r="BT435">
            <v>0</v>
          </cell>
          <cell r="BU435"/>
          <cell r="BV435"/>
          <cell r="BW435">
            <v>2500000</v>
          </cell>
          <cell r="BX435" t="str">
            <v>23 SPAP</v>
          </cell>
          <cell r="BY435"/>
          <cell r="BZ435"/>
          <cell r="CA435" t="str">
            <v>Berrens</v>
          </cell>
          <cell r="CB435"/>
          <cell r="CC435">
            <v>8</v>
          </cell>
        </row>
        <row r="436">
          <cell r="C436">
            <v>700</v>
          </cell>
          <cell r="D436">
            <v>7</v>
          </cell>
          <cell r="E436">
            <v>538</v>
          </cell>
          <cell r="F436">
            <v>7</v>
          </cell>
          <cell r="H436" t="str">
            <v/>
          </cell>
          <cell r="I436" t="str">
            <v/>
          </cell>
          <cell r="J436">
            <v>0</v>
          </cell>
          <cell r="K436" t="str">
            <v>Barrett</v>
          </cell>
          <cell r="L436" t="str">
            <v>Treatment - New Plant</v>
          </cell>
          <cell r="M436" t="str">
            <v>1130007-2</v>
          </cell>
          <cell r="N436" t="str">
            <v xml:space="preserve">No </v>
          </cell>
          <cell r="O436">
            <v>4662</v>
          </cell>
          <cell r="P436" t="str">
            <v>Reg</v>
          </cell>
          <cell r="Q436" t="str">
            <v>Exempt</v>
          </cell>
          <cell r="W436">
            <v>0</v>
          </cell>
          <cell r="X436"/>
          <cell r="Y436"/>
          <cell r="Z436"/>
          <cell r="AB436">
            <v>0</v>
          </cell>
          <cell r="AC436"/>
          <cell r="AD436"/>
          <cell r="AF436"/>
          <cell r="AG436"/>
          <cell r="AH436"/>
          <cell r="AI436">
            <v>3544000</v>
          </cell>
          <cell r="AJ436">
            <v>3544000</v>
          </cell>
          <cell r="AK436">
            <v>0</v>
          </cell>
          <cell r="AQ436">
            <v>3544000</v>
          </cell>
          <cell r="AR436">
            <v>0</v>
          </cell>
          <cell r="AT436">
            <v>0</v>
          </cell>
          <cell r="AU436">
            <v>0</v>
          </cell>
          <cell r="AW436">
            <v>0</v>
          </cell>
          <cell r="AX436">
            <v>0</v>
          </cell>
          <cell r="AY436">
            <v>0</v>
          </cell>
          <cell r="AZ436"/>
          <cell r="BA436"/>
          <cell r="BF436">
            <v>0</v>
          </cell>
          <cell r="BG436">
            <v>0</v>
          </cell>
          <cell r="BH436"/>
          <cell r="BI436">
            <v>0</v>
          </cell>
          <cell r="BJ436"/>
          <cell r="BR436"/>
          <cell r="BS436"/>
          <cell r="BT436">
            <v>0</v>
          </cell>
          <cell r="BU436"/>
          <cell r="BV436"/>
          <cell r="BW436"/>
          <cell r="CA436" t="str">
            <v>Barrett</v>
          </cell>
          <cell r="CB436"/>
          <cell r="CC436" t="str">
            <v>7E</v>
          </cell>
        </row>
        <row r="437">
          <cell r="C437">
            <v>835</v>
          </cell>
          <cell r="D437">
            <v>5</v>
          </cell>
          <cell r="E437">
            <v>663</v>
          </cell>
          <cell r="F437">
            <v>5</v>
          </cell>
          <cell r="H437" t="str">
            <v/>
          </cell>
          <cell r="I437" t="str">
            <v/>
          </cell>
          <cell r="J437">
            <v>0</v>
          </cell>
          <cell r="K437" t="str">
            <v>Barrett</v>
          </cell>
          <cell r="L437" t="str">
            <v>Source - New Well</v>
          </cell>
          <cell r="M437" t="str">
            <v>1130007-1</v>
          </cell>
          <cell r="N437" t="str">
            <v xml:space="preserve">No </v>
          </cell>
          <cell r="O437">
            <v>4662</v>
          </cell>
          <cell r="P437" t="str">
            <v>Reg</v>
          </cell>
          <cell r="Q437" t="str">
            <v>Exempt</v>
          </cell>
          <cell r="W437">
            <v>0</v>
          </cell>
          <cell r="X437"/>
          <cell r="Y437"/>
          <cell r="Z437"/>
          <cell r="AB437">
            <v>0</v>
          </cell>
          <cell r="AC437"/>
          <cell r="AD437"/>
          <cell r="AF437"/>
          <cell r="AG437"/>
          <cell r="AH437"/>
          <cell r="AI437">
            <v>2039000</v>
          </cell>
          <cell r="AJ437">
            <v>2039000</v>
          </cell>
          <cell r="AK437">
            <v>0</v>
          </cell>
          <cell r="AQ437">
            <v>2039000</v>
          </cell>
          <cell r="AR437">
            <v>0</v>
          </cell>
          <cell r="AT437">
            <v>0</v>
          </cell>
          <cell r="AU437">
            <v>0</v>
          </cell>
          <cell r="AW437">
            <v>0</v>
          </cell>
          <cell r="AX437">
            <v>0</v>
          </cell>
          <cell r="AY437">
            <v>0</v>
          </cell>
          <cell r="AZ437"/>
          <cell r="BA437"/>
          <cell r="BF437">
            <v>0</v>
          </cell>
          <cell r="BG437">
            <v>0</v>
          </cell>
          <cell r="BH437"/>
          <cell r="BI437">
            <v>0</v>
          </cell>
          <cell r="BJ437"/>
          <cell r="BR437"/>
          <cell r="BS437"/>
          <cell r="BT437">
            <v>0</v>
          </cell>
          <cell r="BU437"/>
          <cell r="BV437"/>
          <cell r="BW437"/>
          <cell r="CA437" t="str">
            <v>Barrett</v>
          </cell>
          <cell r="CB437"/>
          <cell r="CC437" t="str">
            <v>7E</v>
          </cell>
        </row>
        <row r="438">
          <cell r="C438">
            <v>139</v>
          </cell>
          <cell r="D438">
            <v>15</v>
          </cell>
          <cell r="E438">
            <v>539</v>
          </cell>
          <cell r="F438">
            <v>7</v>
          </cell>
          <cell r="G438">
            <v>2024</v>
          </cell>
          <cell r="H438" t="str">
            <v/>
          </cell>
          <cell r="I438" t="str">
            <v>Yes</v>
          </cell>
          <cell r="J438">
            <v>0</v>
          </cell>
          <cell r="K438" t="str">
            <v>Sabie</v>
          </cell>
          <cell r="L438" t="str">
            <v>Treatment - Manganese Treatment Plant</v>
          </cell>
          <cell r="M438" t="str">
            <v>1020023-3</v>
          </cell>
          <cell r="N438" t="str">
            <v xml:space="preserve">No </v>
          </cell>
          <cell r="O438">
            <v>21180</v>
          </cell>
          <cell r="P438" t="str">
            <v>EC</v>
          </cell>
          <cell r="Q438" t="str">
            <v>Exempt</v>
          </cell>
          <cell r="S438">
            <v>45082</v>
          </cell>
          <cell r="T438">
            <v>34500000</v>
          </cell>
          <cell r="U438"/>
          <cell r="V438"/>
          <cell r="W438">
            <v>18000000</v>
          </cell>
          <cell r="X438" t="str">
            <v>Part B</v>
          </cell>
          <cell r="Z438">
            <v>44659</v>
          </cell>
          <cell r="AA438">
            <v>23080750</v>
          </cell>
          <cell r="AB438">
            <v>9580750</v>
          </cell>
          <cell r="AC438" t="str">
            <v>Part A6,EC</v>
          </cell>
          <cell r="AD438">
            <v>45383</v>
          </cell>
          <cell r="AE438">
            <v>45930</v>
          </cell>
          <cell r="AH438"/>
          <cell r="AI438">
            <v>34500000</v>
          </cell>
          <cell r="AJ438">
            <v>34500000</v>
          </cell>
          <cell r="AK438">
            <v>0</v>
          </cell>
          <cell r="AL438"/>
          <cell r="AQ438">
            <v>34500000</v>
          </cell>
          <cell r="AR438">
            <v>21000000</v>
          </cell>
          <cell r="AT438">
            <v>0</v>
          </cell>
          <cell r="AU438">
            <v>3000000</v>
          </cell>
          <cell r="AW438">
            <v>3000000</v>
          </cell>
          <cell r="AX438">
            <v>0</v>
          </cell>
          <cell r="AY438">
            <v>18000000</v>
          </cell>
          <cell r="AZ438"/>
          <cell r="BA438"/>
          <cell r="BF438">
            <v>0</v>
          </cell>
          <cell r="BG438">
            <v>0</v>
          </cell>
          <cell r="BH438"/>
          <cell r="BI438">
            <v>0</v>
          </cell>
          <cell r="BT438">
            <v>0</v>
          </cell>
          <cell r="BW438">
            <v>13500000</v>
          </cell>
          <cell r="BX438" t="str">
            <v>23 SPAP</v>
          </cell>
          <cell r="BY438"/>
          <cell r="BZ438"/>
          <cell r="CA438" t="str">
            <v>Sabie</v>
          </cell>
          <cell r="CB438"/>
          <cell r="CC438">
            <v>11</v>
          </cell>
        </row>
        <row r="439">
          <cell r="C439">
            <v>31</v>
          </cell>
          <cell r="D439">
            <v>20</v>
          </cell>
          <cell r="E439"/>
          <cell r="F439"/>
          <cell r="G439">
            <v>2024</v>
          </cell>
          <cell r="H439" t="str">
            <v/>
          </cell>
          <cell r="I439" t="str">
            <v>Yes</v>
          </cell>
          <cell r="J439">
            <v>0</v>
          </cell>
          <cell r="K439" t="str">
            <v>Schultz</v>
          </cell>
          <cell r="L439" t="str">
            <v>Other - LSL Replacement-4th Street</v>
          </cell>
          <cell r="M439" t="str">
            <v>1490002-10</v>
          </cell>
          <cell r="N439" t="str">
            <v>Yes</v>
          </cell>
          <cell r="O439">
            <v>9049</v>
          </cell>
          <cell r="P439" t="str">
            <v>LSL</v>
          </cell>
          <cell r="Q439"/>
          <cell r="R439"/>
          <cell r="S439">
            <v>45061</v>
          </cell>
          <cell r="T439">
            <v>472500</v>
          </cell>
          <cell r="U439">
            <v>176250</v>
          </cell>
          <cell r="V439">
            <v>296250</v>
          </cell>
          <cell r="W439">
            <v>88125</v>
          </cell>
          <cell r="X439" t="str">
            <v>Part B</v>
          </cell>
          <cell r="Y439"/>
          <cell r="Z439"/>
          <cell r="AA439"/>
          <cell r="AB439"/>
          <cell r="AC439"/>
          <cell r="AD439">
            <v>45413</v>
          </cell>
          <cell r="AE439">
            <v>45566</v>
          </cell>
          <cell r="AF439"/>
          <cell r="AG439"/>
          <cell r="AH439" t="str">
            <v>Private/Public cost breakdown?</v>
          </cell>
          <cell r="AI439">
            <v>472500</v>
          </cell>
          <cell r="AJ439">
            <v>472500</v>
          </cell>
          <cell r="AK439">
            <v>0</v>
          </cell>
          <cell r="AL439"/>
          <cell r="AM439"/>
          <cell r="AN439"/>
          <cell r="AO439"/>
          <cell r="AP439"/>
          <cell r="AQ439">
            <v>472500</v>
          </cell>
          <cell r="AR439">
            <v>472500</v>
          </cell>
          <cell r="AS439"/>
          <cell r="AT439">
            <v>296250</v>
          </cell>
          <cell r="AU439">
            <v>0</v>
          </cell>
          <cell r="AV439"/>
          <cell r="AW439">
            <v>296250</v>
          </cell>
          <cell r="AX439">
            <v>88125</v>
          </cell>
          <cell r="AY439">
            <v>88125</v>
          </cell>
          <cell r="AZ439"/>
          <cell r="BA439"/>
          <cell r="BB439"/>
          <cell r="BC439"/>
          <cell r="BD439"/>
          <cell r="BE439"/>
          <cell r="BF439">
            <v>0</v>
          </cell>
          <cell r="BG439">
            <v>0</v>
          </cell>
          <cell r="BH439"/>
          <cell r="BI439">
            <v>0</v>
          </cell>
          <cell r="BJ439"/>
          <cell r="BK439"/>
          <cell r="BL439"/>
          <cell r="BM439"/>
          <cell r="BN439"/>
          <cell r="BO439"/>
          <cell r="BP439"/>
          <cell r="BQ439"/>
          <cell r="BR439"/>
          <cell r="BS439"/>
          <cell r="BT439"/>
          <cell r="BU439"/>
          <cell r="BV439"/>
          <cell r="BW439"/>
          <cell r="BX439"/>
          <cell r="BY439"/>
          <cell r="BZ439"/>
          <cell r="CA439" t="str">
            <v>Schultz</v>
          </cell>
          <cell r="CB439"/>
          <cell r="CC439">
            <v>5</v>
          </cell>
        </row>
        <row r="440">
          <cell r="C440">
            <v>32</v>
          </cell>
          <cell r="D440">
            <v>20</v>
          </cell>
          <cell r="E440"/>
          <cell r="F440"/>
          <cell r="G440"/>
          <cell r="H440" t="str">
            <v/>
          </cell>
          <cell r="I440" t="str">
            <v/>
          </cell>
          <cell r="J440">
            <v>0</v>
          </cell>
          <cell r="K440" t="str">
            <v>Schultz</v>
          </cell>
          <cell r="L440" t="str">
            <v>Other - LSL Replacement-1st Street</v>
          </cell>
          <cell r="M440" t="str">
            <v>1490002-11</v>
          </cell>
          <cell r="N440" t="str">
            <v>Yes</v>
          </cell>
          <cell r="O440">
            <v>9049</v>
          </cell>
          <cell r="P440" t="str">
            <v>LSL</v>
          </cell>
          <cell r="Q440"/>
          <cell r="R440"/>
          <cell r="W440">
            <v>0</v>
          </cell>
          <cell r="X440"/>
          <cell r="Y440"/>
          <cell r="Z440"/>
          <cell r="AA440"/>
          <cell r="AB440"/>
          <cell r="AC440"/>
          <cell r="AH440"/>
          <cell r="AI440">
            <v>252000</v>
          </cell>
          <cell r="AJ440">
            <v>252000</v>
          </cell>
          <cell r="AK440">
            <v>0</v>
          </cell>
          <cell r="AO440"/>
          <cell r="AP440"/>
          <cell r="AQ440">
            <v>252000</v>
          </cell>
          <cell r="AR440">
            <v>0</v>
          </cell>
          <cell r="AT440">
            <v>0</v>
          </cell>
          <cell r="AU440">
            <v>0</v>
          </cell>
          <cell r="AW440">
            <v>0</v>
          </cell>
          <cell r="AX440">
            <v>0</v>
          </cell>
          <cell r="AY440">
            <v>0</v>
          </cell>
          <cell r="AZ440"/>
          <cell r="BA440"/>
          <cell r="BB440"/>
          <cell r="BC440"/>
          <cell r="BD440"/>
          <cell r="BE440"/>
          <cell r="BF440">
            <v>0</v>
          </cell>
          <cell r="BG440">
            <v>0</v>
          </cell>
          <cell r="BH440"/>
          <cell r="BI440">
            <v>0</v>
          </cell>
          <cell r="BJ440"/>
          <cell r="BK440"/>
          <cell r="BL440"/>
          <cell r="BM440"/>
          <cell r="BN440"/>
          <cell r="BO440"/>
          <cell r="BP440"/>
          <cell r="BQ440"/>
          <cell r="BR440"/>
          <cell r="BS440"/>
          <cell r="BT440"/>
          <cell r="BU440"/>
          <cell r="BV440"/>
          <cell r="BW440"/>
          <cell r="BX440"/>
          <cell r="BY440"/>
          <cell r="BZ440"/>
          <cell r="CA440" t="str">
            <v>Schultz</v>
          </cell>
          <cell r="CB440"/>
          <cell r="CC440">
            <v>5</v>
          </cell>
        </row>
        <row r="441">
          <cell r="C441">
            <v>337</v>
          </cell>
          <cell r="D441">
            <v>10</v>
          </cell>
          <cell r="E441">
            <v>221</v>
          </cell>
          <cell r="F441">
            <v>10</v>
          </cell>
          <cell r="G441">
            <v>2024</v>
          </cell>
          <cell r="H441" t="str">
            <v/>
          </cell>
          <cell r="I441" t="str">
            <v/>
          </cell>
          <cell r="J441">
            <v>0</v>
          </cell>
          <cell r="K441" t="str">
            <v>Schultz</v>
          </cell>
          <cell r="L441" t="str">
            <v>Treatment - Phase 1- Filter Rehab</v>
          </cell>
          <cell r="M441" t="str">
            <v>1490002-5</v>
          </cell>
          <cell r="N441" t="str">
            <v xml:space="preserve">No </v>
          </cell>
          <cell r="O441">
            <v>8797</v>
          </cell>
          <cell r="P441" t="str">
            <v>Reg</v>
          </cell>
          <cell r="Q441" t="str">
            <v>Exempt</v>
          </cell>
          <cell r="W441">
            <v>0</v>
          </cell>
          <cell r="X441"/>
          <cell r="Z441"/>
          <cell r="AB441">
            <v>0</v>
          </cell>
          <cell r="AC441"/>
          <cell r="AD441"/>
          <cell r="AH441"/>
          <cell r="AI441">
            <v>1400000</v>
          </cell>
          <cell r="AJ441">
            <v>1400000</v>
          </cell>
          <cell r="AK441">
            <v>0</v>
          </cell>
          <cell r="AL441"/>
          <cell r="AQ441">
            <v>1400000</v>
          </cell>
          <cell r="AR441">
            <v>0</v>
          </cell>
          <cell r="AT441">
            <v>0</v>
          </cell>
          <cell r="AU441">
            <v>0</v>
          </cell>
          <cell r="AW441">
            <v>0</v>
          </cell>
          <cell r="AX441">
            <v>0</v>
          </cell>
          <cell r="AY441">
            <v>0</v>
          </cell>
          <cell r="BF441">
            <v>0</v>
          </cell>
          <cell r="BG441">
            <v>0</v>
          </cell>
          <cell r="BH441"/>
          <cell r="BI441">
            <v>0</v>
          </cell>
          <cell r="BT441">
            <v>0</v>
          </cell>
          <cell r="CA441" t="str">
            <v>Schultz</v>
          </cell>
          <cell r="CB441" t="str">
            <v>Lafontaine</v>
          </cell>
          <cell r="CC441">
            <v>5</v>
          </cell>
        </row>
        <row r="442">
          <cell r="C442">
            <v>338</v>
          </cell>
          <cell r="D442">
            <v>10</v>
          </cell>
          <cell r="E442">
            <v>222</v>
          </cell>
          <cell r="F442">
            <v>10</v>
          </cell>
          <cell r="G442">
            <v>2024</v>
          </cell>
          <cell r="H442" t="str">
            <v/>
          </cell>
          <cell r="I442" t="str">
            <v/>
          </cell>
          <cell r="J442">
            <v>0</v>
          </cell>
          <cell r="K442" t="str">
            <v>Schultz</v>
          </cell>
          <cell r="L442" t="str">
            <v>Treatment - Phase 2 - Reclaim Tank Rehab</v>
          </cell>
          <cell r="M442" t="str">
            <v>1490002-6</v>
          </cell>
          <cell r="N442" t="str">
            <v xml:space="preserve">No </v>
          </cell>
          <cell r="O442">
            <v>8797</v>
          </cell>
          <cell r="P442" t="str">
            <v>Reg</v>
          </cell>
          <cell r="Q442" t="str">
            <v>Exempt</v>
          </cell>
          <cell r="R442"/>
          <cell r="S442"/>
          <cell r="T442"/>
          <cell r="U442"/>
          <cell r="V442"/>
          <cell r="W442">
            <v>0</v>
          </cell>
          <cell r="X442"/>
          <cell r="Y442"/>
          <cell r="Z442"/>
          <cell r="AA442"/>
          <cell r="AB442">
            <v>0</v>
          </cell>
          <cell r="AC442"/>
          <cell r="AD442"/>
          <cell r="AE442"/>
          <cell r="AF442"/>
          <cell r="AG442"/>
          <cell r="AH442"/>
          <cell r="AI442">
            <v>1300000</v>
          </cell>
          <cell r="AJ442">
            <v>1300000</v>
          </cell>
          <cell r="AK442">
            <v>0</v>
          </cell>
          <cell r="AL442"/>
          <cell r="AM442"/>
          <cell r="AN442"/>
          <cell r="AO442"/>
          <cell r="AP442"/>
          <cell r="AQ442">
            <v>1300000</v>
          </cell>
          <cell r="AR442">
            <v>0</v>
          </cell>
          <cell r="AS442"/>
          <cell r="AT442">
            <v>0</v>
          </cell>
          <cell r="AU442">
            <v>0</v>
          </cell>
          <cell r="AV442"/>
          <cell r="AW442">
            <v>0</v>
          </cell>
          <cell r="AX442">
            <v>0</v>
          </cell>
          <cell r="AY442">
            <v>0</v>
          </cell>
          <cell r="AZ442"/>
          <cell r="BA442"/>
          <cell r="BB442"/>
          <cell r="BC442"/>
          <cell r="BD442"/>
          <cell r="BE442"/>
          <cell r="BF442">
            <v>0</v>
          </cell>
          <cell r="BG442">
            <v>0</v>
          </cell>
          <cell r="BH442"/>
          <cell r="BI442">
            <v>0</v>
          </cell>
          <cell r="BJ442"/>
          <cell r="BK442"/>
          <cell r="BL442"/>
          <cell r="BM442"/>
          <cell r="BN442"/>
          <cell r="BO442"/>
          <cell r="BP442"/>
          <cell r="BQ442"/>
          <cell r="BR442"/>
          <cell r="BS442"/>
          <cell r="BT442">
            <v>0</v>
          </cell>
          <cell r="BU442"/>
          <cell r="BV442"/>
          <cell r="BW442"/>
          <cell r="BX442"/>
          <cell r="BY442"/>
          <cell r="BZ442"/>
          <cell r="CA442" t="str">
            <v>Schultz</v>
          </cell>
          <cell r="CB442" t="str">
            <v>Lafontaine</v>
          </cell>
          <cell r="CC442">
            <v>5</v>
          </cell>
        </row>
        <row r="443">
          <cell r="C443">
            <v>339</v>
          </cell>
          <cell r="D443">
            <v>10</v>
          </cell>
          <cell r="E443">
            <v>223</v>
          </cell>
          <cell r="F443">
            <v>10</v>
          </cell>
          <cell r="G443">
            <v>2024</v>
          </cell>
          <cell r="H443" t="str">
            <v/>
          </cell>
          <cell r="I443" t="str">
            <v/>
          </cell>
          <cell r="J443">
            <v>0</v>
          </cell>
          <cell r="K443" t="str">
            <v>Schultz</v>
          </cell>
          <cell r="L443" t="str">
            <v>Treatment - Phase 3 - Plant Rehab</v>
          </cell>
          <cell r="M443" t="str">
            <v>1490002-7</v>
          </cell>
          <cell r="N443" t="str">
            <v xml:space="preserve">No </v>
          </cell>
          <cell r="O443">
            <v>8797</v>
          </cell>
          <cell r="P443" t="str">
            <v>Reg</v>
          </cell>
          <cell r="Q443" t="str">
            <v>Exempt</v>
          </cell>
          <cell r="W443">
            <v>0</v>
          </cell>
          <cell r="X443"/>
          <cell r="Y443"/>
          <cell r="Z443"/>
          <cell r="AB443">
            <v>0</v>
          </cell>
          <cell r="AC443"/>
          <cell r="AD443"/>
          <cell r="AH443"/>
          <cell r="AI443">
            <v>280500</v>
          </cell>
          <cell r="AJ443">
            <v>280500</v>
          </cell>
          <cell r="AK443">
            <v>0</v>
          </cell>
          <cell r="AL443"/>
          <cell r="AQ443">
            <v>280500</v>
          </cell>
          <cell r="AR443">
            <v>0</v>
          </cell>
          <cell r="AT443">
            <v>0</v>
          </cell>
          <cell r="AU443">
            <v>0</v>
          </cell>
          <cell r="AW443">
            <v>0</v>
          </cell>
          <cell r="AX443">
            <v>0</v>
          </cell>
          <cell r="AY443">
            <v>0</v>
          </cell>
          <cell r="BF443">
            <v>0</v>
          </cell>
          <cell r="BG443">
            <v>0</v>
          </cell>
          <cell r="BH443"/>
          <cell r="BI443">
            <v>0</v>
          </cell>
          <cell r="BT443">
            <v>0</v>
          </cell>
          <cell r="CA443" t="str">
            <v>Schultz</v>
          </cell>
          <cell r="CB443" t="str">
            <v>Lafontaine</v>
          </cell>
          <cell r="CC443">
            <v>5</v>
          </cell>
        </row>
        <row r="444">
          <cell r="C444">
            <v>361</v>
          </cell>
          <cell r="D444">
            <v>10</v>
          </cell>
          <cell r="E444"/>
          <cell r="F444"/>
          <cell r="G444"/>
          <cell r="H444" t="str">
            <v/>
          </cell>
          <cell r="I444" t="str">
            <v>Yes</v>
          </cell>
          <cell r="J444">
            <v>0</v>
          </cell>
          <cell r="K444" t="str">
            <v>Schultz</v>
          </cell>
          <cell r="L444" t="str">
            <v>Watermain - 4th Street Improvements</v>
          </cell>
          <cell r="M444" t="str">
            <v>1490002-8</v>
          </cell>
          <cell r="N444" t="str">
            <v xml:space="preserve">No </v>
          </cell>
          <cell r="O444">
            <v>9049</v>
          </cell>
          <cell r="P444" t="str">
            <v>Reg</v>
          </cell>
          <cell r="Q444"/>
          <cell r="R444"/>
          <cell r="S444">
            <v>45061</v>
          </cell>
          <cell r="T444">
            <v>2763300</v>
          </cell>
          <cell r="U444"/>
          <cell r="V444"/>
          <cell r="W444">
            <v>2763300</v>
          </cell>
          <cell r="X444" t="str">
            <v>Part B</v>
          </cell>
          <cell r="Y444"/>
          <cell r="Z444"/>
          <cell r="AA444"/>
          <cell r="AB444"/>
          <cell r="AC444"/>
          <cell r="AD444">
            <v>45413</v>
          </cell>
          <cell r="AE444">
            <v>45566</v>
          </cell>
          <cell r="AF444"/>
          <cell r="AG444"/>
          <cell r="AH444"/>
          <cell r="AI444">
            <v>2763300</v>
          </cell>
          <cell r="AJ444">
            <v>2763300</v>
          </cell>
          <cell r="AK444">
            <v>0</v>
          </cell>
          <cell r="AL444"/>
          <cell r="AM444"/>
          <cell r="AN444"/>
          <cell r="AO444"/>
          <cell r="AP444"/>
          <cell r="AQ444">
            <v>2763300</v>
          </cell>
          <cell r="AR444">
            <v>2763300</v>
          </cell>
          <cell r="AS444"/>
          <cell r="AT444">
            <v>0</v>
          </cell>
          <cell r="AU444">
            <v>0</v>
          </cell>
          <cell r="AV444"/>
          <cell r="AW444">
            <v>0</v>
          </cell>
          <cell r="AX444">
            <v>0</v>
          </cell>
          <cell r="AY444">
            <v>2763300</v>
          </cell>
          <cell r="AZ444"/>
          <cell r="BA444"/>
          <cell r="BB444"/>
          <cell r="BC444"/>
          <cell r="BD444"/>
          <cell r="BE444"/>
          <cell r="BF444">
            <v>0</v>
          </cell>
          <cell r="BG444">
            <v>0</v>
          </cell>
          <cell r="BH444"/>
          <cell r="BI444">
            <v>0</v>
          </cell>
          <cell r="BJ444"/>
          <cell r="BK444"/>
          <cell r="BL444"/>
          <cell r="BM444"/>
          <cell r="BN444"/>
          <cell r="BO444"/>
          <cell r="BP444"/>
          <cell r="BQ444"/>
          <cell r="BR444"/>
          <cell r="BS444"/>
          <cell r="BT444"/>
          <cell r="BU444"/>
          <cell r="BV444"/>
          <cell r="BW444"/>
          <cell r="BX444"/>
          <cell r="BY444"/>
          <cell r="BZ444"/>
          <cell r="CA444" t="str">
            <v>Schultz</v>
          </cell>
          <cell r="CB444"/>
          <cell r="CC444">
            <v>5</v>
          </cell>
        </row>
        <row r="445">
          <cell r="C445">
            <v>362</v>
          </cell>
          <cell r="D445">
            <v>10</v>
          </cell>
          <cell r="E445"/>
          <cell r="F445"/>
          <cell r="G445"/>
          <cell r="H445" t="str">
            <v/>
          </cell>
          <cell r="I445" t="str">
            <v/>
          </cell>
          <cell r="J445">
            <v>0</v>
          </cell>
          <cell r="K445" t="str">
            <v>Schultz</v>
          </cell>
          <cell r="L445" t="str">
            <v>Watermain - 1st Street Improvements</v>
          </cell>
          <cell r="M445" t="str">
            <v>1490002-9</v>
          </cell>
          <cell r="N445" t="str">
            <v xml:space="preserve">No </v>
          </cell>
          <cell r="O445">
            <v>9049</v>
          </cell>
          <cell r="P445" t="str">
            <v>Reg</v>
          </cell>
          <cell r="Q445"/>
          <cell r="R445"/>
          <cell r="S445"/>
          <cell r="T445"/>
          <cell r="U445"/>
          <cell r="V445"/>
          <cell r="W445">
            <v>0</v>
          </cell>
          <cell r="X445"/>
          <cell r="Y445"/>
          <cell r="Z445"/>
          <cell r="AA445"/>
          <cell r="AB445"/>
          <cell r="AC445"/>
          <cell r="AD445"/>
          <cell r="AE445"/>
          <cell r="AF445"/>
          <cell r="AG445"/>
          <cell r="AH445"/>
          <cell r="AI445">
            <v>3030900</v>
          </cell>
          <cell r="AJ445">
            <v>3030900</v>
          </cell>
          <cell r="AK445">
            <v>0</v>
          </cell>
          <cell r="AL445"/>
          <cell r="AM445"/>
          <cell r="AN445"/>
          <cell r="AO445"/>
          <cell r="AP445"/>
          <cell r="AQ445">
            <v>3030900</v>
          </cell>
          <cell r="AR445">
            <v>0</v>
          </cell>
          <cell r="AS445"/>
          <cell r="AT445">
            <v>0</v>
          </cell>
          <cell r="AU445">
            <v>0</v>
          </cell>
          <cell r="AV445"/>
          <cell r="AW445">
            <v>0</v>
          </cell>
          <cell r="AX445">
            <v>0</v>
          </cell>
          <cell r="AY445">
            <v>0</v>
          </cell>
          <cell r="AZ445"/>
          <cell r="BA445"/>
          <cell r="BB445"/>
          <cell r="BC445"/>
          <cell r="BD445"/>
          <cell r="BE445"/>
          <cell r="BF445">
            <v>0</v>
          </cell>
          <cell r="BG445">
            <v>0</v>
          </cell>
          <cell r="BH445"/>
          <cell r="BI445">
            <v>0</v>
          </cell>
          <cell r="BJ445"/>
          <cell r="BK445"/>
          <cell r="BL445"/>
          <cell r="BM445"/>
          <cell r="BN445"/>
          <cell r="BO445"/>
          <cell r="BP445"/>
          <cell r="BQ445"/>
          <cell r="BR445"/>
          <cell r="BS445"/>
          <cell r="BT445"/>
          <cell r="BU445"/>
          <cell r="BV445"/>
          <cell r="BW445"/>
          <cell r="BX445"/>
          <cell r="BY445"/>
          <cell r="BZ445"/>
          <cell r="CA445" t="str">
            <v>Schultz</v>
          </cell>
          <cell r="CB445"/>
          <cell r="CC445">
            <v>5</v>
          </cell>
        </row>
        <row r="446">
          <cell r="C446">
            <v>785</v>
          </cell>
          <cell r="D446">
            <v>5</v>
          </cell>
          <cell r="E446">
            <v>629</v>
          </cell>
          <cell r="F446">
            <v>5</v>
          </cell>
          <cell r="G446" t="str">
            <v/>
          </cell>
          <cell r="H446" t="str">
            <v/>
          </cell>
          <cell r="I446" t="str">
            <v/>
          </cell>
          <cell r="J446">
            <v>0</v>
          </cell>
          <cell r="K446" t="str">
            <v>Kanuit</v>
          </cell>
          <cell r="L446" t="str">
            <v>Watermain - Repl Cast Iron Main - Area 5</v>
          </cell>
          <cell r="M446" t="str">
            <v>1660006-2</v>
          </cell>
          <cell r="N446" t="str">
            <v xml:space="preserve">No </v>
          </cell>
          <cell r="O446">
            <v>3800</v>
          </cell>
          <cell r="P446" t="str">
            <v>Reg</v>
          </cell>
          <cell r="Q446" t="str">
            <v>Exempt</v>
          </cell>
          <cell r="R446"/>
          <cell r="S446"/>
          <cell r="T446"/>
          <cell r="U446"/>
          <cell r="V446"/>
          <cell r="W446">
            <v>0</v>
          </cell>
          <cell r="X446"/>
          <cell r="Y446"/>
          <cell r="Z446"/>
          <cell r="AA446"/>
          <cell r="AB446">
            <v>0</v>
          </cell>
          <cell r="AC446"/>
          <cell r="AD446"/>
          <cell r="AE446"/>
          <cell r="AF446"/>
          <cell r="AG446"/>
          <cell r="AH446"/>
          <cell r="AI446">
            <v>1752300</v>
          </cell>
          <cell r="AJ446">
            <v>1752300</v>
          </cell>
          <cell r="AK446">
            <v>0</v>
          </cell>
          <cell r="AL446"/>
          <cell r="AM446"/>
          <cell r="AN446"/>
          <cell r="AO446"/>
          <cell r="AP446"/>
          <cell r="AQ446">
            <v>1752300</v>
          </cell>
          <cell r="AR446">
            <v>0</v>
          </cell>
          <cell r="AS446"/>
          <cell r="AT446">
            <v>0</v>
          </cell>
          <cell r="AU446">
            <v>0</v>
          </cell>
          <cell r="AV446"/>
          <cell r="AW446">
            <v>0</v>
          </cell>
          <cell r="AX446">
            <v>0</v>
          </cell>
          <cell r="AY446">
            <v>0</v>
          </cell>
          <cell r="AZ446"/>
          <cell r="BA446"/>
          <cell r="BB446"/>
          <cell r="BC446"/>
          <cell r="BD446"/>
          <cell r="BE446"/>
          <cell r="BF446">
            <v>0</v>
          </cell>
          <cell r="BG446">
            <v>0</v>
          </cell>
          <cell r="BH446"/>
          <cell r="BI446">
            <v>0</v>
          </cell>
          <cell r="BJ446"/>
          <cell r="BK446"/>
          <cell r="BL446"/>
          <cell r="BM446"/>
          <cell r="BN446"/>
          <cell r="BO446"/>
          <cell r="BP446"/>
          <cell r="BQ446"/>
          <cell r="BR446"/>
          <cell r="BS446"/>
          <cell r="BT446">
            <v>0</v>
          </cell>
          <cell r="BU446"/>
          <cell r="BV446"/>
          <cell r="BW446"/>
          <cell r="BX446"/>
          <cell r="BY446"/>
          <cell r="BZ446"/>
          <cell r="CA446" t="str">
            <v>Kanuit</v>
          </cell>
          <cell r="CB446" t="str">
            <v>Gallentine</v>
          </cell>
          <cell r="CC446">
            <v>10</v>
          </cell>
        </row>
        <row r="447">
          <cell r="C447">
            <v>695</v>
          </cell>
          <cell r="D447">
            <v>7</v>
          </cell>
          <cell r="E447">
            <v>534</v>
          </cell>
          <cell r="F447">
            <v>7</v>
          </cell>
          <cell r="G447"/>
          <cell r="H447" t="str">
            <v/>
          </cell>
          <cell r="I447" t="str">
            <v/>
          </cell>
          <cell r="J447">
            <v>0</v>
          </cell>
          <cell r="K447" t="str">
            <v>Sabie</v>
          </cell>
          <cell r="L447" t="str">
            <v>Treatment - New Fe/Mn Plant</v>
          </cell>
          <cell r="M447" t="str">
            <v>1270019-5</v>
          </cell>
          <cell r="N447" t="str">
            <v xml:space="preserve">No </v>
          </cell>
          <cell r="O447">
            <v>727</v>
          </cell>
          <cell r="P447" t="str">
            <v>Reg</v>
          </cell>
          <cell r="Q447" t="str">
            <v>Exempt</v>
          </cell>
          <cell r="R447"/>
          <cell r="S447"/>
          <cell r="T447"/>
          <cell r="U447"/>
          <cell r="V447"/>
          <cell r="W447">
            <v>0</v>
          </cell>
          <cell r="X447"/>
          <cell r="Y447"/>
          <cell r="Z447"/>
          <cell r="AA447"/>
          <cell r="AB447">
            <v>0</v>
          </cell>
          <cell r="AC447"/>
          <cell r="AD447"/>
          <cell r="AE447"/>
          <cell r="AF447"/>
          <cell r="AG447"/>
          <cell r="AH447"/>
          <cell r="AI447">
            <v>4380000</v>
          </cell>
          <cell r="AJ447">
            <v>4380000</v>
          </cell>
          <cell r="AK447">
            <v>0</v>
          </cell>
          <cell r="AL447"/>
          <cell r="AM447"/>
          <cell r="AN447"/>
          <cell r="AO447"/>
          <cell r="AP447"/>
          <cell r="AQ447">
            <v>4380000</v>
          </cell>
          <cell r="AR447">
            <v>0</v>
          </cell>
          <cell r="AS447"/>
          <cell r="AT447">
            <v>0</v>
          </cell>
          <cell r="AU447">
            <v>0</v>
          </cell>
          <cell r="AV447"/>
          <cell r="AW447">
            <v>0</v>
          </cell>
          <cell r="AX447">
            <v>0</v>
          </cell>
          <cell r="AY447">
            <v>0</v>
          </cell>
          <cell r="AZ447"/>
          <cell r="BA447"/>
          <cell r="BB447"/>
          <cell r="BC447"/>
          <cell r="BD447"/>
          <cell r="BE447"/>
          <cell r="BF447">
            <v>0</v>
          </cell>
          <cell r="BG447">
            <v>0</v>
          </cell>
          <cell r="BH447"/>
          <cell r="BI447">
            <v>0</v>
          </cell>
          <cell r="BJ447"/>
          <cell r="BK447"/>
          <cell r="BL447"/>
          <cell r="BM447"/>
          <cell r="BN447"/>
          <cell r="BO447"/>
          <cell r="BP447"/>
          <cell r="BQ447"/>
          <cell r="BR447"/>
          <cell r="BS447"/>
          <cell r="BT447">
            <v>0</v>
          </cell>
          <cell r="BU447"/>
          <cell r="BV447"/>
          <cell r="BW447"/>
          <cell r="BX447"/>
          <cell r="BY447"/>
          <cell r="BZ447"/>
          <cell r="CA447" t="str">
            <v>Sabie</v>
          </cell>
          <cell r="CB447"/>
          <cell r="CC447">
            <v>11</v>
          </cell>
        </row>
        <row r="448">
          <cell r="C448">
            <v>647</v>
          </cell>
          <cell r="D448">
            <v>8</v>
          </cell>
          <cell r="E448">
            <v>487</v>
          </cell>
          <cell r="F448">
            <v>8</v>
          </cell>
          <cell r="G448">
            <v>2024</v>
          </cell>
          <cell r="H448" t="str">
            <v/>
          </cell>
          <cell r="I448" t="str">
            <v>Yes</v>
          </cell>
          <cell r="J448">
            <v>0</v>
          </cell>
          <cell r="K448" t="str">
            <v>Bradshaw</v>
          </cell>
          <cell r="L448" t="str">
            <v>Source - New Wells</v>
          </cell>
          <cell r="M448" t="str">
            <v>1610007-6</v>
          </cell>
          <cell r="N448" t="str">
            <v xml:space="preserve">No </v>
          </cell>
          <cell r="O448">
            <v>345</v>
          </cell>
          <cell r="P448" t="str">
            <v>Reg</v>
          </cell>
          <cell r="Q448" t="str">
            <v>Exempt</v>
          </cell>
          <cell r="R448"/>
          <cell r="S448">
            <v>45107</v>
          </cell>
          <cell r="T448">
            <v>377300</v>
          </cell>
          <cell r="U448"/>
          <cell r="V448"/>
          <cell r="W448">
            <v>377300</v>
          </cell>
          <cell r="X448" t="str">
            <v>Part B</v>
          </cell>
          <cell r="Y448"/>
          <cell r="Z448">
            <v>44715</v>
          </cell>
          <cell r="AA448">
            <v>369200</v>
          </cell>
          <cell r="AB448">
            <v>369200</v>
          </cell>
          <cell r="AC448" t="str">
            <v>Part B</v>
          </cell>
          <cell r="AD448">
            <v>45444</v>
          </cell>
          <cell r="AE448">
            <v>45566</v>
          </cell>
          <cell r="AF448"/>
          <cell r="AG448"/>
          <cell r="AH448"/>
          <cell r="AI448">
            <v>377300</v>
          </cell>
          <cell r="AJ448">
            <v>377300</v>
          </cell>
          <cell r="AK448">
            <v>0</v>
          </cell>
          <cell r="AL448"/>
          <cell r="AM448"/>
          <cell r="AN448"/>
          <cell r="AO448"/>
          <cell r="AP448"/>
          <cell r="AQ448">
            <v>377300</v>
          </cell>
          <cell r="AR448">
            <v>377300</v>
          </cell>
          <cell r="AS448"/>
          <cell r="AT448">
            <v>0</v>
          </cell>
          <cell r="AU448">
            <v>0</v>
          </cell>
          <cell r="AV448"/>
          <cell r="AW448">
            <v>0</v>
          </cell>
          <cell r="AX448">
            <v>0</v>
          </cell>
          <cell r="AY448">
            <v>377300</v>
          </cell>
          <cell r="AZ448"/>
          <cell r="BA448"/>
          <cell r="BB448"/>
          <cell r="BC448"/>
          <cell r="BD448"/>
          <cell r="BE448"/>
          <cell r="BF448">
            <v>0</v>
          </cell>
          <cell r="BG448">
            <v>98546.797833594013</v>
          </cell>
          <cell r="BH448"/>
          <cell r="BI448">
            <v>0</v>
          </cell>
          <cell r="BJ448"/>
          <cell r="BK448"/>
          <cell r="BL448"/>
          <cell r="BM448"/>
          <cell r="BN448"/>
          <cell r="BO448"/>
          <cell r="BP448"/>
          <cell r="BQ448"/>
          <cell r="BR448"/>
          <cell r="BS448"/>
          <cell r="BT448">
            <v>0</v>
          </cell>
          <cell r="BU448"/>
          <cell r="BV448"/>
          <cell r="BW448"/>
          <cell r="BX448"/>
          <cell r="BY448"/>
          <cell r="BZ448"/>
          <cell r="CA448" t="str">
            <v>Bradshaw</v>
          </cell>
          <cell r="CB448"/>
          <cell r="CC448">
            <v>4</v>
          </cell>
        </row>
        <row r="449">
          <cell r="C449">
            <v>685</v>
          </cell>
          <cell r="D449">
            <v>7</v>
          </cell>
          <cell r="E449">
            <v>637</v>
          </cell>
          <cell r="F449">
            <v>5</v>
          </cell>
          <cell r="G449">
            <v>2024</v>
          </cell>
          <cell r="H449" t="str">
            <v/>
          </cell>
          <cell r="I449" t="str">
            <v>Yes</v>
          </cell>
          <cell r="J449">
            <v>0</v>
          </cell>
          <cell r="K449" t="str">
            <v>Bradshaw</v>
          </cell>
          <cell r="L449" t="str">
            <v>Treatment - Plant Improvements</v>
          </cell>
          <cell r="M449" t="str">
            <v>1610007-7</v>
          </cell>
          <cell r="N449" t="str">
            <v xml:space="preserve">No </v>
          </cell>
          <cell r="O449">
            <v>345</v>
          </cell>
          <cell r="P449" t="str">
            <v>Reg</v>
          </cell>
          <cell r="Q449" t="str">
            <v>Exempt</v>
          </cell>
          <cell r="R449"/>
          <cell r="S449">
            <v>45107</v>
          </cell>
          <cell r="T449">
            <v>142400</v>
          </cell>
          <cell r="U449"/>
          <cell r="V449"/>
          <cell r="W449">
            <v>142400</v>
          </cell>
          <cell r="X449" t="str">
            <v>Part B</v>
          </cell>
          <cell r="Y449"/>
          <cell r="Z449">
            <v>44715</v>
          </cell>
          <cell r="AA449">
            <v>102600</v>
          </cell>
          <cell r="AB449">
            <v>102600</v>
          </cell>
          <cell r="AC449" t="str">
            <v>Below fundable</v>
          </cell>
          <cell r="AD449">
            <v>45536</v>
          </cell>
          <cell r="AE449">
            <v>45566</v>
          </cell>
          <cell r="AF449"/>
          <cell r="AG449"/>
          <cell r="AH449"/>
          <cell r="AI449">
            <v>142400</v>
          </cell>
          <cell r="AJ449">
            <v>142400</v>
          </cell>
          <cell r="AK449">
            <v>0</v>
          </cell>
          <cell r="AL449"/>
          <cell r="AM449"/>
          <cell r="AN449"/>
          <cell r="AO449"/>
          <cell r="AP449"/>
          <cell r="AQ449">
            <v>142400</v>
          </cell>
          <cell r="AR449">
            <v>142400</v>
          </cell>
          <cell r="AS449"/>
          <cell r="AT449">
            <v>0</v>
          </cell>
          <cell r="AU449">
            <v>0</v>
          </cell>
          <cell r="AV449"/>
          <cell r="AW449">
            <v>0</v>
          </cell>
          <cell r="AX449">
            <v>0</v>
          </cell>
          <cell r="AY449">
            <v>142400</v>
          </cell>
          <cell r="AZ449"/>
          <cell r="BA449"/>
          <cell r="BB449"/>
          <cell r="BC449"/>
          <cell r="BD449"/>
          <cell r="BE449"/>
          <cell r="BF449">
            <v>0</v>
          </cell>
          <cell r="BG449">
            <v>0</v>
          </cell>
          <cell r="BH449"/>
          <cell r="BI449">
            <v>0</v>
          </cell>
          <cell r="BJ449"/>
          <cell r="BK449"/>
          <cell r="BL449"/>
          <cell r="BM449"/>
          <cell r="BN449"/>
          <cell r="BO449"/>
          <cell r="BP449"/>
          <cell r="BQ449"/>
          <cell r="BR449"/>
          <cell r="BS449"/>
          <cell r="BT449">
            <v>0</v>
          </cell>
          <cell r="BU449"/>
          <cell r="BV449"/>
          <cell r="BW449"/>
          <cell r="BX449"/>
          <cell r="BY449"/>
          <cell r="BZ449"/>
          <cell r="CA449" t="str">
            <v>Bradshaw</v>
          </cell>
          <cell r="CB449"/>
          <cell r="CC449">
            <v>4</v>
          </cell>
        </row>
        <row r="450">
          <cell r="C450">
            <v>686.1</v>
          </cell>
          <cell r="D450">
            <v>7</v>
          </cell>
          <cell r="E450">
            <v>527</v>
          </cell>
          <cell r="F450">
            <v>7</v>
          </cell>
          <cell r="G450">
            <v>2024</v>
          </cell>
          <cell r="H450" t="str">
            <v/>
          </cell>
          <cell r="I450" t="str">
            <v>Yes</v>
          </cell>
          <cell r="J450">
            <v>0</v>
          </cell>
          <cell r="K450" t="str">
            <v>Bradshaw</v>
          </cell>
          <cell r="L450" t="str">
            <v>Watermain - Replace &amp; Loop, Ph 1</v>
          </cell>
          <cell r="M450" t="str">
            <v>1610007-8</v>
          </cell>
          <cell r="N450" t="str">
            <v xml:space="preserve">No </v>
          </cell>
          <cell r="O450">
            <v>345</v>
          </cell>
          <cell r="P450" t="str">
            <v>Reg</v>
          </cell>
          <cell r="Q450" t="str">
            <v>Exempt</v>
          </cell>
          <cell r="R450"/>
          <cell r="S450">
            <v>45107</v>
          </cell>
          <cell r="T450">
            <v>306700</v>
          </cell>
          <cell r="U450"/>
          <cell r="V450"/>
          <cell r="W450">
            <v>306700</v>
          </cell>
          <cell r="X450" t="str">
            <v>Part B</v>
          </cell>
          <cell r="Y450"/>
          <cell r="Z450">
            <v>44715</v>
          </cell>
          <cell r="AA450">
            <v>2324100</v>
          </cell>
          <cell r="AB450">
            <v>2324100</v>
          </cell>
          <cell r="AC450" t="str">
            <v>Part B</v>
          </cell>
          <cell r="AD450">
            <v>45413</v>
          </cell>
          <cell r="AE450">
            <v>45809</v>
          </cell>
          <cell r="AF450"/>
          <cell r="AG450"/>
          <cell r="AH450" t="str">
            <v>phase 1 tied to MNDOT</v>
          </cell>
          <cell r="AI450">
            <v>306700</v>
          </cell>
          <cell r="AJ450">
            <v>2672200</v>
          </cell>
          <cell r="AK450">
            <v>-2365500</v>
          </cell>
          <cell r="AL450"/>
          <cell r="AM450"/>
          <cell r="AN450"/>
          <cell r="AO450"/>
          <cell r="AP450"/>
          <cell r="AQ450">
            <v>306700</v>
          </cell>
          <cell r="AR450">
            <v>306700</v>
          </cell>
          <cell r="AS450"/>
          <cell r="AT450">
            <v>0</v>
          </cell>
          <cell r="AU450">
            <v>0</v>
          </cell>
          <cell r="AV450"/>
          <cell r="AW450">
            <v>0</v>
          </cell>
          <cell r="AX450">
            <v>0</v>
          </cell>
          <cell r="AY450">
            <v>306700</v>
          </cell>
          <cell r="AZ450"/>
          <cell r="BA450"/>
          <cell r="BB450"/>
          <cell r="BC450"/>
          <cell r="BD450"/>
          <cell r="BE450"/>
          <cell r="BF450">
            <v>0</v>
          </cell>
          <cell r="BG450">
            <v>0</v>
          </cell>
          <cell r="BH450"/>
          <cell r="BI450">
            <v>0</v>
          </cell>
          <cell r="BJ450"/>
          <cell r="BK450"/>
          <cell r="BL450"/>
          <cell r="BM450"/>
          <cell r="BN450"/>
          <cell r="BO450"/>
          <cell r="BP450"/>
          <cell r="BQ450"/>
          <cell r="BR450"/>
          <cell r="BS450"/>
          <cell r="BT450">
            <v>0</v>
          </cell>
          <cell r="BU450"/>
          <cell r="BV450"/>
          <cell r="BW450"/>
          <cell r="BX450"/>
          <cell r="BY450"/>
          <cell r="BZ450"/>
          <cell r="CA450" t="str">
            <v>Bradshaw</v>
          </cell>
          <cell r="CB450"/>
          <cell r="CC450">
            <v>4</v>
          </cell>
        </row>
        <row r="451">
          <cell r="C451">
            <v>686.2</v>
          </cell>
          <cell r="D451">
            <v>7</v>
          </cell>
          <cell r="E451">
            <v>527</v>
          </cell>
          <cell r="F451">
            <v>7</v>
          </cell>
          <cell r="G451"/>
          <cell r="H451" t="str">
            <v/>
          </cell>
          <cell r="I451" t="str">
            <v/>
          </cell>
          <cell r="J451">
            <v>0</v>
          </cell>
          <cell r="K451" t="str">
            <v>Bradshaw</v>
          </cell>
          <cell r="L451" t="str">
            <v>Watermain - Replace &amp; Loop, Ph 2</v>
          </cell>
          <cell r="M451" t="str">
            <v>1610007-8</v>
          </cell>
          <cell r="N451" t="str">
            <v xml:space="preserve">No </v>
          </cell>
          <cell r="O451">
            <v>345</v>
          </cell>
          <cell r="P451" t="str">
            <v>Reg</v>
          </cell>
          <cell r="Q451" t="str">
            <v>Exempt</v>
          </cell>
          <cell r="R451"/>
          <cell r="S451"/>
          <cell r="T451"/>
          <cell r="U451"/>
          <cell r="V451"/>
          <cell r="W451">
            <v>0</v>
          </cell>
          <cell r="X451"/>
          <cell r="Y451"/>
          <cell r="Z451">
            <v>44715</v>
          </cell>
          <cell r="AA451">
            <v>2324100</v>
          </cell>
          <cell r="AB451">
            <v>2324100</v>
          </cell>
          <cell r="AC451"/>
          <cell r="AD451">
            <v>45809</v>
          </cell>
          <cell r="AE451">
            <v>46204</v>
          </cell>
          <cell r="AF451"/>
          <cell r="AG451"/>
          <cell r="AH451" t="str">
            <v>phase 2 outside of MNDOT</v>
          </cell>
          <cell r="AI451">
            <v>2672200</v>
          </cell>
          <cell r="AJ451">
            <v>2672200</v>
          </cell>
          <cell r="AK451">
            <v>0</v>
          </cell>
          <cell r="AL451"/>
          <cell r="AM451"/>
          <cell r="AN451"/>
          <cell r="AO451"/>
          <cell r="AP451"/>
          <cell r="AQ451">
            <v>2672200</v>
          </cell>
          <cell r="AR451">
            <v>0</v>
          </cell>
          <cell r="AS451"/>
          <cell r="AT451">
            <v>0</v>
          </cell>
          <cell r="AU451">
            <v>0</v>
          </cell>
          <cell r="AV451"/>
          <cell r="AW451">
            <v>0</v>
          </cell>
          <cell r="AX451">
            <v>0</v>
          </cell>
          <cell r="AY451">
            <v>0</v>
          </cell>
          <cell r="AZ451"/>
          <cell r="BA451"/>
          <cell r="BB451"/>
          <cell r="BC451"/>
          <cell r="BD451"/>
          <cell r="BE451"/>
          <cell r="BF451">
            <v>0</v>
          </cell>
          <cell r="BG451">
            <v>1934466.797833594</v>
          </cell>
          <cell r="BH451"/>
          <cell r="BI451">
            <v>0</v>
          </cell>
          <cell r="BJ451"/>
          <cell r="BK451"/>
          <cell r="BL451"/>
          <cell r="BM451"/>
          <cell r="BN451"/>
          <cell r="BO451"/>
          <cell r="BP451"/>
          <cell r="BQ451"/>
          <cell r="BR451"/>
          <cell r="BS451"/>
          <cell r="BT451">
            <v>0</v>
          </cell>
          <cell r="BU451"/>
          <cell r="BV451"/>
          <cell r="BW451"/>
          <cell r="BX451"/>
          <cell r="BY451"/>
          <cell r="BZ451"/>
          <cell r="CA451" t="str">
            <v>Bradshaw</v>
          </cell>
          <cell r="CB451"/>
          <cell r="CC451">
            <v>4</v>
          </cell>
        </row>
        <row r="452">
          <cell r="C452">
            <v>797</v>
          </cell>
          <cell r="D452">
            <v>5</v>
          </cell>
          <cell r="E452">
            <v>636</v>
          </cell>
          <cell r="F452">
            <v>5</v>
          </cell>
          <cell r="G452" t="str">
            <v/>
          </cell>
          <cell r="H452" t="str">
            <v/>
          </cell>
          <cell r="I452" t="str">
            <v/>
          </cell>
          <cell r="J452">
            <v>0</v>
          </cell>
          <cell r="K452" t="str">
            <v>Bradshaw</v>
          </cell>
          <cell r="L452" t="str">
            <v>Storage - Demolish Tower</v>
          </cell>
          <cell r="M452" t="str">
            <v>1610007-5</v>
          </cell>
          <cell r="N452" t="str">
            <v xml:space="preserve">No </v>
          </cell>
          <cell r="O452">
            <v>257</v>
          </cell>
          <cell r="P452" t="str">
            <v>Reg</v>
          </cell>
          <cell r="Q452" t="str">
            <v>Exempt</v>
          </cell>
          <cell r="R452"/>
          <cell r="S452"/>
          <cell r="T452"/>
          <cell r="U452"/>
          <cell r="V452"/>
          <cell r="W452">
            <v>0</v>
          </cell>
          <cell r="X452"/>
          <cell r="Y452"/>
          <cell r="Z452"/>
          <cell r="AA452"/>
          <cell r="AB452">
            <v>0</v>
          </cell>
          <cell r="AC452"/>
          <cell r="AD452">
            <v>45413</v>
          </cell>
          <cell r="AE452"/>
          <cell r="AF452"/>
          <cell r="AG452"/>
          <cell r="AH452" t="str">
            <v>city funded - remove from PPL</v>
          </cell>
          <cell r="AI452">
            <v>45000</v>
          </cell>
          <cell r="AJ452">
            <v>45000</v>
          </cell>
          <cell r="AK452">
            <v>0</v>
          </cell>
          <cell r="AL452"/>
          <cell r="AM452"/>
          <cell r="AN452"/>
          <cell r="AO452"/>
          <cell r="AP452"/>
          <cell r="AQ452">
            <v>45000</v>
          </cell>
          <cell r="AR452">
            <v>0</v>
          </cell>
          <cell r="AS452"/>
          <cell r="AT452">
            <v>0</v>
          </cell>
          <cell r="AU452">
            <v>0</v>
          </cell>
          <cell r="AV452"/>
          <cell r="AW452">
            <v>0</v>
          </cell>
          <cell r="AX452">
            <v>0</v>
          </cell>
          <cell r="AY452">
            <v>0</v>
          </cell>
          <cell r="AZ452"/>
          <cell r="BA452"/>
          <cell r="BB452">
            <v>2023</v>
          </cell>
          <cell r="BC452" t="str">
            <v>city</v>
          </cell>
          <cell r="BD452"/>
          <cell r="BE452"/>
          <cell r="BF452">
            <v>0</v>
          </cell>
          <cell r="BG452">
            <v>0</v>
          </cell>
          <cell r="BH452"/>
          <cell r="BI452">
            <v>0</v>
          </cell>
          <cell r="BJ452"/>
          <cell r="BK452"/>
          <cell r="BL452"/>
          <cell r="BM452"/>
          <cell r="BN452"/>
          <cell r="BO452"/>
          <cell r="BP452"/>
          <cell r="BQ452"/>
          <cell r="BR452"/>
          <cell r="BS452"/>
          <cell r="BT452">
            <v>0</v>
          </cell>
          <cell r="BU452"/>
          <cell r="BV452"/>
          <cell r="BW452"/>
          <cell r="BX452"/>
          <cell r="BY452">
            <v>45000</v>
          </cell>
          <cell r="BZ452" t="str">
            <v>city funded</v>
          </cell>
          <cell r="CA452" t="str">
            <v>Bradshaw</v>
          </cell>
          <cell r="CB452" t="str">
            <v>Lafontaine</v>
          </cell>
          <cell r="CC452">
            <v>4</v>
          </cell>
        </row>
        <row r="453">
          <cell r="C453">
            <v>798</v>
          </cell>
          <cell r="D453">
            <v>5</v>
          </cell>
          <cell r="E453">
            <v>638</v>
          </cell>
          <cell r="F453">
            <v>5</v>
          </cell>
          <cell r="G453"/>
          <cell r="H453" t="str">
            <v/>
          </cell>
          <cell r="I453" t="str">
            <v/>
          </cell>
          <cell r="J453">
            <v>0</v>
          </cell>
          <cell r="K453" t="str">
            <v>Bradshaw</v>
          </cell>
          <cell r="L453" t="str">
            <v>Other - Meter Replacement</v>
          </cell>
          <cell r="M453" t="str">
            <v>1610007-9</v>
          </cell>
          <cell r="N453" t="str">
            <v xml:space="preserve">No </v>
          </cell>
          <cell r="O453">
            <v>345</v>
          </cell>
          <cell r="P453" t="str">
            <v>Reg</v>
          </cell>
          <cell r="Q453" t="str">
            <v>Exempt</v>
          </cell>
          <cell r="R453"/>
          <cell r="S453">
            <v>45107</v>
          </cell>
          <cell r="T453">
            <v>220800</v>
          </cell>
          <cell r="U453"/>
          <cell r="V453"/>
          <cell r="W453">
            <v>220800</v>
          </cell>
          <cell r="X453" t="str">
            <v>Below fundable</v>
          </cell>
          <cell r="Y453"/>
          <cell r="Z453">
            <v>44715</v>
          </cell>
          <cell r="AA453">
            <v>203800</v>
          </cell>
          <cell r="AB453">
            <v>203800</v>
          </cell>
          <cell r="AC453" t="str">
            <v>Below fundable</v>
          </cell>
          <cell r="AD453">
            <v>45444</v>
          </cell>
          <cell r="AE453">
            <v>45566</v>
          </cell>
          <cell r="AF453"/>
          <cell r="AG453"/>
          <cell r="AH453"/>
          <cell r="AI453">
            <v>220800</v>
          </cell>
          <cell r="AJ453">
            <v>220800</v>
          </cell>
          <cell r="AK453">
            <v>0</v>
          </cell>
          <cell r="AL453"/>
          <cell r="AM453"/>
          <cell r="AN453"/>
          <cell r="AO453"/>
          <cell r="AP453"/>
          <cell r="AQ453">
            <v>220800</v>
          </cell>
          <cell r="AR453">
            <v>0</v>
          </cell>
          <cell r="AS453"/>
          <cell r="AT453">
            <v>0</v>
          </cell>
          <cell r="AU453">
            <v>0</v>
          </cell>
          <cell r="AV453"/>
          <cell r="AW453">
            <v>0</v>
          </cell>
          <cell r="AX453">
            <v>0</v>
          </cell>
          <cell r="AY453">
            <v>0</v>
          </cell>
          <cell r="AZ453"/>
          <cell r="BA453"/>
          <cell r="BB453"/>
          <cell r="BC453"/>
          <cell r="BD453"/>
          <cell r="BE453"/>
          <cell r="BF453">
            <v>0</v>
          </cell>
          <cell r="BG453">
            <v>0</v>
          </cell>
          <cell r="BH453"/>
          <cell r="BI453">
            <v>0</v>
          </cell>
          <cell r="BJ453"/>
          <cell r="BK453"/>
          <cell r="BL453"/>
          <cell r="BM453"/>
          <cell r="BN453"/>
          <cell r="BO453"/>
          <cell r="BP453"/>
          <cell r="BQ453"/>
          <cell r="BR453"/>
          <cell r="BS453"/>
          <cell r="BT453">
            <v>0</v>
          </cell>
          <cell r="BU453"/>
          <cell r="BV453"/>
          <cell r="BW453"/>
          <cell r="BX453"/>
          <cell r="BY453"/>
          <cell r="BZ453"/>
          <cell r="CA453" t="str">
            <v>Bradshaw</v>
          </cell>
          <cell r="CB453"/>
          <cell r="CC453">
            <v>4</v>
          </cell>
        </row>
        <row r="454">
          <cell r="C454">
            <v>211</v>
          </cell>
          <cell r="D454">
            <v>12</v>
          </cell>
          <cell r="E454">
            <v>83</v>
          </cell>
          <cell r="F454">
            <v>12</v>
          </cell>
          <cell r="G454"/>
          <cell r="H454" t="str">
            <v/>
          </cell>
          <cell r="I454" t="str">
            <v/>
          </cell>
          <cell r="J454">
            <v>0</v>
          </cell>
          <cell r="K454" t="str">
            <v>Berrens</v>
          </cell>
          <cell r="L454" t="str">
            <v>Watermain - Lewis &amp; Clark 2nd Connection</v>
          </cell>
          <cell r="M454" t="str">
            <v>1670004-2</v>
          </cell>
          <cell r="N454" t="str">
            <v xml:space="preserve">No </v>
          </cell>
          <cell r="O454">
            <v>4564</v>
          </cell>
          <cell r="P454" t="str">
            <v>Reg</v>
          </cell>
          <cell r="Q454" t="str">
            <v>Exempt</v>
          </cell>
          <cell r="R454"/>
          <cell r="S454"/>
          <cell r="T454"/>
          <cell r="U454"/>
          <cell r="V454"/>
          <cell r="W454">
            <v>0</v>
          </cell>
          <cell r="X454"/>
          <cell r="Y454"/>
          <cell r="Z454"/>
          <cell r="AA454"/>
          <cell r="AB454">
            <v>0</v>
          </cell>
          <cell r="AC454"/>
          <cell r="AD454">
            <v>44652</v>
          </cell>
          <cell r="AE454">
            <v>45047</v>
          </cell>
          <cell r="AF454"/>
          <cell r="AG454"/>
          <cell r="AH454"/>
          <cell r="AI454">
            <v>3000000</v>
          </cell>
          <cell r="AJ454">
            <v>3000000</v>
          </cell>
          <cell r="AK454">
            <v>0</v>
          </cell>
          <cell r="AL454"/>
          <cell r="AM454"/>
          <cell r="AN454"/>
          <cell r="AO454"/>
          <cell r="AP454"/>
          <cell r="AQ454">
            <v>3000000</v>
          </cell>
          <cell r="AR454">
            <v>0</v>
          </cell>
          <cell r="AS454"/>
          <cell r="AT454">
            <v>0</v>
          </cell>
          <cell r="AU454">
            <v>0</v>
          </cell>
          <cell r="AV454"/>
          <cell r="AW454">
            <v>0</v>
          </cell>
          <cell r="AX454">
            <v>0</v>
          </cell>
          <cell r="AY454">
            <v>0</v>
          </cell>
          <cell r="AZ454"/>
          <cell r="BA454"/>
          <cell r="BB454"/>
          <cell r="BC454"/>
          <cell r="BD454"/>
          <cell r="BE454"/>
          <cell r="BF454">
            <v>0</v>
          </cell>
          <cell r="BG454">
            <v>0</v>
          </cell>
          <cell r="BH454"/>
          <cell r="BI454">
            <v>0</v>
          </cell>
          <cell r="BJ454"/>
          <cell r="BK454"/>
          <cell r="BL454"/>
          <cell r="BM454"/>
          <cell r="BN454"/>
          <cell r="BO454"/>
          <cell r="BP454"/>
          <cell r="BQ454"/>
          <cell r="BR454"/>
          <cell r="BS454"/>
          <cell r="BT454">
            <v>0</v>
          </cell>
          <cell r="BU454"/>
          <cell r="BV454"/>
          <cell r="BW454"/>
          <cell r="BX454"/>
          <cell r="BY454"/>
          <cell r="BZ454"/>
          <cell r="CA454" t="str">
            <v>Berrens</v>
          </cell>
          <cell r="CB454"/>
          <cell r="CC454">
            <v>8</v>
          </cell>
        </row>
        <row r="455">
          <cell r="C455">
            <v>346</v>
          </cell>
          <cell r="D455">
            <v>10</v>
          </cell>
          <cell r="E455">
            <v>231</v>
          </cell>
          <cell r="F455">
            <v>10</v>
          </cell>
          <cell r="G455"/>
          <cell r="H455" t="str">
            <v/>
          </cell>
          <cell r="I455" t="str">
            <v/>
          </cell>
          <cell r="J455" t="str">
            <v>Should apply</v>
          </cell>
          <cell r="K455" t="str">
            <v>Kanuit</v>
          </cell>
          <cell r="L455" t="str">
            <v>Watermain - Repl Various Street</v>
          </cell>
          <cell r="M455" t="str">
            <v>1230007-2</v>
          </cell>
          <cell r="N455" t="str">
            <v xml:space="preserve">No </v>
          </cell>
          <cell r="O455">
            <v>747</v>
          </cell>
          <cell r="P455" t="str">
            <v>Reg</v>
          </cell>
          <cell r="Q455" t="str">
            <v>Exempt</v>
          </cell>
          <cell r="R455"/>
          <cell r="S455"/>
          <cell r="T455"/>
          <cell r="U455"/>
          <cell r="V455"/>
          <cell r="W455">
            <v>0</v>
          </cell>
          <cell r="X455"/>
          <cell r="Y455"/>
          <cell r="Z455"/>
          <cell r="AA455"/>
          <cell r="AB455">
            <v>0</v>
          </cell>
          <cell r="AC455"/>
          <cell r="AD455"/>
          <cell r="AE455"/>
          <cell r="AF455"/>
          <cell r="AG455"/>
          <cell r="AH455"/>
          <cell r="AI455">
            <v>1550000</v>
          </cell>
          <cell r="AJ455">
            <v>1550000</v>
          </cell>
          <cell r="AK455">
            <v>0</v>
          </cell>
          <cell r="AL455"/>
          <cell r="AM455"/>
          <cell r="AN455"/>
          <cell r="AO455"/>
          <cell r="AP455"/>
          <cell r="AQ455">
            <v>1550000</v>
          </cell>
          <cell r="AR455">
            <v>0</v>
          </cell>
          <cell r="AS455"/>
          <cell r="AT455">
            <v>0</v>
          </cell>
          <cell r="AU455">
            <v>0</v>
          </cell>
          <cell r="AV455"/>
          <cell r="AW455">
            <v>0</v>
          </cell>
          <cell r="AX455">
            <v>0</v>
          </cell>
          <cell r="AY455">
            <v>0</v>
          </cell>
          <cell r="AZ455"/>
          <cell r="BA455"/>
          <cell r="BB455"/>
          <cell r="BC455"/>
          <cell r="BD455"/>
          <cell r="BE455"/>
          <cell r="BF455">
            <v>0</v>
          </cell>
          <cell r="BG455">
            <v>0</v>
          </cell>
          <cell r="BH455"/>
          <cell r="BI455">
            <v>0</v>
          </cell>
          <cell r="BJ455" t="str">
            <v>Should apply</v>
          </cell>
          <cell r="BK455"/>
          <cell r="BL455"/>
          <cell r="BM455"/>
          <cell r="BN455"/>
          <cell r="BO455"/>
          <cell r="BP455"/>
          <cell r="BQ455"/>
          <cell r="BR455"/>
          <cell r="BS455"/>
          <cell r="BT455">
            <v>0</v>
          </cell>
          <cell r="BU455">
            <v>600000</v>
          </cell>
          <cell r="BV455" t="str">
            <v>2023 award</v>
          </cell>
          <cell r="BW455"/>
          <cell r="BX455"/>
          <cell r="BY455"/>
          <cell r="BZ455"/>
          <cell r="CA455" t="str">
            <v>Kanuit</v>
          </cell>
          <cell r="CB455" t="str">
            <v>Gallentine</v>
          </cell>
          <cell r="CC455">
            <v>10</v>
          </cell>
        </row>
        <row r="456">
          <cell r="C456">
            <v>175</v>
          </cell>
          <cell r="D456">
            <v>12</v>
          </cell>
          <cell r="E456">
            <v>54</v>
          </cell>
          <cell r="F456">
            <v>12</v>
          </cell>
          <cell r="G456"/>
          <cell r="H456" t="str">
            <v/>
          </cell>
          <cell r="I456" t="str">
            <v/>
          </cell>
          <cell r="J456">
            <v>0</v>
          </cell>
          <cell r="K456" t="str">
            <v>Kanuit</v>
          </cell>
          <cell r="L456" t="str">
            <v>Watermain - Looping</v>
          </cell>
          <cell r="M456" t="str">
            <v>1830004-5</v>
          </cell>
          <cell r="N456" t="str">
            <v xml:space="preserve">No </v>
          </cell>
          <cell r="O456">
            <v>2319</v>
          </cell>
          <cell r="P456" t="str">
            <v>Reg</v>
          </cell>
          <cell r="Q456" t="str">
            <v>Exempt</v>
          </cell>
          <cell r="R456">
            <v>0</v>
          </cell>
          <cell r="S456"/>
          <cell r="T456"/>
          <cell r="U456"/>
          <cell r="V456"/>
          <cell r="W456">
            <v>0</v>
          </cell>
          <cell r="X456"/>
          <cell r="Y456"/>
          <cell r="Z456"/>
          <cell r="AA456"/>
          <cell r="AB456">
            <v>0</v>
          </cell>
          <cell r="AC456"/>
          <cell r="AD456">
            <v>44348</v>
          </cell>
          <cell r="AE456">
            <v>44713</v>
          </cell>
          <cell r="AF456"/>
          <cell r="AG456"/>
          <cell r="AH456" t="str">
            <v>city will fund on own</v>
          </cell>
          <cell r="AI456">
            <v>576000</v>
          </cell>
          <cell r="AJ456">
            <v>576000</v>
          </cell>
          <cell r="AK456">
            <v>0</v>
          </cell>
          <cell r="AL456"/>
          <cell r="AM456"/>
          <cell r="AN456"/>
          <cell r="AO456"/>
          <cell r="AP456"/>
          <cell r="AQ456">
            <v>576000</v>
          </cell>
          <cell r="AR456">
            <v>0</v>
          </cell>
          <cell r="AS456"/>
          <cell r="AT456">
            <v>0</v>
          </cell>
          <cell r="AU456">
            <v>0</v>
          </cell>
          <cell r="AV456"/>
          <cell r="AW456">
            <v>0</v>
          </cell>
          <cell r="AX456">
            <v>0</v>
          </cell>
          <cell r="AY456">
            <v>0</v>
          </cell>
          <cell r="AZ456"/>
          <cell r="BA456"/>
          <cell r="BB456"/>
          <cell r="BC456"/>
          <cell r="BD456"/>
          <cell r="BE456"/>
          <cell r="BF456">
            <v>0</v>
          </cell>
          <cell r="BG456">
            <v>0</v>
          </cell>
          <cell r="BH456"/>
          <cell r="BI456">
            <v>0</v>
          </cell>
          <cell r="BJ456"/>
          <cell r="BK456"/>
          <cell r="BL456"/>
          <cell r="BM456"/>
          <cell r="BN456"/>
          <cell r="BO456"/>
          <cell r="BP456"/>
          <cell r="BQ456"/>
          <cell r="BR456"/>
          <cell r="BS456"/>
          <cell r="BT456">
            <v>0</v>
          </cell>
          <cell r="BU456"/>
          <cell r="BV456" t="str">
            <v>2022 app 600,000</v>
          </cell>
          <cell r="BW456"/>
          <cell r="BX456"/>
          <cell r="BY456"/>
          <cell r="BZ456"/>
          <cell r="CA456" t="str">
            <v>Kanuit</v>
          </cell>
          <cell r="CB456" t="str">
            <v>Gallentine</v>
          </cell>
          <cell r="CC456">
            <v>9</v>
          </cell>
        </row>
        <row r="457">
          <cell r="C457">
            <v>237</v>
          </cell>
          <cell r="D457">
            <v>11</v>
          </cell>
          <cell r="E457">
            <v>107</v>
          </cell>
          <cell r="F457">
            <v>11</v>
          </cell>
          <cell r="G457"/>
          <cell r="H457" t="str">
            <v/>
          </cell>
          <cell r="I457" t="str">
            <v/>
          </cell>
          <cell r="J457">
            <v>0</v>
          </cell>
          <cell r="K457" t="str">
            <v>Kanuit</v>
          </cell>
          <cell r="L457" t="str">
            <v>Storage - New 200,000 Gal Tower</v>
          </cell>
          <cell r="M457" t="str">
            <v>1830004-4</v>
          </cell>
          <cell r="N457" t="str">
            <v xml:space="preserve">No </v>
          </cell>
          <cell r="O457">
            <v>2319</v>
          </cell>
          <cell r="P457" t="str">
            <v>Reg</v>
          </cell>
          <cell r="Q457" t="str">
            <v>Exempt</v>
          </cell>
          <cell r="R457">
            <v>0</v>
          </cell>
          <cell r="S457"/>
          <cell r="T457"/>
          <cell r="U457"/>
          <cell r="V457"/>
          <cell r="W457">
            <v>0</v>
          </cell>
          <cell r="X457"/>
          <cell r="Y457"/>
          <cell r="Z457"/>
          <cell r="AA457"/>
          <cell r="AB457">
            <v>0</v>
          </cell>
          <cell r="AC457"/>
          <cell r="AD457">
            <v>44348</v>
          </cell>
          <cell r="AE457">
            <v>44713</v>
          </cell>
          <cell r="AF457"/>
          <cell r="AG457"/>
          <cell r="AH457" t="str">
            <v>city will fund on own</v>
          </cell>
          <cell r="AI457">
            <v>1170000</v>
          </cell>
          <cell r="AJ457">
            <v>1170000</v>
          </cell>
          <cell r="AK457">
            <v>0</v>
          </cell>
          <cell r="AL457"/>
          <cell r="AM457"/>
          <cell r="AN457"/>
          <cell r="AO457"/>
          <cell r="AP457"/>
          <cell r="AQ457">
            <v>1170000</v>
          </cell>
          <cell r="AR457">
            <v>0</v>
          </cell>
          <cell r="AS457"/>
          <cell r="AT457">
            <v>0</v>
          </cell>
          <cell r="AU457">
            <v>0</v>
          </cell>
          <cell r="AV457"/>
          <cell r="AW457">
            <v>0</v>
          </cell>
          <cell r="AX457">
            <v>0</v>
          </cell>
          <cell r="AY457">
            <v>0</v>
          </cell>
          <cell r="AZ457"/>
          <cell r="BA457"/>
          <cell r="BB457"/>
          <cell r="BC457"/>
          <cell r="BD457"/>
          <cell r="BE457"/>
          <cell r="BF457">
            <v>0</v>
          </cell>
          <cell r="BG457">
            <v>0</v>
          </cell>
          <cell r="BH457"/>
          <cell r="BI457">
            <v>0</v>
          </cell>
          <cell r="BJ457"/>
          <cell r="BK457"/>
          <cell r="BL457"/>
          <cell r="BM457"/>
          <cell r="BN457"/>
          <cell r="BO457"/>
          <cell r="BP457"/>
          <cell r="BQ457"/>
          <cell r="BR457"/>
          <cell r="BS457"/>
          <cell r="BT457">
            <v>0</v>
          </cell>
          <cell r="BU457"/>
          <cell r="BV457"/>
          <cell r="BW457"/>
          <cell r="BX457"/>
          <cell r="BY457"/>
          <cell r="BZ457"/>
          <cell r="CA457" t="str">
            <v>Kanuit</v>
          </cell>
          <cell r="CB457" t="str">
            <v>Gallentine</v>
          </cell>
          <cell r="CC457">
            <v>9</v>
          </cell>
        </row>
        <row r="458">
          <cell r="C458">
            <v>36</v>
          </cell>
          <cell r="D458">
            <v>20</v>
          </cell>
          <cell r="E458"/>
          <cell r="F458"/>
          <cell r="G458">
            <v>2024</v>
          </cell>
          <cell r="H458" t="str">
            <v/>
          </cell>
          <cell r="I458" t="str">
            <v>Yes</v>
          </cell>
          <cell r="J458">
            <v>0</v>
          </cell>
          <cell r="K458" t="str">
            <v>Barrett</v>
          </cell>
          <cell r="L458" t="str">
            <v>Other - LSL Replacement</v>
          </cell>
          <cell r="M458" t="str">
            <v>1370004-7</v>
          </cell>
          <cell r="N458" t="str">
            <v>Yes</v>
          </cell>
          <cell r="O458">
            <v>1483</v>
          </cell>
          <cell r="P458" t="str">
            <v>LSL</v>
          </cell>
          <cell r="Q458"/>
          <cell r="R458"/>
          <cell r="S458">
            <v>45051</v>
          </cell>
          <cell r="T458">
            <v>144300</v>
          </cell>
          <cell r="U458">
            <v>72150</v>
          </cell>
          <cell r="V458">
            <v>72150</v>
          </cell>
          <cell r="W458">
            <v>36075</v>
          </cell>
          <cell r="X458" t="str">
            <v>Part B</v>
          </cell>
          <cell r="Y458"/>
          <cell r="Z458"/>
          <cell r="AA458"/>
          <cell r="AB458"/>
          <cell r="AC458"/>
          <cell r="AD458">
            <v>45474</v>
          </cell>
          <cell r="AE458">
            <v>45809</v>
          </cell>
          <cell r="AF458"/>
          <cell r="AG458"/>
          <cell r="AH458" t="str">
            <v>Private/Public cost breakdown?</v>
          </cell>
          <cell r="AI458">
            <v>144300</v>
          </cell>
          <cell r="AJ458">
            <v>72150</v>
          </cell>
          <cell r="AK458">
            <v>72150</v>
          </cell>
          <cell r="AL458"/>
          <cell r="AM458"/>
          <cell r="AN458"/>
          <cell r="AO458"/>
          <cell r="AP458"/>
          <cell r="AQ458">
            <v>144300</v>
          </cell>
          <cell r="AR458">
            <v>144300</v>
          </cell>
          <cell r="AS458"/>
          <cell r="AT458">
            <v>72150</v>
          </cell>
          <cell r="AU458">
            <v>0</v>
          </cell>
          <cell r="AV458"/>
          <cell r="AW458">
            <v>72150</v>
          </cell>
          <cell r="AX458">
            <v>36075</v>
          </cell>
          <cell r="AY458">
            <v>36075</v>
          </cell>
          <cell r="AZ458"/>
          <cell r="BA458"/>
          <cell r="BB458"/>
          <cell r="BC458"/>
          <cell r="BD458"/>
          <cell r="BE458"/>
          <cell r="BF458">
            <v>0</v>
          </cell>
          <cell r="BG458">
            <v>0</v>
          </cell>
          <cell r="BH458"/>
          <cell r="BI458">
            <v>0</v>
          </cell>
          <cell r="BJ458"/>
          <cell r="BK458"/>
          <cell r="BL458"/>
          <cell r="BM458"/>
          <cell r="BN458"/>
          <cell r="BO458"/>
          <cell r="BP458"/>
          <cell r="BQ458"/>
          <cell r="BR458"/>
          <cell r="BS458"/>
          <cell r="BT458"/>
          <cell r="BU458"/>
          <cell r="BV458"/>
          <cell r="BW458"/>
          <cell r="BX458"/>
          <cell r="BY458"/>
          <cell r="BZ458"/>
          <cell r="CA458" t="str">
            <v>Barrett</v>
          </cell>
          <cell r="CB458"/>
          <cell r="CC458" t="str">
            <v>6W</v>
          </cell>
        </row>
        <row r="459">
          <cell r="C459">
            <v>174</v>
          </cell>
          <cell r="D459">
            <v>12</v>
          </cell>
          <cell r="E459">
            <v>53</v>
          </cell>
          <cell r="F459">
            <v>12</v>
          </cell>
          <cell r="G459">
            <v>2023</v>
          </cell>
          <cell r="H459" t="str">
            <v>Yes</v>
          </cell>
          <cell r="I459" t="str">
            <v/>
          </cell>
          <cell r="J459">
            <v>0</v>
          </cell>
          <cell r="K459" t="str">
            <v>Barrett</v>
          </cell>
          <cell r="L459" t="str">
            <v>Watermain - NW Area Loop</v>
          </cell>
          <cell r="M459" t="str">
            <v>1370004-5</v>
          </cell>
          <cell r="N459" t="str">
            <v xml:space="preserve">No </v>
          </cell>
          <cell r="O459">
            <v>1647</v>
          </cell>
          <cell r="P459" t="str">
            <v>Reg</v>
          </cell>
          <cell r="Q459" t="str">
            <v>Exempt</v>
          </cell>
          <cell r="R459"/>
          <cell r="S459" t="str">
            <v>certified</v>
          </cell>
          <cell r="T459">
            <v>1467951</v>
          </cell>
          <cell r="U459"/>
          <cell r="V459"/>
          <cell r="W459">
            <v>293590.19999999995</v>
          </cell>
          <cell r="X459" t="str">
            <v>23 Carryover</v>
          </cell>
          <cell r="Y459"/>
          <cell r="Z459">
            <v>44770</v>
          </cell>
          <cell r="AA459">
            <v>1015018</v>
          </cell>
          <cell r="AB459">
            <v>0</v>
          </cell>
          <cell r="AC459" t="str">
            <v>Part B</v>
          </cell>
          <cell r="AD459">
            <v>45047</v>
          </cell>
          <cell r="AE459">
            <v>45323</v>
          </cell>
          <cell r="AF459"/>
          <cell r="AG459"/>
          <cell r="AH459"/>
          <cell r="AI459">
            <v>1467951</v>
          </cell>
          <cell r="AJ459">
            <v>1025018</v>
          </cell>
          <cell r="AK459">
            <v>442933</v>
          </cell>
          <cell r="AL459">
            <v>44965</v>
          </cell>
          <cell r="AM459">
            <v>45106</v>
          </cell>
          <cell r="AN459">
            <v>1</v>
          </cell>
          <cell r="AO459">
            <v>1025018</v>
          </cell>
          <cell r="AP459"/>
          <cell r="AQ459">
            <v>1467951</v>
          </cell>
          <cell r="AR459">
            <v>1467951</v>
          </cell>
          <cell r="AS459"/>
          <cell r="AT459">
            <v>0</v>
          </cell>
          <cell r="AU459">
            <v>0</v>
          </cell>
          <cell r="AV459">
            <v>1174360.8</v>
          </cell>
          <cell r="AW459">
            <v>1174360.8</v>
          </cell>
          <cell r="AX459">
            <v>0</v>
          </cell>
          <cell r="AY459">
            <v>293590.19999999995</v>
          </cell>
          <cell r="AZ459">
            <v>45266</v>
          </cell>
          <cell r="BA459">
            <v>45297</v>
          </cell>
          <cell r="BB459">
            <v>2024</v>
          </cell>
          <cell r="BC459" t="str">
            <v>DWRF/PF</v>
          </cell>
          <cell r="BD459"/>
          <cell r="BE459">
            <v>45152</v>
          </cell>
          <cell r="BF459">
            <v>820014.4</v>
          </cell>
          <cell r="BG459">
            <v>1174360.8</v>
          </cell>
          <cell r="BH459"/>
          <cell r="BI459">
            <v>0</v>
          </cell>
          <cell r="BJ459"/>
          <cell r="BK459"/>
          <cell r="BL459"/>
          <cell r="BM459"/>
          <cell r="BN459"/>
          <cell r="BO459"/>
          <cell r="BP459"/>
          <cell r="BQ459"/>
          <cell r="BR459"/>
          <cell r="BS459"/>
          <cell r="BT459">
            <v>0</v>
          </cell>
          <cell r="BU459"/>
          <cell r="BV459"/>
          <cell r="BW459"/>
          <cell r="BX459"/>
          <cell r="CA459" t="str">
            <v>Barrett</v>
          </cell>
          <cell r="CB459"/>
          <cell r="CC459" t="str">
            <v>6W</v>
          </cell>
        </row>
        <row r="460">
          <cell r="C460">
            <v>383</v>
          </cell>
          <cell r="D460">
            <v>10</v>
          </cell>
          <cell r="E460"/>
          <cell r="F460"/>
          <cell r="G460">
            <v>2024</v>
          </cell>
          <cell r="H460" t="str">
            <v/>
          </cell>
          <cell r="I460" t="str">
            <v>Yes</v>
          </cell>
          <cell r="J460">
            <v>0</v>
          </cell>
          <cell r="K460" t="str">
            <v>Barrett</v>
          </cell>
          <cell r="L460" t="str">
            <v>Treatment - Plant Rehab</v>
          </cell>
          <cell r="M460" t="str">
            <v>1370004-6</v>
          </cell>
          <cell r="N460" t="str">
            <v xml:space="preserve">No </v>
          </cell>
          <cell r="O460">
            <v>1483</v>
          </cell>
          <cell r="P460" t="str">
            <v>Reg</v>
          </cell>
          <cell r="Q460"/>
          <cell r="R460"/>
          <cell r="S460">
            <v>45051</v>
          </cell>
          <cell r="T460">
            <v>5550000</v>
          </cell>
          <cell r="U460"/>
          <cell r="V460"/>
          <cell r="W460">
            <v>5550000</v>
          </cell>
          <cell r="X460" t="str">
            <v>Part B</v>
          </cell>
          <cell r="Y460"/>
          <cell r="Z460"/>
          <cell r="AA460"/>
          <cell r="AB460"/>
          <cell r="AC460"/>
          <cell r="AD460">
            <v>45474</v>
          </cell>
          <cell r="AE460">
            <v>45992</v>
          </cell>
          <cell r="AF460"/>
          <cell r="AG460"/>
          <cell r="AH460"/>
          <cell r="AI460">
            <v>5550000</v>
          </cell>
          <cell r="AJ460">
            <v>5550000</v>
          </cell>
          <cell r="AK460">
            <v>0</v>
          </cell>
          <cell r="AL460"/>
          <cell r="AM460"/>
          <cell r="AN460"/>
          <cell r="AO460"/>
          <cell r="AP460"/>
          <cell r="AQ460">
            <v>5550000</v>
          </cell>
          <cell r="AR460">
            <v>5550000</v>
          </cell>
          <cell r="AS460"/>
          <cell r="AT460">
            <v>0</v>
          </cell>
          <cell r="AU460">
            <v>0</v>
          </cell>
          <cell r="AV460"/>
          <cell r="AW460">
            <v>0</v>
          </cell>
          <cell r="AX460">
            <v>0</v>
          </cell>
          <cell r="AY460">
            <v>5550000</v>
          </cell>
          <cell r="AZ460"/>
          <cell r="BA460"/>
          <cell r="BB460"/>
          <cell r="BC460"/>
          <cell r="BD460"/>
          <cell r="BE460"/>
          <cell r="BF460">
            <v>0</v>
          </cell>
          <cell r="BG460">
            <v>0</v>
          </cell>
          <cell r="BH460"/>
          <cell r="BI460">
            <v>0</v>
          </cell>
          <cell r="BJ460"/>
          <cell r="BK460"/>
          <cell r="BL460"/>
          <cell r="BM460"/>
          <cell r="BN460"/>
          <cell r="BO460"/>
          <cell r="BP460"/>
          <cell r="BQ460"/>
          <cell r="BR460"/>
          <cell r="BS460"/>
          <cell r="BT460"/>
          <cell r="BU460"/>
          <cell r="BV460"/>
          <cell r="BW460"/>
          <cell r="BX460"/>
          <cell r="BY460"/>
          <cell r="BZ460"/>
          <cell r="CA460" t="str">
            <v>Barrett</v>
          </cell>
          <cell r="CB460"/>
          <cell r="CC460" t="str">
            <v>6W</v>
          </cell>
        </row>
        <row r="461">
          <cell r="C461">
            <v>698</v>
          </cell>
          <cell r="D461">
            <v>7</v>
          </cell>
          <cell r="E461">
            <v>521</v>
          </cell>
          <cell r="F461">
            <v>7</v>
          </cell>
          <cell r="G461">
            <v>2024</v>
          </cell>
          <cell r="H461" t="str">
            <v/>
          </cell>
          <cell r="I461" t="str">
            <v>Yes</v>
          </cell>
          <cell r="J461">
            <v>0</v>
          </cell>
          <cell r="K461" t="str">
            <v>Kanuit</v>
          </cell>
          <cell r="L461" t="str">
            <v>Watermain-Repl &amp; Loop Main, 7th &amp; Maple</v>
          </cell>
          <cell r="M461" t="str">
            <v>1070007-9</v>
          </cell>
          <cell r="N461" t="str">
            <v xml:space="preserve">No </v>
          </cell>
          <cell r="O461">
            <v>1092</v>
          </cell>
          <cell r="P461" t="str">
            <v>Reg</v>
          </cell>
          <cell r="Q461" t="str">
            <v>Exempt</v>
          </cell>
          <cell r="R461"/>
          <cell r="S461">
            <v>45079</v>
          </cell>
          <cell r="T461">
            <v>1084010</v>
          </cell>
          <cell r="U461"/>
          <cell r="V461"/>
          <cell r="W461">
            <v>1084010</v>
          </cell>
          <cell r="X461" t="str">
            <v>Part B</v>
          </cell>
          <cell r="Y461"/>
          <cell r="Z461">
            <v>44846</v>
          </cell>
          <cell r="AA461">
            <v>1084010</v>
          </cell>
          <cell r="AB461">
            <v>1084010</v>
          </cell>
          <cell r="AC461" t="str">
            <v>Part B</v>
          </cell>
          <cell r="AD461">
            <v>45413</v>
          </cell>
          <cell r="AE461">
            <v>45809</v>
          </cell>
          <cell r="AF461"/>
          <cell r="AG461"/>
          <cell r="AH461" t="str">
            <v>Companion CW loan</v>
          </cell>
          <cell r="AI461">
            <v>1084010</v>
          </cell>
          <cell r="AJ461">
            <v>1272550</v>
          </cell>
          <cell r="AK461">
            <v>-188540</v>
          </cell>
          <cell r="AL461"/>
          <cell r="AM461"/>
          <cell r="AN461"/>
          <cell r="AO461"/>
          <cell r="AP461"/>
          <cell r="AQ461">
            <v>1084010</v>
          </cell>
          <cell r="AR461">
            <v>1084010</v>
          </cell>
          <cell r="AS461"/>
          <cell r="AT461">
            <v>0</v>
          </cell>
          <cell r="AU461">
            <v>0</v>
          </cell>
          <cell r="AV461"/>
          <cell r="AW461">
            <v>0</v>
          </cell>
          <cell r="AX461">
            <v>0</v>
          </cell>
          <cell r="AY461">
            <v>1084010</v>
          </cell>
          <cell r="AZ461"/>
          <cell r="BA461"/>
          <cell r="BB461"/>
          <cell r="BC461"/>
          <cell r="BD461"/>
          <cell r="BE461"/>
          <cell r="BF461">
            <v>0</v>
          </cell>
          <cell r="BG461">
            <v>0</v>
          </cell>
          <cell r="BH461"/>
          <cell r="BI461">
            <v>0</v>
          </cell>
          <cell r="BJ461"/>
          <cell r="BK461"/>
          <cell r="BL461"/>
          <cell r="BM461"/>
          <cell r="BN461"/>
          <cell r="BO461"/>
          <cell r="BP461"/>
          <cell r="BQ461"/>
          <cell r="BR461"/>
          <cell r="BS461"/>
          <cell r="BT461">
            <v>0</v>
          </cell>
          <cell r="BU461"/>
          <cell r="BV461"/>
          <cell r="BW461"/>
          <cell r="BX461"/>
          <cell r="BY461"/>
          <cell r="BZ461"/>
          <cell r="CA461" t="str">
            <v>Kanuit</v>
          </cell>
          <cell r="CB461" t="str">
            <v>Gallentine</v>
          </cell>
          <cell r="CC461">
            <v>9</v>
          </cell>
        </row>
        <row r="462">
          <cell r="C462">
            <v>179</v>
          </cell>
          <cell r="D462">
            <v>12</v>
          </cell>
          <cell r="E462">
            <v>56</v>
          </cell>
          <cell r="F462">
            <v>12</v>
          </cell>
          <cell r="G462"/>
          <cell r="H462" t="str">
            <v/>
          </cell>
          <cell r="I462" t="str">
            <v/>
          </cell>
          <cell r="J462">
            <v>0</v>
          </cell>
          <cell r="K462" t="str">
            <v>Kanuit</v>
          </cell>
          <cell r="L462" t="str">
            <v>Source - New Well #17</v>
          </cell>
          <cell r="M462" t="str">
            <v>1070009-7</v>
          </cell>
          <cell r="N462" t="str">
            <v xml:space="preserve">No </v>
          </cell>
          <cell r="O462">
            <v>42803</v>
          </cell>
          <cell r="P462" t="str">
            <v>Reg</v>
          </cell>
          <cell r="Q462" t="str">
            <v>Exempt</v>
          </cell>
          <cell r="R462">
            <v>0</v>
          </cell>
          <cell r="S462"/>
          <cell r="T462"/>
          <cell r="U462"/>
          <cell r="V462"/>
          <cell r="W462">
            <v>0</v>
          </cell>
          <cell r="X462"/>
          <cell r="Y462"/>
          <cell r="Z462"/>
          <cell r="AA462"/>
          <cell r="AB462">
            <v>0</v>
          </cell>
          <cell r="AC462"/>
          <cell r="AD462"/>
          <cell r="AE462"/>
          <cell r="AF462"/>
          <cell r="AG462"/>
          <cell r="AH462"/>
          <cell r="AI462">
            <v>4760000</v>
          </cell>
          <cell r="AJ462">
            <v>4760000</v>
          </cell>
          <cell r="AK462">
            <v>0</v>
          </cell>
          <cell r="AL462"/>
          <cell r="AM462"/>
          <cell r="AN462"/>
          <cell r="AO462"/>
          <cell r="AP462"/>
          <cell r="AQ462">
            <v>4760000</v>
          </cell>
          <cell r="AR462">
            <v>0</v>
          </cell>
          <cell r="AS462"/>
          <cell r="AT462">
            <v>0</v>
          </cell>
          <cell r="AU462">
            <v>0</v>
          </cell>
          <cell r="AV462"/>
          <cell r="AW462">
            <v>0</v>
          </cell>
          <cell r="AX462">
            <v>0</v>
          </cell>
          <cell r="AY462">
            <v>0</v>
          </cell>
          <cell r="AZ462"/>
          <cell r="BA462"/>
          <cell r="BB462"/>
          <cell r="BC462"/>
          <cell r="BD462"/>
          <cell r="BE462"/>
          <cell r="BF462">
            <v>0</v>
          </cell>
          <cell r="BG462">
            <v>0</v>
          </cell>
          <cell r="BH462"/>
          <cell r="BI462">
            <v>0</v>
          </cell>
          <cell r="BJ462"/>
          <cell r="BK462"/>
          <cell r="BL462"/>
          <cell r="BM462"/>
          <cell r="BN462"/>
          <cell r="BO462"/>
          <cell r="BP462"/>
          <cell r="BQ462"/>
          <cell r="BR462"/>
          <cell r="BS462"/>
          <cell r="BT462">
            <v>0</v>
          </cell>
          <cell r="BU462"/>
          <cell r="BV462"/>
          <cell r="BW462"/>
          <cell r="BX462"/>
          <cell r="BY462"/>
          <cell r="BZ462"/>
          <cell r="CA462" t="str">
            <v>Kanuit</v>
          </cell>
          <cell r="CB462" t="str">
            <v>Gallentine</v>
          </cell>
          <cell r="CC462">
            <v>9</v>
          </cell>
        </row>
        <row r="463">
          <cell r="C463">
            <v>386</v>
          </cell>
          <cell r="D463">
            <v>10</v>
          </cell>
          <cell r="E463">
            <v>258</v>
          </cell>
          <cell r="F463">
            <v>10</v>
          </cell>
          <cell r="G463"/>
          <cell r="H463" t="str">
            <v/>
          </cell>
          <cell r="I463" t="str">
            <v/>
          </cell>
          <cell r="J463">
            <v>0</v>
          </cell>
          <cell r="K463" t="str">
            <v>Kanuit</v>
          </cell>
          <cell r="L463" t="str">
            <v>Storage - Repl West Reservoir</v>
          </cell>
          <cell r="M463" t="str">
            <v>1070009-8</v>
          </cell>
          <cell r="N463" t="str">
            <v xml:space="preserve">No </v>
          </cell>
          <cell r="O463">
            <v>42803</v>
          </cell>
          <cell r="P463" t="str">
            <v>Reg</v>
          </cell>
          <cell r="Q463" t="str">
            <v>Exempt</v>
          </cell>
          <cell r="R463">
            <v>0</v>
          </cell>
          <cell r="S463"/>
          <cell r="T463"/>
          <cell r="U463"/>
          <cell r="V463"/>
          <cell r="W463">
            <v>0</v>
          </cell>
          <cell r="X463"/>
          <cell r="Y463"/>
          <cell r="Z463"/>
          <cell r="AA463"/>
          <cell r="AB463">
            <v>0</v>
          </cell>
          <cell r="AC463"/>
          <cell r="AD463"/>
          <cell r="AE463"/>
          <cell r="AF463"/>
          <cell r="AG463"/>
          <cell r="AH463" t="str">
            <v>may include demo of reservoir &amp; construction of a booster pump station</v>
          </cell>
          <cell r="AI463">
            <v>2770000</v>
          </cell>
          <cell r="AJ463">
            <v>2770000</v>
          </cell>
          <cell r="AK463">
            <v>0</v>
          </cell>
          <cell r="AL463"/>
          <cell r="AM463"/>
          <cell r="AN463"/>
          <cell r="AO463"/>
          <cell r="AP463"/>
          <cell r="AQ463">
            <v>2770000</v>
          </cell>
          <cell r="AR463">
            <v>0</v>
          </cell>
          <cell r="AS463"/>
          <cell r="AT463">
            <v>0</v>
          </cell>
          <cell r="AU463">
            <v>0</v>
          </cell>
          <cell r="AV463"/>
          <cell r="AW463">
            <v>0</v>
          </cell>
          <cell r="AX463">
            <v>0</v>
          </cell>
          <cell r="AY463">
            <v>0</v>
          </cell>
          <cell r="AZ463"/>
          <cell r="BA463"/>
          <cell r="BB463"/>
          <cell r="BC463"/>
          <cell r="BD463"/>
          <cell r="BE463"/>
          <cell r="BF463">
            <v>0</v>
          </cell>
          <cell r="BG463">
            <v>0</v>
          </cell>
          <cell r="BH463"/>
          <cell r="BI463">
            <v>0</v>
          </cell>
          <cell r="BJ463"/>
          <cell r="BK463"/>
          <cell r="BL463"/>
          <cell r="BM463"/>
          <cell r="BN463"/>
          <cell r="BO463"/>
          <cell r="BP463"/>
          <cell r="BQ463"/>
          <cell r="BR463"/>
          <cell r="BS463"/>
          <cell r="BT463">
            <v>0</v>
          </cell>
          <cell r="BU463"/>
          <cell r="BV463"/>
          <cell r="BW463"/>
          <cell r="BX463"/>
          <cell r="BY463"/>
          <cell r="BZ463"/>
          <cell r="CA463" t="str">
            <v>Kanuit</v>
          </cell>
          <cell r="CB463" t="str">
            <v>Gallentine</v>
          </cell>
          <cell r="CC463">
            <v>9</v>
          </cell>
        </row>
        <row r="464">
          <cell r="C464">
            <v>108</v>
          </cell>
          <cell r="D464">
            <v>20</v>
          </cell>
          <cell r="E464"/>
          <cell r="F464"/>
          <cell r="G464">
            <v>2024</v>
          </cell>
          <cell r="H464" t="str">
            <v/>
          </cell>
          <cell r="I464" t="str">
            <v>Yes</v>
          </cell>
          <cell r="J464">
            <v>0</v>
          </cell>
          <cell r="K464" t="str">
            <v>Sabie</v>
          </cell>
          <cell r="L464" t="str">
            <v>Other - LSL Replacement, Independence St</v>
          </cell>
          <cell r="M464" t="str">
            <v>1270021-6</v>
          </cell>
          <cell r="N464" t="str">
            <v>Yes</v>
          </cell>
          <cell r="O464">
            <v>1650</v>
          </cell>
          <cell r="P464" t="str">
            <v>LSL</v>
          </cell>
          <cell r="Q464"/>
          <cell r="R464"/>
          <cell r="S464">
            <v>45076</v>
          </cell>
          <cell r="T464">
            <v>50000</v>
          </cell>
          <cell r="U464">
            <v>30000</v>
          </cell>
          <cell r="V464">
            <v>20000</v>
          </cell>
          <cell r="W464">
            <v>15000</v>
          </cell>
          <cell r="X464" t="str">
            <v>Part B</v>
          </cell>
          <cell r="Y464"/>
          <cell r="Z464"/>
          <cell r="AA464"/>
          <cell r="AB464"/>
          <cell r="AC464"/>
          <cell r="AD464">
            <v>45413</v>
          </cell>
          <cell r="AE464">
            <v>45566</v>
          </cell>
          <cell r="AF464"/>
          <cell r="AG464"/>
          <cell r="AH464" t="str">
            <v>Private/Public cost breakdown?</v>
          </cell>
          <cell r="AI464">
            <v>55000</v>
          </cell>
          <cell r="AJ464">
            <v>55000</v>
          </cell>
          <cell r="AK464">
            <v>0</v>
          </cell>
          <cell r="AL464"/>
          <cell r="AM464"/>
          <cell r="AN464"/>
          <cell r="AO464"/>
          <cell r="AP464"/>
          <cell r="AQ464">
            <v>55000</v>
          </cell>
          <cell r="AR464">
            <v>55000</v>
          </cell>
          <cell r="AS464"/>
          <cell r="AT464">
            <v>20000</v>
          </cell>
          <cell r="AU464">
            <v>0</v>
          </cell>
          <cell r="AV464"/>
          <cell r="AW464">
            <v>20000</v>
          </cell>
          <cell r="AX464">
            <v>15000</v>
          </cell>
          <cell r="AY464">
            <v>20000</v>
          </cell>
          <cell r="AZ464"/>
          <cell r="BA464"/>
          <cell r="BB464"/>
          <cell r="BC464"/>
          <cell r="BD464"/>
          <cell r="BE464"/>
          <cell r="BF464">
            <v>0</v>
          </cell>
          <cell r="BG464">
            <v>0</v>
          </cell>
          <cell r="BH464"/>
          <cell r="BI464">
            <v>0</v>
          </cell>
          <cell r="BJ464"/>
          <cell r="BK464"/>
          <cell r="BL464"/>
          <cell r="BM464"/>
          <cell r="BN464"/>
          <cell r="BO464"/>
          <cell r="BP464"/>
          <cell r="BQ464"/>
          <cell r="BR464"/>
          <cell r="BS464"/>
          <cell r="BT464"/>
          <cell r="BU464"/>
          <cell r="BV464"/>
          <cell r="BW464"/>
          <cell r="BX464"/>
          <cell r="BY464"/>
          <cell r="BZ464"/>
          <cell r="CA464" t="str">
            <v>Sabie</v>
          </cell>
          <cell r="CB464"/>
          <cell r="CC464">
            <v>11</v>
          </cell>
        </row>
        <row r="465">
          <cell r="C465">
            <v>151</v>
          </cell>
          <cell r="D465">
            <v>13</v>
          </cell>
          <cell r="E465">
            <v>30</v>
          </cell>
          <cell r="F465">
            <v>13</v>
          </cell>
          <cell r="G465" t="str">
            <v/>
          </cell>
          <cell r="H465" t="str">
            <v/>
          </cell>
          <cell r="I465" t="str">
            <v/>
          </cell>
          <cell r="J465">
            <v>0</v>
          </cell>
          <cell r="K465" t="str">
            <v>Sabie</v>
          </cell>
          <cell r="L465" t="str">
            <v>Source - New Well #4 &amp; Test Well</v>
          </cell>
          <cell r="M465" t="str">
            <v>1270021-4</v>
          </cell>
          <cell r="N465" t="str">
            <v xml:space="preserve">No </v>
          </cell>
          <cell r="O465">
            <v>1768</v>
          </cell>
          <cell r="P465" t="str">
            <v>Reg</v>
          </cell>
          <cell r="Q465" t="str">
            <v>Exempt</v>
          </cell>
          <cell r="R465"/>
          <cell r="S465"/>
          <cell r="T465"/>
          <cell r="U465"/>
          <cell r="V465"/>
          <cell r="W465">
            <v>0</v>
          </cell>
          <cell r="X465"/>
          <cell r="Y465"/>
          <cell r="Z465"/>
          <cell r="AA465"/>
          <cell r="AB465">
            <v>0</v>
          </cell>
          <cell r="AC465"/>
          <cell r="AD465"/>
          <cell r="AE465"/>
          <cell r="AF465"/>
          <cell r="AG465"/>
          <cell r="AH465"/>
          <cell r="AI465">
            <v>585000</v>
          </cell>
          <cell r="AJ465">
            <v>585000</v>
          </cell>
          <cell r="AK465">
            <v>0</v>
          </cell>
          <cell r="AL465"/>
          <cell r="AM465"/>
          <cell r="AN465"/>
          <cell r="AO465"/>
          <cell r="AP465"/>
          <cell r="AQ465">
            <v>585000</v>
          </cell>
          <cell r="AR465">
            <v>0</v>
          </cell>
          <cell r="AS465"/>
          <cell r="AT465">
            <v>0</v>
          </cell>
          <cell r="AU465">
            <v>0</v>
          </cell>
          <cell r="AV465"/>
          <cell r="AW465">
            <v>0</v>
          </cell>
          <cell r="AX465">
            <v>0</v>
          </cell>
          <cell r="AY465">
            <v>0</v>
          </cell>
          <cell r="AZ465"/>
          <cell r="BA465"/>
          <cell r="BB465"/>
          <cell r="BC465"/>
          <cell r="BD465"/>
          <cell r="BE465"/>
          <cell r="BF465">
            <v>0</v>
          </cell>
          <cell r="BG465">
            <v>0</v>
          </cell>
          <cell r="BH465"/>
          <cell r="BI465">
            <v>0</v>
          </cell>
          <cell r="BJ465"/>
          <cell r="BK465"/>
          <cell r="BL465"/>
          <cell r="BM465"/>
          <cell r="BN465"/>
          <cell r="BO465"/>
          <cell r="BP465"/>
          <cell r="BQ465"/>
          <cell r="BR465"/>
          <cell r="BS465"/>
          <cell r="BT465">
            <v>0</v>
          </cell>
          <cell r="BU465"/>
          <cell r="BV465"/>
          <cell r="BW465"/>
          <cell r="BX465"/>
          <cell r="BY465"/>
          <cell r="BZ465"/>
          <cell r="CA465" t="str">
            <v>Sabie</v>
          </cell>
          <cell r="CB465" t="str">
            <v>Sabie</v>
          </cell>
          <cell r="CC465">
            <v>11</v>
          </cell>
        </row>
        <row r="466">
          <cell r="C466">
            <v>617</v>
          </cell>
          <cell r="D466">
            <v>10</v>
          </cell>
          <cell r="E466"/>
          <cell r="F466"/>
          <cell r="G466">
            <v>2024</v>
          </cell>
          <cell r="H466" t="str">
            <v/>
          </cell>
          <cell r="I466" t="str">
            <v>Yes</v>
          </cell>
          <cell r="J466">
            <v>0</v>
          </cell>
          <cell r="K466" t="str">
            <v>Sabie</v>
          </cell>
          <cell r="L466" t="str">
            <v>Watermain - Independence St. Replacement</v>
          </cell>
          <cell r="M466" t="str">
            <v>1270021-5</v>
          </cell>
          <cell r="N466" t="str">
            <v xml:space="preserve">No </v>
          </cell>
          <cell r="O466">
            <v>1650</v>
          </cell>
          <cell r="P466" t="str">
            <v>Reg</v>
          </cell>
          <cell r="Q466"/>
          <cell r="R466"/>
          <cell r="S466">
            <v>45076</v>
          </cell>
          <cell r="T466">
            <v>443500</v>
          </cell>
          <cell r="U466"/>
          <cell r="V466"/>
          <cell r="W466">
            <v>443500</v>
          </cell>
          <cell r="X466" t="str">
            <v>Part B</v>
          </cell>
          <cell r="Y466"/>
          <cell r="Z466"/>
          <cell r="AA466"/>
          <cell r="AB466"/>
          <cell r="AC466"/>
          <cell r="AD466">
            <v>45413</v>
          </cell>
          <cell r="AE466">
            <v>45566</v>
          </cell>
          <cell r="AF466"/>
          <cell r="AG466"/>
          <cell r="AH466"/>
          <cell r="AI466">
            <v>443500</v>
          </cell>
          <cell r="AJ466">
            <v>443500</v>
          </cell>
          <cell r="AK466">
            <v>0</v>
          </cell>
          <cell r="AL466"/>
          <cell r="AM466"/>
          <cell r="AN466"/>
          <cell r="AO466"/>
          <cell r="AP466"/>
          <cell r="AQ466">
            <v>443500</v>
          </cell>
          <cell r="AR466">
            <v>443500</v>
          </cell>
          <cell r="AS466"/>
          <cell r="AT466">
            <v>0</v>
          </cell>
          <cell r="AU466">
            <v>0</v>
          </cell>
          <cell r="AV466"/>
          <cell r="AW466">
            <v>0</v>
          </cell>
          <cell r="AX466">
            <v>0</v>
          </cell>
          <cell r="AY466">
            <v>443500</v>
          </cell>
          <cell r="AZ466"/>
          <cell r="BA466"/>
          <cell r="BB466"/>
          <cell r="BC466"/>
          <cell r="BD466"/>
          <cell r="BE466"/>
          <cell r="BF466">
            <v>0</v>
          </cell>
          <cell r="BG466">
            <v>0</v>
          </cell>
          <cell r="BH466"/>
          <cell r="BI466">
            <v>0</v>
          </cell>
          <cell r="BJ466"/>
          <cell r="BK466"/>
          <cell r="BL466"/>
          <cell r="BM466"/>
          <cell r="BN466"/>
          <cell r="BO466"/>
          <cell r="BP466"/>
          <cell r="BQ466"/>
          <cell r="BR466"/>
          <cell r="BS466"/>
          <cell r="BT466"/>
          <cell r="BU466"/>
          <cell r="BV466"/>
          <cell r="BW466"/>
          <cell r="BX466"/>
          <cell r="BY466"/>
          <cell r="BZ466"/>
          <cell r="CA466" t="str">
            <v>Sabie</v>
          </cell>
          <cell r="CB466"/>
          <cell r="CC466">
            <v>11</v>
          </cell>
        </row>
        <row r="467">
          <cell r="C467">
            <v>20</v>
          </cell>
          <cell r="D467">
            <v>20</v>
          </cell>
          <cell r="E467">
            <v>153</v>
          </cell>
          <cell r="F467">
            <v>10</v>
          </cell>
          <cell r="G467">
            <v>2024</v>
          </cell>
          <cell r="H467" t="str">
            <v/>
          </cell>
          <cell r="I467" t="str">
            <v>Yes</v>
          </cell>
          <cell r="J467">
            <v>0</v>
          </cell>
          <cell r="K467" t="str">
            <v>Schultz</v>
          </cell>
          <cell r="L467" t="str">
            <v>Other - LSL Replacement</v>
          </cell>
          <cell r="M467" t="str">
            <v>1310023-5</v>
          </cell>
          <cell r="N467" t="str">
            <v>Yes</v>
          </cell>
          <cell r="O467">
            <v>550</v>
          </cell>
          <cell r="P467" t="str">
            <v>LSL</v>
          </cell>
          <cell r="Q467" t="str">
            <v>Exempt</v>
          </cell>
          <cell r="R467"/>
          <cell r="S467">
            <v>45049</v>
          </cell>
          <cell r="T467">
            <v>991875</v>
          </cell>
          <cell r="U467">
            <v>396750</v>
          </cell>
          <cell r="V467">
            <v>595125</v>
          </cell>
          <cell r="W467">
            <v>198375</v>
          </cell>
          <cell r="X467" t="str">
            <v>Part B</v>
          </cell>
          <cell r="Y467"/>
          <cell r="Z467"/>
          <cell r="AA467"/>
          <cell r="AB467">
            <v>0</v>
          </cell>
          <cell r="AC467"/>
          <cell r="AD467">
            <v>45413</v>
          </cell>
          <cell r="AE467">
            <v>45566</v>
          </cell>
          <cell r="AF467"/>
          <cell r="AG467"/>
          <cell r="AH467" t="str">
            <v>No private/public cost breakdown</v>
          </cell>
          <cell r="AI467">
            <v>991875</v>
          </cell>
          <cell r="AJ467">
            <v>991875</v>
          </cell>
          <cell r="AK467">
            <v>0</v>
          </cell>
          <cell r="AL467"/>
          <cell r="AM467"/>
          <cell r="AN467"/>
          <cell r="AO467"/>
          <cell r="AP467"/>
          <cell r="AQ467">
            <v>991875</v>
          </cell>
          <cell r="AR467">
            <v>991875</v>
          </cell>
          <cell r="AS467"/>
          <cell r="AT467">
            <v>595125</v>
          </cell>
          <cell r="AU467">
            <v>0</v>
          </cell>
          <cell r="AV467"/>
          <cell r="AW467">
            <v>595125</v>
          </cell>
          <cell r="AX467">
            <v>198375</v>
          </cell>
          <cell r="AY467">
            <v>198375</v>
          </cell>
          <cell r="AZ467"/>
          <cell r="BA467"/>
          <cell r="BB467"/>
          <cell r="BC467"/>
          <cell r="BD467"/>
          <cell r="BE467"/>
          <cell r="BF467">
            <v>0</v>
          </cell>
          <cell r="BG467">
            <v>0</v>
          </cell>
          <cell r="BH467"/>
          <cell r="BI467">
            <v>0</v>
          </cell>
          <cell r="BJ467"/>
          <cell r="BK467"/>
          <cell r="BL467"/>
          <cell r="BM467"/>
          <cell r="BN467"/>
          <cell r="BO467"/>
          <cell r="BP467"/>
          <cell r="BQ467"/>
          <cell r="BR467"/>
          <cell r="BS467"/>
          <cell r="BT467">
            <v>0</v>
          </cell>
          <cell r="BU467"/>
          <cell r="BV467"/>
          <cell r="BW467"/>
          <cell r="BX467"/>
          <cell r="BY467"/>
          <cell r="BZ467"/>
          <cell r="CA467" t="str">
            <v>Schultz</v>
          </cell>
          <cell r="CB467"/>
          <cell r="CC467" t="str">
            <v>3a</v>
          </cell>
        </row>
        <row r="468">
          <cell r="C468">
            <v>283</v>
          </cell>
          <cell r="D468">
            <v>10</v>
          </cell>
          <cell r="E468">
            <v>152</v>
          </cell>
          <cell r="F468">
            <v>10</v>
          </cell>
          <cell r="G468"/>
          <cell r="H468" t="str">
            <v/>
          </cell>
          <cell r="I468" t="str">
            <v/>
          </cell>
          <cell r="J468">
            <v>0</v>
          </cell>
          <cell r="K468" t="str">
            <v>Schultz</v>
          </cell>
          <cell r="L468" t="str">
            <v>Watermain - Downtown Area</v>
          </cell>
          <cell r="M468" t="str">
            <v>1310023-4</v>
          </cell>
          <cell r="N468" t="str">
            <v xml:space="preserve">No </v>
          </cell>
          <cell r="O468">
            <v>534</v>
          </cell>
          <cell r="P468" t="str">
            <v>Reg</v>
          </cell>
          <cell r="Q468" t="str">
            <v>Exempt</v>
          </cell>
          <cell r="R468"/>
          <cell r="S468"/>
          <cell r="T468"/>
          <cell r="U468"/>
          <cell r="V468"/>
          <cell r="W468">
            <v>0</v>
          </cell>
          <cell r="X468"/>
          <cell r="Y468"/>
          <cell r="Z468"/>
          <cell r="AA468"/>
          <cell r="AB468">
            <v>0</v>
          </cell>
          <cell r="AC468"/>
          <cell r="AD468"/>
          <cell r="AE468"/>
          <cell r="AF468"/>
          <cell r="AG468"/>
          <cell r="AH468"/>
          <cell r="AI468">
            <v>2865000</v>
          </cell>
          <cell r="AJ468">
            <v>2865000</v>
          </cell>
          <cell r="AK468">
            <v>0</v>
          </cell>
          <cell r="AL468"/>
          <cell r="AM468"/>
          <cell r="AN468"/>
          <cell r="AO468"/>
          <cell r="AP468"/>
          <cell r="AQ468">
            <v>2865000</v>
          </cell>
          <cell r="AR468">
            <v>0</v>
          </cell>
          <cell r="AS468"/>
          <cell r="AT468">
            <v>0</v>
          </cell>
          <cell r="AU468">
            <v>0</v>
          </cell>
          <cell r="AV468"/>
          <cell r="AW468">
            <v>0</v>
          </cell>
          <cell r="AX468">
            <v>0</v>
          </cell>
          <cell r="AY468">
            <v>0</v>
          </cell>
          <cell r="AZ468"/>
          <cell r="BA468"/>
          <cell r="BB468"/>
          <cell r="BC468"/>
          <cell r="BD468"/>
          <cell r="BE468"/>
          <cell r="BF468">
            <v>0</v>
          </cell>
          <cell r="BG468">
            <v>0</v>
          </cell>
          <cell r="BH468"/>
          <cell r="BI468">
            <v>0</v>
          </cell>
          <cell r="BJ468"/>
          <cell r="BK468"/>
          <cell r="BL468"/>
          <cell r="BM468"/>
          <cell r="BN468"/>
          <cell r="BO468"/>
          <cell r="BP468"/>
          <cell r="BQ468"/>
          <cell r="BR468"/>
          <cell r="BS468"/>
          <cell r="BT468">
            <v>0</v>
          </cell>
          <cell r="BU468"/>
          <cell r="BV468"/>
          <cell r="BW468"/>
          <cell r="BX468"/>
          <cell r="BY468"/>
          <cell r="BZ468"/>
          <cell r="CA468" t="str">
            <v>Schultz</v>
          </cell>
          <cell r="CB468"/>
          <cell r="CC468" t="str">
            <v>3a</v>
          </cell>
        </row>
        <row r="469">
          <cell r="C469">
            <v>298</v>
          </cell>
          <cell r="D469">
            <v>10</v>
          </cell>
          <cell r="E469">
            <v>151</v>
          </cell>
          <cell r="F469">
            <v>10</v>
          </cell>
          <cell r="G469"/>
          <cell r="H469" t="str">
            <v/>
          </cell>
          <cell r="I469" t="str">
            <v/>
          </cell>
          <cell r="J469" t="str">
            <v>PER submitted</v>
          </cell>
          <cell r="K469" t="str">
            <v>Schultz</v>
          </cell>
          <cell r="L469" t="str">
            <v>Storage - Tower Replacement</v>
          </cell>
          <cell r="M469" t="str">
            <v>1310023-3</v>
          </cell>
          <cell r="N469" t="str">
            <v xml:space="preserve">No </v>
          </cell>
          <cell r="O469">
            <v>550</v>
          </cell>
          <cell r="P469" t="str">
            <v>Reg</v>
          </cell>
          <cell r="Q469" t="str">
            <v>Exempt</v>
          </cell>
          <cell r="R469"/>
          <cell r="S469"/>
          <cell r="T469"/>
          <cell r="U469"/>
          <cell r="V469"/>
          <cell r="W469">
            <v>0</v>
          </cell>
          <cell r="X469"/>
          <cell r="Y469"/>
          <cell r="Z469"/>
          <cell r="AA469"/>
          <cell r="AB469">
            <v>0</v>
          </cell>
          <cell r="AC469"/>
          <cell r="AD469">
            <v>44697</v>
          </cell>
          <cell r="AE469">
            <v>44834</v>
          </cell>
          <cell r="AF469"/>
          <cell r="AG469"/>
          <cell r="AH469" t="str">
            <v>ALL RD</v>
          </cell>
          <cell r="AI469">
            <v>1731006</v>
          </cell>
          <cell r="AJ469">
            <v>1731006</v>
          </cell>
          <cell r="AK469">
            <v>0</v>
          </cell>
          <cell r="AL469"/>
          <cell r="AM469"/>
          <cell r="AN469"/>
          <cell r="AO469"/>
          <cell r="AP469"/>
          <cell r="AQ469">
            <v>1731006</v>
          </cell>
          <cell r="AR469">
            <v>0</v>
          </cell>
          <cell r="AS469"/>
          <cell r="AT469">
            <v>0</v>
          </cell>
          <cell r="AU469">
            <v>0</v>
          </cell>
          <cell r="AV469"/>
          <cell r="AW469">
            <v>0</v>
          </cell>
          <cell r="AX469">
            <v>0</v>
          </cell>
          <cell r="AY469">
            <v>0</v>
          </cell>
          <cell r="AZ469"/>
          <cell r="BA469"/>
          <cell r="BB469"/>
          <cell r="BC469"/>
          <cell r="BD469"/>
          <cell r="BE469"/>
          <cell r="BF469">
            <v>0</v>
          </cell>
          <cell r="BG469">
            <v>0</v>
          </cell>
          <cell r="BH469"/>
          <cell r="BI469">
            <v>0</v>
          </cell>
          <cell r="BJ469" t="str">
            <v>PER submitted</v>
          </cell>
          <cell r="BK469"/>
          <cell r="BL469"/>
          <cell r="BM469"/>
          <cell r="BN469"/>
          <cell r="BO469"/>
          <cell r="BP469"/>
          <cell r="BQ469">
            <v>631006</v>
          </cell>
          <cell r="BR469">
            <v>500000</v>
          </cell>
          <cell r="BS469">
            <v>1100000</v>
          </cell>
          <cell r="BT469">
            <v>1600000</v>
          </cell>
          <cell r="BU469"/>
          <cell r="BV469"/>
          <cell r="BW469"/>
          <cell r="BX469"/>
          <cell r="BY469"/>
          <cell r="BZ469"/>
          <cell r="CA469" t="str">
            <v>Schultz</v>
          </cell>
          <cell r="CB469"/>
          <cell r="CC469" t="str">
            <v>3a</v>
          </cell>
        </row>
        <row r="470">
          <cell r="C470">
            <v>299</v>
          </cell>
          <cell r="D470">
            <v>10</v>
          </cell>
          <cell r="E470"/>
          <cell r="F470"/>
          <cell r="G470"/>
          <cell r="H470" t="str">
            <v/>
          </cell>
          <cell r="I470" t="str">
            <v/>
          </cell>
          <cell r="J470">
            <v>0</v>
          </cell>
          <cell r="K470" t="str">
            <v>Schultz</v>
          </cell>
          <cell r="L470" t="str">
            <v>Conservation - Meter Replacement</v>
          </cell>
          <cell r="M470" t="str">
            <v>1310023-6</v>
          </cell>
          <cell r="N470" t="str">
            <v xml:space="preserve">No </v>
          </cell>
          <cell r="O470">
            <v>550</v>
          </cell>
          <cell r="P470" t="str">
            <v>Reg</v>
          </cell>
          <cell r="Q470"/>
          <cell r="R470"/>
          <cell r="S470"/>
          <cell r="T470"/>
          <cell r="U470"/>
          <cell r="V470"/>
          <cell r="W470">
            <v>0</v>
          </cell>
          <cell r="X470"/>
          <cell r="Y470"/>
          <cell r="Z470"/>
          <cell r="AA470"/>
          <cell r="AB470"/>
          <cell r="AC470"/>
          <cell r="AD470"/>
          <cell r="AE470"/>
          <cell r="AF470"/>
          <cell r="AG470"/>
          <cell r="AH470"/>
          <cell r="AI470">
            <v>4805465</v>
          </cell>
          <cell r="AJ470">
            <v>4805465</v>
          </cell>
          <cell r="AK470">
            <v>0</v>
          </cell>
          <cell r="AL470"/>
          <cell r="AM470"/>
          <cell r="AN470"/>
          <cell r="AO470"/>
          <cell r="AP470"/>
          <cell r="AQ470">
            <v>4805465</v>
          </cell>
          <cell r="AR470">
            <v>0</v>
          </cell>
          <cell r="AS470"/>
          <cell r="AT470">
            <v>0</v>
          </cell>
          <cell r="AU470">
            <v>0</v>
          </cell>
          <cell r="AV470"/>
          <cell r="AW470">
            <v>0</v>
          </cell>
          <cell r="AX470">
            <v>0</v>
          </cell>
          <cell r="AY470">
            <v>0</v>
          </cell>
          <cell r="AZ470"/>
          <cell r="BA470"/>
          <cell r="BB470"/>
          <cell r="BC470"/>
          <cell r="BD470"/>
          <cell r="BE470"/>
          <cell r="BF470">
            <v>0</v>
          </cell>
          <cell r="BG470">
            <v>0</v>
          </cell>
          <cell r="BH470"/>
          <cell r="BI470">
            <v>0</v>
          </cell>
          <cell r="BJ470"/>
          <cell r="BK470"/>
          <cell r="BL470"/>
          <cell r="BM470"/>
          <cell r="BN470"/>
          <cell r="BO470"/>
          <cell r="BP470"/>
          <cell r="BQ470"/>
          <cell r="BR470"/>
          <cell r="BS470"/>
          <cell r="BT470"/>
          <cell r="BU470"/>
          <cell r="BV470"/>
          <cell r="BW470"/>
          <cell r="BX470"/>
          <cell r="BY470"/>
          <cell r="BZ470"/>
          <cell r="CA470" t="str">
            <v>Schultz</v>
          </cell>
          <cell r="CB470"/>
          <cell r="CC470" t="str">
            <v>3a</v>
          </cell>
        </row>
        <row r="471">
          <cell r="C471">
            <v>650</v>
          </cell>
          <cell r="D471">
            <v>7</v>
          </cell>
          <cell r="E471">
            <v>489</v>
          </cell>
          <cell r="F471">
            <v>7</v>
          </cell>
          <cell r="G471" t="str">
            <v/>
          </cell>
          <cell r="H471" t="str">
            <v/>
          </cell>
          <cell r="I471" t="str">
            <v/>
          </cell>
          <cell r="J471">
            <v>0</v>
          </cell>
          <cell r="K471" t="str">
            <v>Schultz</v>
          </cell>
          <cell r="L471" t="str">
            <v>Watermain - Replace and Loop Main</v>
          </cell>
          <cell r="M471" t="str">
            <v>1310023-2</v>
          </cell>
          <cell r="N471" t="str">
            <v xml:space="preserve">No </v>
          </cell>
          <cell r="O471">
            <v>626</v>
          </cell>
          <cell r="P471" t="str">
            <v>Reg</v>
          </cell>
          <cell r="Q471" t="str">
            <v>Exempt</v>
          </cell>
          <cell r="R471"/>
          <cell r="S471"/>
          <cell r="T471"/>
          <cell r="U471"/>
          <cell r="V471"/>
          <cell r="W471">
            <v>0</v>
          </cell>
          <cell r="X471"/>
          <cell r="Y471"/>
          <cell r="Z471"/>
          <cell r="AA471"/>
          <cell r="AB471">
            <v>0</v>
          </cell>
          <cell r="AC471"/>
          <cell r="AD471"/>
          <cell r="AE471"/>
          <cell r="AF471"/>
          <cell r="AG471"/>
          <cell r="AH471"/>
          <cell r="AI471">
            <v>905000</v>
          </cell>
          <cell r="AJ471">
            <v>905000</v>
          </cell>
          <cell r="AK471">
            <v>0</v>
          </cell>
          <cell r="AL471"/>
          <cell r="AM471"/>
          <cell r="AN471"/>
          <cell r="AO471"/>
          <cell r="AP471"/>
          <cell r="AQ471">
            <v>905000</v>
          </cell>
          <cell r="AR471">
            <v>0</v>
          </cell>
          <cell r="AS471"/>
          <cell r="AT471">
            <v>0</v>
          </cell>
          <cell r="AU471">
            <v>0</v>
          </cell>
          <cell r="AV471"/>
          <cell r="AW471">
            <v>0</v>
          </cell>
          <cell r="AX471">
            <v>0</v>
          </cell>
          <cell r="AY471">
            <v>0</v>
          </cell>
          <cell r="AZ471"/>
          <cell r="BA471"/>
          <cell r="BB471"/>
          <cell r="BC471"/>
          <cell r="BD471"/>
          <cell r="BE471"/>
          <cell r="BF471">
            <v>0</v>
          </cell>
          <cell r="BG471">
            <v>0</v>
          </cell>
          <cell r="BH471"/>
          <cell r="BI471">
            <v>0</v>
          </cell>
          <cell r="BJ471"/>
          <cell r="BK471"/>
          <cell r="BL471"/>
          <cell r="BM471"/>
          <cell r="BN471"/>
          <cell r="BO471"/>
          <cell r="BP471"/>
          <cell r="BQ471"/>
          <cell r="BR471"/>
          <cell r="BS471"/>
          <cell r="BT471">
            <v>0</v>
          </cell>
          <cell r="BU471"/>
          <cell r="BV471" t="str">
            <v>2013,2012 not funded</v>
          </cell>
          <cell r="BW471"/>
          <cell r="BX471"/>
          <cell r="BY471"/>
          <cell r="BZ471"/>
          <cell r="CA471" t="str">
            <v>Schultz</v>
          </cell>
          <cell r="CB471" t="str">
            <v>Fletcher</v>
          </cell>
          <cell r="CC471" t="str">
            <v>3a</v>
          </cell>
        </row>
        <row r="472">
          <cell r="C472">
            <v>827</v>
          </cell>
          <cell r="D472">
            <v>5</v>
          </cell>
          <cell r="E472">
            <v>657</v>
          </cell>
          <cell r="F472">
            <v>5</v>
          </cell>
          <cell r="G472"/>
          <cell r="H472" t="str">
            <v/>
          </cell>
          <cell r="I472" t="str">
            <v/>
          </cell>
          <cell r="J472">
            <v>0</v>
          </cell>
          <cell r="K472" t="str">
            <v>Sabie</v>
          </cell>
          <cell r="L472" t="str">
            <v>Storage - Rehab Tower</v>
          </cell>
          <cell r="M472" t="str">
            <v>1100006-9</v>
          </cell>
          <cell r="N472" t="str">
            <v xml:space="preserve">No </v>
          </cell>
          <cell r="O472">
            <v>1900</v>
          </cell>
          <cell r="P472" t="str">
            <v>Reg</v>
          </cell>
          <cell r="Q472" t="str">
            <v>Exempt</v>
          </cell>
          <cell r="R472"/>
          <cell r="S472"/>
          <cell r="T472"/>
          <cell r="U472"/>
          <cell r="V472"/>
          <cell r="W472">
            <v>0</v>
          </cell>
          <cell r="X472"/>
          <cell r="Y472"/>
          <cell r="Z472"/>
          <cell r="AA472"/>
          <cell r="AB472">
            <v>0</v>
          </cell>
          <cell r="AC472"/>
          <cell r="AD472"/>
          <cell r="AE472"/>
          <cell r="AF472"/>
          <cell r="AG472"/>
          <cell r="AH472"/>
          <cell r="AI472">
            <v>410000</v>
          </cell>
          <cell r="AJ472">
            <v>410000</v>
          </cell>
          <cell r="AK472">
            <v>0</v>
          </cell>
          <cell r="AL472"/>
          <cell r="AM472"/>
          <cell r="AN472"/>
          <cell r="AO472"/>
          <cell r="AP472"/>
          <cell r="AQ472">
            <v>410000</v>
          </cell>
          <cell r="AR472">
            <v>0</v>
          </cell>
          <cell r="AS472"/>
          <cell r="AT472">
            <v>0</v>
          </cell>
          <cell r="AU472">
            <v>0</v>
          </cell>
          <cell r="AV472"/>
          <cell r="AW472">
            <v>0</v>
          </cell>
          <cell r="AX472">
            <v>0</v>
          </cell>
          <cell r="AY472">
            <v>0</v>
          </cell>
          <cell r="AZ472"/>
          <cell r="BA472"/>
          <cell r="BB472"/>
          <cell r="BC472"/>
          <cell r="BD472"/>
          <cell r="BE472"/>
          <cell r="BF472">
            <v>0</v>
          </cell>
          <cell r="BG472">
            <v>0</v>
          </cell>
          <cell r="BH472"/>
          <cell r="BI472">
            <v>0</v>
          </cell>
          <cell r="BJ472"/>
          <cell r="BK472"/>
          <cell r="BL472"/>
          <cell r="BM472"/>
          <cell r="BN472"/>
          <cell r="BO472"/>
          <cell r="BP472"/>
          <cell r="BQ472"/>
          <cell r="BR472"/>
          <cell r="BS472"/>
          <cell r="BT472">
            <v>0</v>
          </cell>
          <cell r="BU472"/>
          <cell r="BV472"/>
          <cell r="BW472"/>
          <cell r="BX472"/>
          <cell r="BY472"/>
          <cell r="BZ472"/>
          <cell r="CA472" t="str">
            <v>Sabie</v>
          </cell>
          <cell r="CB472" t="str">
            <v>Sabie</v>
          </cell>
          <cell r="CC472">
            <v>11</v>
          </cell>
        </row>
        <row r="473">
          <cell r="C473">
            <v>129</v>
          </cell>
          <cell r="D473">
            <v>15</v>
          </cell>
          <cell r="E473"/>
          <cell r="F473"/>
          <cell r="G473">
            <v>2024</v>
          </cell>
          <cell r="H473" t="str">
            <v/>
          </cell>
          <cell r="I473" t="str">
            <v>Yes</v>
          </cell>
          <cell r="J473">
            <v>0</v>
          </cell>
          <cell r="K473" t="str">
            <v>Kanuit</v>
          </cell>
          <cell r="L473" t="str">
            <v>Other - LSL Replacement</v>
          </cell>
          <cell r="M473" t="str">
            <v>1790009-4</v>
          </cell>
          <cell r="N473" t="str">
            <v>Yes</v>
          </cell>
          <cell r="O473">
            <v>956</v>
          </cell>
          <cell r="P473" t="str">
            <v>LSL</v>
          </cell>
          <cell r="Q473"/>
          <cell r="R473"/>
          <cell r="S473">
            <v>45077</v>
          </cell>
          <cell r="T473">
            <v>160000</v>
          </cell>
          <cell r="U473">
            <v>100000</v>
          </cell>
          <cell r="V473">
            <v>60000</v>
          </cell>
          <cell r="W473">
            <v>50000</v>
          </cell>
          <cell r="X473" t="str">
            <v>Part B</v>
          </cell>
          <cell r="Y473"/>
          <cell r="Z473"/>
          <cell r="AA473"/>
          <cell r="AB473"/>
          <cell r="AC473"/>
          <cell r="AD473">
            <v>45413</v>
          </cell>
          <cell r="AE473">
            <v>45597</v>
          </cell>
          <cell r="AF473"/>
          <cell r="AG473"/>
          <cell r="AH473" t="str">
            <v>Private/Public cost breakdown?</v>
          </cell>
          <cell r="AI473">
            <v>153000</v>
          </cell>
          <cell r="AJ473">
            <v>153000</v>
          </cell>
          <cell r="AK473">
            <v>0</v>
          </cell>
          <cell r="AL473"/>
          <cell r="AM473"/>
          <cell r="AN473"/>
          <cell r="AO473"/>
          <cell r="AP473"/>
          <cell r="AQ473">
            <v>153000</v>
          </cell>
          <cell r="AR473">
            <v>153000</v>
          </cell>
          <cell r="AS473"/>
          <cell r="AT473">
            <v>60000</v>
          </cell>
          <cell r="AU473">
            <v>0</v>
          </cell>
          <cell r="AV473"/>
          <cell r="AW473">
            <v>60000</v>
          </cell>
          <cell r="AX473">
            <v>50000</v>
          </cell>
          <cell r="AY473">
            <v>43000</v>
          </cell>
          <cell r="AZ473"/>
          <cell r="BA473"/>
          <cell r="BB473"/>
          <cell r="BC473"/>
          <cell r="BD473"/>
          <cell r="BE473"/>
          <cell r="BF473">
            <v>0</v>
          </cell>
          <cell r="BG473">
            <v>0</v>
          </cell>
          <cell r="BH473"/>
          <cell r="BI473">
            <v>0</v>
          </cell>
          <cell r="BJ473"/>
          <cell r="BK473"/>
          <cell r="BL473"/>
          <cell r="BM473"/>
          <cell r="BN473"/>
          <cell r="BO473"/>
          <cell r="BP473"/>
          <cell r="BQ473"/>
          <cell r="BR473"/>
          <cell r="BS473"/>
          <cell r="BT473"/>
          <cell r="BU473"/>
          <cell r="BV473"/>
          <cell r="BW473"/>
          <cell r="BX473"/>
          <cell r="BY473"/>
          <cell r="BZ473"/>
          <cell r="CA473" t="str">
            <v>Kanuit</v>
          </cell>
          <cell r="CB473" t="str">
            <v>Gallentine</v>
          </cell>
          <cell r="CC473">
            <v>10</v>
          </cell>
        </row>
        <row r="474">
          <cell r="C474">
            <v>817</v>
          </cell>
          <cell r="D474">
            <v>5</v>
          </cell>
          <cell r="E474"/>
          <cell r="F474"/>
          <cell r="G474"/>
          <cell r="H474" t="str">
            <v/>
          </cell>
          <cell r="I474" t="str">
            <v/>
          </cell>
          <cell r="J474" t="str">
            <v>Applied</v>
          </cell>
          <cell r="K474" t="str">
            <v>Kanuit</v>
          </cell>
          <cell r="L474" t="str">
            <v>Watermain - Replacement Various Areas</v>
          </cell>
          <cell r="M474" t="str">
            <v>1790009-3</v>
          </cell>
          <cell r="N474" t="str">
            <v xml:space="preserve">No </v>
          </cell>
          <cell r="O474">
            <v>956</v>
          </cell>
          <cell r="P474" t="str">
            <v>Reg</v>
          </cell>
          <cell r="Q474"/>
          <cell r="R474"/>
          <cell r="S474"/>
          <cell r="T474"/>
          <cell r="U474"/>
          <cell r="V474"/>
          <cell r="W474">
            <v>0</v>
          </cell>
          <cell r="X474"/>
          <cell r="Y474"/>
          <cell r="Z474"/>
          <cell r="AA474"/>
          <cell r="AB474"/>
          <cell r="AC474"/>
          <cell r="AD474"/>
          <cell r="AE474"/>
          <cell r="AF474"/>
          <cell r="AG474"/>
          <cell r="AH474"/>
          <cell r="AI474">
            <v>2749000</v>
          </cell>
          <cell r="AJ474">
            <v>2749000</v>
          </cell>
          <cell r="AK474">
            <v>0</v>
          </cell>
          <cell r="AL474"/>
          <cell r="AM474"/>
          <cell r="AN474"/>
          <cell r="AO474"/>
          <cell r="AP474"/>
          <cell r="AQ474">
            <v>2749000</v>
          </cell>
          <cell r="AR474">
            <v>0</v>
          </cell>
          <cell r="AS474"/>
          <cell r="AT474">
            <v>0</v>
          </cell>
          <cell r="AU474">
            <v>0</v>
          </cell>
          <cell r="AV474"/>
          <cell r="AW474">
            <v>0</v>
          </cell>
          <cell r="AX474">
            <v>0</v>
          </cell>
          <cell r="AY474">
            <v>0</v>
          </cell>
          <cell r="AZ474"/>
          <cell r="BA474"/>
          <cell r="BB474"/>
          <cell r="BC474"/>
          <cell r="BD474"/>
          <cell r="BE474"/>
          <cell r="BF474">
            <v>0</v>
          </cell>
          <cell r="BG474">
            <v>0</v>
          </cell>
          <cell r="BH474"/>
          <cell r="BI474">
            <v>0</v>
          </cell>
          <cell r="BJ474" t="str">
            <v>Applied</v>
          </cell>
          <cell r="BK474"/>
          <cell r="BL474"/>
          <cell r="BM474"/>
          <cell r="BN474"/>
          <cell r="BO474"/>
          <cell r="BP474"/>
          <cell r="BQ474"/>
          <cell r="BR474"/>
          <cell r="BS474"/>
          <cell r="BT474"/>
          <cell r="BU474"/>
          <cell r="BV474"/>
          <cell r="BW474"/>
          <cell r="BX474"/>
          <cell r="BY474"/>
          <cell r="BZ474"/>
          <cell r="CA474" t="str">
            <v>Kanuit</v>
          </cell>
          <cell r="CB474" t="str">
            <v>Gallentine</v>
          </cell>
          <cell r="CC474">
            <v>10</v>
          </cell>
        </row>
        <row r="475">
          <cell r="C475">
            <v>301</v>
          </cell>
          <cell r="D475">
            <v>10</v>
          </cell>
          <cell r="E475">
            <v>261</v>
          </cell>
          <cell r="F475">
            <v>10</v>
          </cell>
          <cell r="G475"/>
          <cell r="H475" t="str">
            <v/>
          </cell>
          <cell r="I475" t="str">
            <v/>
          </cell>
          <cell r="J475" t="str">
            <v>Referred to RD</v>
          </cell>
          <cell r="K475" t="str">
            <v>Bradshaw</v>
          </cell>
          <cell r="L475" t="str">
            <v>Storage - Tower Improvements</v>
          </cell>
          <cell r="M475" t="str">
            <v>1690033-2</v>
          </cell>
          <cell r="N475" t="str">
            <v xml:space="preserve">No </v>
          </cell>
          <cell r="O475">
            <v>96</v>
          </cell>
          <cell r="P475" t="str">
            <v>Reg</v>
          </cell>
          <cell r="Q475" t="str">
            <v>Exempt</v>
          </cell>
          <cell r="R475"/>
          <cell r="S475">
            <v>44991</v>
          </cell>
          <cell r="T475">
            <v>438562</v>
          </cell>
          <cell r="U475"/>
          <cell r="V475"/>
          <cell r="W475">
            <v>438562</v>
          </cell>
          <cell r="X475" t="str">
            <v>Refer to RD</v>
          </cell>
          <cell r="Y475"/>
          <cell r="Z475">
            <v>44685</v>
          </cell>
          <cell r="AA475">
            <v>361100</v>
          </cell>
          <cell r="AB475">
            <v>361100</v>
          </cell>
          <cell r="AC475" t="str">
            <v>Refer to RD</v>
          </cell>
          <cell r="AD475">
            <v>45444</v>
          </cell>
          <cell r="AE475">
            <v>45626</v>
          </cell>
          <cell r="AF475"/>
          <cell r="AG475"/>
          <cell r="AH475"/>
          <cell r="AI475">
            <v>438562</v>
          </cell>
          <cell r="AJ475">
            <v>438562</v>
          </cell>
          <cell r="AK475">
            <v>0</v>
          </cell>
          <cell r="AL475"/>
          <cell r="AM475"/>
          <cell r="AN475"/>
          <cell r="AO475"/>
          <cell r="AP475"/>
          <cell r="AQ475">
            <v>438562</v>
          </cell>
          <cell r="AR475">
            <v>0</v>
          </cell>
          <cell r="AS475"/>
          <cell r="AT475">
            <v>0</v>
          </cell>
          <cell r="AU475">
            <v>0</v>
          </cell>
          <cell r="AV475"/>
          <cell r="AW475">
            <v>0</v>
          </cell>
          <cell r="AX475">
            <v>0</v>
          </cell>
          <cell r="AY475">
            <v>0</v>
          </cell>
          <cell r="AZ475"/>
          <cell r="BA475"/>
          <cell r="BB475"/>
          <cell r="BC475"/>
          <cell r="BD475"/>
          <cell r="BE475"/>
          <cell r="BF475">
            <v>0</v>
          </cell>
          <cell r="BG475">
            <v>0</v>
          </cell>
          <cell r="BH475"/>
          <cell r="BI475">
            <v>0</v>
          </cell>
          <cell r="BJ475" t="str">
            <v>Referred to RD</v>
          </cell>
          <cell r="BK475"/>
          <cell r="BL475"/>
          <cell r="BM475"/>
          <cell r="BN475"/>
          <cell r="BO475"/>
          <cell r="BP475"/>
          <cell r="BQ475"/>
          <cell r="BR475"/>
          <cell r="BS475"/>
          <cell r="BT475">
            <v>0</v>
          </cell>
          <cell r="BU475"/>
          <cell r="BV475"/>
          <cell r="BW475"/>
          <cell r="BX475"/>
          <cell r="BY475"/>
          <cell r="BZ475"/>
          <cell r="CA475" t="str">
            <v>Bradshaw</v>
          </cell>
          <cell r="CB475" t="str">
            <v>Sabie</v>
          </cell>
          <cell r="CC475" t="str">
            <v>3c</v>
          </cell>
        </row>
        <row r="476">
          <cell r="C476">
            <v>388</v>
          </cell>
          <cell r="D476">
            <v>10</v>
          </cell>
          <cell r="E476">
            <v>262</v>
          </cell>
          <cell r="F476">
            <v>10</v>
          </cell>
          <cell r="G476"/>
          <cell r="H476" t="str">
            <v/>
          </cell>
          <cell r="I476" t="str">
            <v/>
          </cell>
          <cell r="J476" t="str">
            <v>Referred to RD</v>
          </cell>
          <cell r="K476" t="str">
            <v>Bradshaw</v>
          </cell>
          <cell r="L476" t="str">
            <v>Watermain - Grand Ave. Improvements</v>
          </cell>
          <cell r="M476" t="str">
            <v>1690033-3</v>
          </cell>
          <cell r="N476" t="str">
            <v xml:space="preserve">No </v>
          </cell>
          <cell r="O476">
            <v>131</v>
          </cell>
          <cell r="P476" t="str">
            <v>Reg</v>
          </cell>
          <cell r="Q476" t="str">
            <v>Exempt</v>
          </cell>
          <cell r="R476"/>
          <cell r="S476">
            <v>44991</v>
          </cell>
          <cell r="T476">
            <v>2143952</v>
          </cell>
          <cell r="U476"/>
          <cell r="V476"/>
          <cell r="W476">
            <v>2143952</v>
          </cell>
          <cell r="X476" t="str">
            <v>Refer to RD</v>
          </cell>
          <cell r="Y476"/>
          <cell r="Z476">
            <v>44685</v>
          </cell>
          <cell r="AA476">
            <v>917027</v>
          </cell>
          <cell r="AB476">
            <v>917027</v>
          </cell>
          <cell r="AC476" t="str">
            <v>Refer to RD</v>
          </cell>
          <cell r="AD476">
            <v>45444</v>
          </cell>
          <cell r="AE476">
            <v>45626</v>
          </cell>
          <cell r="AF476"/>
          <cell r="AG476"/>
          <cell r="AH476"/>
          <cell r="AI476">
            <v>2143952</v>
          </cell>
          <cell r="AJ476">
            <v>2143952</v>
          </cell>
          <cell r="AK476">
            <v>0</v>
          </cell>
          <cell r="AL476"/>
          <cell r="AM476"/>
          <cell r="AN476"/>
          <cell r="AO476"/>
          <cell r="AP476"/>
          <cell r="AQ476">
            <v>2143952</v>
          </cell>
          <cell r="AR476">
            <v>0</v>
          </cell>
          <cell r="AS476"/>
          <cell r="AT476">
            <v>0</v>
          </cell>
          <cell r="AU476">
            <v>0</v>
          </cell>
          <cell r="AV476"/>
          <cell r="AW476">
            <v>0</v>
          </cell>
          <cell r="AX476">
            <v>0</v>
          </cell>
          <cell r="AY476">
            <v>0</v>
          </cell>
          <cell r="AZ476"/>
          <cell r="BA476"/>
          <cell r="BB476"/>
          <cell r="BC476"/>
          <cell r="BD476"/>
          <cell r="BE476"/>
          <cell r="BF476">
            <v>0</v>
          </cell>
          <cell r="BG476">
            <v>0</v>
          </cell>
          <cell r="BH476"/>
          <cell r="BI476">
            <v>0</v>
          </cell>
          <cell r="BJ476" t="str">
            <v>Referred to RD</v>
          </cell>
          <cell r="BK476"/>
          <cell r="BL476"/>
          <cell r="BM476"/>
          <cell r="BN476"/>
          <cell r="BO476"/>
          <cell r="BP476"/>
          <cell r="BQ476"/>
          <cell r="BR476"/>
          <cell r="BS476"/>
          <cell r="BT476">
            <v>0</v>
          </cell>
          <cell r="BU476"/>
          <cell r="BV476"/>
          <cell r="BW476"/>
          <cell r="BX476"/>
          <cell r="BY476"/>
          <cell r="BZ476"/>
          <cell r="CA476" t="str">
            <v>Bradshaw</v>
          </cell>
          <cell r="CB476" t="str">
            <v>Sabie</v>
          </cell>
          <cell r="CC476" t="str">
            <v>3c</v>
          </cell>
        </row>
        <row r="477">
          <cell r="C477">
            <v>702</v>
          </cell>
          <cell r="D477">
            <v>7</v>
          </cell>
          <cell r="E477">
            <v>540</v>
          </cell>
          <cell r="F477">
            <v>7</v>
          </cell>
          <cell r="G477"/>
          <cell r="H477" t="str">
            <v/>
          </cell>
          <cell r="I477" t="str">
            <v/>
          </cell>
          <cell r="J477">
            <v>0</v>
          </cell>
          <cell r="K477" t="str">
            <v>Sabie</v>
          </cell>
          <cell r="L477" t="str">
            <v>Tretment - Plant Expansion</v>
          </cell>
          <cell r="M477" t="str">
            <v>1270023-2</v>
          </cell>
          <cell r="N477" t="str">
            <v xml:space="preserve">No </v>
          </cell>
          <cell r="O477">
            <v>6549</v>
          </cell>
          <cell r="P477" t="str">
            <v>Reg</v>
          </cell>
          <cell r="Q477" t="str">
            <v>Exempt</v>
          </cell>
          <cell r="R477"/>
          <cell r="S477"/>
          <cell r="T477"/>
          <cell r="U477"/>
          <cell r="V477"/>
          <cell r="W477">
            <v>0</v>
          </cell>
          <cell r="X477"/>
          <cell r="Y477"/>
          <cell r="Z477"/>
          <cell r="AA477"/>
          <cell r="AB477">
            <v>0</v>
          </cell>
          <cell r="AC477"/>
          <cell r="AD477"/>
          <cell r="AE477"/>
          <cell r="AF477"/>
          <cell r="AG477"/>
          <cell r="AH477"/>
          <cell r="AI477">
            <v>2365000</v>
          </cell>
          <cell r="AJ477">
            <v>2365000</v>
          </cell>
          <cell r="AK477">
            <v>0</v>
          </cell>
          <cell r="AL477"/>
          <cell r="AM477"/>
          <cell r="AN477"/>
          <cell r="AO477"/>
          <cell r="AP477"/>
          <cell r="AQ477">
            <v>2365000</v>
          </cell>
          <cell r="AR477">
            <v>0</v>
          </cell>
          <cell r="AS477"/>
          <cell r="AT477">
            <v>0</v>
          </cell>
          <cell r="AU477">
            <v>0</v>
          </cell>
          <cell r="AV477"/>
          <cell r="AW477">
            <v>0</v>
          </cell>
          <cell r="AX477">
            <v>0</v>
          </cell>
          <cell r="AY477">
            <v>0</v>
          </cell>
          <cell r="AZ477"/>
          <cell r="BA477"/>
          <cell r="BB477"/>
          <cell r="BC477"/>
          <cell r="BD477"/>
          <cell r="BE477"/>
          <cell r="BF477">
            <v>0</v>
          </cell>
          <cell r="BG477">
            <v>0</v>
          </cell>
          <cell r="BH477"/>
          <cell r="BI477">
            <v>0</v>
          </cell>
          <cell r="BJ477"/>
          <cell r="BK477"/>
          <cell r="BL477"/>
          <cell r="BM477"/>
          <cell r="BN477"/>
          <cell r="BO477"/>
          <cell r="BP477"/>
          <cell r="BQ477"/>
          <cell r="BR477"/>
          <cell r="BS477"/>
          <cell r="BT477">
            <v>0</v>
          </cell>
          <cell r="BU477"/>
          <cell r="BV477"/>
          <cell r="BW477"/>
          <cell r="BX477"/>
          <cell r="BY477"/>
          <cell r="BZ477"/>
          <cell r="CA477" t="str">
            <v>Sabie</v>
          </cell>
          <cell r="CB477"/>
          <cell r="CC477">
            <v>11</v>
          </cell>
        </row>
        <row r="478">
          <cell r="C478">
            <v>332</v>
          </cell>
          <cell r="D478">
            <v>10</v>
          </cell>
          <cell r="E478">
            <v>213</v>
          </cell>
          <cell r="F478">
            <v>10</v>
          </cell>
          <cell r="G478" t="str">
            <v/>
          </cell>
          <cell r="H478" t="str">
            <v/>
          </cell>
          <cell r="I478" t="str">
            <v/>
          </cell>
          <cell r="J478">
            <v>0</v>
          </cell>
          <cell r="K478" t="str">
            <v>Schultz</v>
          </cell>
          <cell r="L478" t="str">
            <v>Watermain - Main Street East Repl</v>
          </cell>
          <cell r="M478" t="str">
            <v>1800001-3</v>
          </cell>
          <cell r="N478" t="str">
            <v xml:space="preserve">No </v>
          </cell>
          <cell r="O478">
            <v>1228</v>
          </cell>
          <cell r="P478" t="str">
            <v>Reg</v>
          </cell>
          <cell r="Q478" t="str">
            <v>Exempt</v>
          </cell>
          <cell r="R478"/>
          <cell r="S478"/>
          <cell r="T478"/>
          <cell r="U478"/>
          <cell r="V478"/>
          <cell r="W478">
            <v>0</v>
          </cell>
          <cell r="X478"/>
          <cell r="Y478"/>
          <cell r="Z478"/>
          <cell r="AA478"/>
          <cell r="AB478">
            <v>0</v>
          </cell>
          <cell r="AC478"/>
          <cell r="AD478"/>
          <cell r="AE478"/>
          <cell r="AF478"/>
          <cell r="AG478"/>
          <cell r="AH478"/>
          <cell r="AI478">
            <v>458430</v>
          </cell>
          <cell r="AJ478">
            <v>458430</v>
          </cell>
          <cell r="AK478">
            <v>0</v>
          </cell>
          <cell r="AL478"/>
          <cell r="AM478"/>
          <cell r="AN478"/>
          <cell r="AO478"/>
          <cell r="AP478"/>
          <cell r="AQ478">
            <v>458430</v>
          </cell>
          <cell r="AR478">
            <v>0</v>
          </cell>
          <cell r="AS478"/>
          <cell r="AT478">
            <v>0</v>
          </cell>
          <cell r="AU478">
            <v>0</v>
          </cell>
          <cell r="AV478"/>
          <cell r="AW478">
            <v>0</v>
          </cell>
          <cell r="AX478">
            <v>0</v>
          </cell>
          <cell r="AY478">
            <v>0</v>
          </cell>
          <cell r="AZ478"/>
          <cell r="BA478"/>
          <cell r="BB478"/>
          <cell r="BC478"/>
          <cell r="BD478"/>
          <cell r="BE478"/>
          <cell r="BF478">
            <v>0</v>
          </cell>
          <cell r="BG478">
            <v>0</v>
          </cell>
          <cell r="BH478"/>
          <cell r="BI478">
            <v>0</v>
          </cell>
          <cell r="BJ478"/>
          <cell r="BK478"/>
          <cell r="BL478"/>
          <cell r="BM478"/>
          <cell r="BN478"/>
          <cell r="BO478"/>
          <cell r="BP478"/>
          <cell r="BQ478"/>
          <cell r="BR478"/>
          <cell r="BS478"/>
          <cell r="BT478">
            <v>0</v>
          </cell>
          <cell r="BU478"/>
          <cell r="BV478"/>
          <cell r="BW478"/>
          <cell r="BX478"/>
          <cell r="BY478"/>
          <cell r="BZ478"/>
          <cell r="CA478" t="str">
            <v>Schultz</v>
          </cell>
          <cell r="CB478" t="str">
            <v>Lafontaine</v>
          </cell>
          <cell r="CC478">
            <v>5</v>
          </cell>
        </row>
        <row r="479">
          <cell r="C479">
            <v>333</v>
          </cell>
          <cell r="D479">
            <v>10</v>
          </cell>
          <cell r="E479">
            <v>214</v>
          </cell>
          <cell r="F479">
            <v>10</v>
          </cell>
          <cell r="G479" t="str">
            <v/>
          </cell>
          <cell r="H479" t="str">
            <v/>
          </cell>
          <cell r="I479" t="str">
            <v/>
          </cell>
          <cell r="J479">
            <v>0</v>
          </cell>
          <cell r="K479" t="str">
            <v>Schultz</v>
          </cell>
          <cell r="L479" t="str">
            <v>Watermain - First Street NW Repl</v>
          </cell>
          <cell r="M479" t="str">
            <v>1800001-4</v>
          </cell>
          <cell r="N479" t="str">
            <v xml:space="preserve">No </v>
          </cell>
          <cell r="O479">
            <v>1228</v>
          </cell>
          <cell r="P479" t="str">
            <v>Reg</v>
          </cell>
          <cell r="Q479" t="str">
            <v>Exempt</v>
          </cell>
          <cell r="R479"/>
          <cell r="S479"/>
          <cell r="T479"/>
          <cell r="U479"/>
          <cell r="V479"/>
          <cell r="W479">
            <v>0</v>
          </cell>
          <cell r="X479"/>
          <cell r="Y479"/>
          <cell r="Z479"/>
          <cell r="AA479"/>
          <cell r="AB479">
            <v>0</v>
          </cell>
          <cell r="AC479"/>
          <cell r="AD479"/>
          <cell r="AE479"/>
          <cell r="AF479"/>
          <cell r="AG479"/>
          <cell r="AH479"/>
          <cell r="AI479">
            <v>360378</v>
          </cell>
          <cell r="AJ479">
            <v>360378</v>
          </cell>
          <cell r="AK479">
            <v>0</v>
          </cell>
          <cell r="AL479"/>
          <cell r="AM479"/>
          <cell r="AN479"/>
          <cell r="AO479"/>
          <cell r="AP479"/>
          <cell r="AQ479">
            <v>360378</v>
          </cell>
          <cell r="AR479">
            <v>0</v>
          </cell>
          <cell r="AS479"/>
          <cell r="AT479">
            <v>0</v>
          </cell>
          <cell r="AU479">
            <v>0</v>
          </cell>
          <cell r="AV479"/>
          <cell r="AW479">
            <v>0</v>
          </cell>
          <cell r="AX479">
            <v>0</v>
          </cell>
          <cell r="AY479">
            <v>0</v>
          </cell>
          <cell r="AZ479"/>
          <cell r="BA479"/>
          <cell r="BB479"/>
          <cell r="BC479"/>
          <cell r="BD479"/>
          <cell r="BE479"/>
          <cell r="BF479">
            <v>0</v>
          </cell>
          <cell r="BG479">
            <v>0</v>
          </cell>
          <cell r="BH479"/>
          <cell r="BI479">
            <v>0</v>
          </cell>
          <cell r="BJ479"/>
          <cell r="BK479"/>
          <cell r="BL479"/>
          <cell r="BM479"/>
          <cell r="BN479"/>
          <cell r="BO479"/>
          <cell r="BP479"/>
          <cell r="BQ479"/>
          <cell r="BR479"/>
          <cell r="BS479"/>
          <cell r="BT479">
            <v>0</v>
          </cell>
          <cell r="BU479"/>
          <cell r="BV479"/>
          <cell r="BW479"/>
          <cell r="BX479"/>
          <cell r="BY479"/>
          <cell r="BZ479"/>
          <cell r="CA479" t="str">
            <v>Schultz</v>
          </cell>
          <cell r="CB479" t="str">
            <v>Lafontaine</v>
          </cell>
          <cell r="CC479">
            <v>5</v>
          </cell>
        </row>
        <row r="480">
          <cell r="C480">
            <v>363</v>
          </cell>
          <cell r="D480">
            <v>10</v>
          </cell>
          <cell r="E480">
            <v>215</v>
          </cell>
          <cell r="F480">
            <v>10</v>
          </cell>
          <cell r="G480">
            <v>2024</v>
          </cell>
          <cell r="H480" t="str">
            <v/>
          </cell>
          <cell r="I480" t="str">
            <v>Yes</v>
          </cell>
          <cell r="J480">
            <v>0</v>
          </cell>
          <cell r="K480" t="str">
            <v>Schultz</v>
          </cell>
          <cell r="L480" t="str">
            <v>Watermain - First St. SW/Second St N</v>
          </cell>
          <cell r="M480" t="str">
            <v>1800001-6</v>
          </cell>
          <cell r="N480" t="str">
            <v xml:space="preserve">No </v>
          </cell>
          <cell r="O480">
            <v>1087</v>
          </cell>
          <cell r="P480" t="str">
            <v>Reg</v>
          </cell>
          <cell r="Q480" t="str">
            <v>Exempt</v>
          </cell>
          <cell r="R480"/>
          <cell r="S480">
            <v>45071</v>
          </cell>
          <cell r="T480">
            <v>1504000</v>
          </cell>
          <cell r="U480"/>
          <cell r="V480"/>
          <cell r="W480">
            <v>1504000</v>
          </cell>
          <cell r="X480" t="str">
            <v>Part B</v>
          </cell>
          <cell r="Y480"/>
          <cell r="Z480">
            <v>44697</v>
          </cell>
          <cell r="AA480">
            <v>1054000</v>
          </cell>
          <cell r="AB480">
            <v>1054000</v>
          </cell>
          <cell r="AC480" t="str">
            <v>2024 project</v>
          </cell>
          <cell r="AD480">
            <v>45413</v>
          </cell>
          <cell r="AE480">
            <v>45809</v>
          </cell>
          <cell r="AF480"/>
          <cell r="AG480"/>
          <cell r="AH480"/>
          <cell r="AI480">
            <v>1504000</v>
          </cell>
          <cell r="AJ480">
            <v>1504000</v>
          </cell>
          <cell r="AK480">
            <v>0</v>
          </cell>
          <cell r="AL480"/>
          <cell r="AM480"/>
          <cell r="AN480"/>
          <cell r="AO480"/>
          <cell r="AP480"/>
          <cell r="AQ480">
            <v>1504000</v>
          </cell>
          <cell r="AR480">
            <v>1504000</v>
          </cell>
          <cell r="AS480"/>
          <cell r="AT480">
            <v>0</v>
          </cell>
          <cell r="AU480">
            <v>0</v>
          </cell>
          <cell r="AV480"/>
          <cell r="AW480">
            <v>0</v>
          </cell>
          <cell r="AX480">
            <v>0</v>
          </cell>
          <cell r="AY480">
            <v>1504000</v>
          </cell>
          <cell r="AZ480"/>
          <cell r="BA480"/>
          <cell r="BB480"/>
          <cell r="BC480"/>
          <cell r="BD480"/>
          <cell r="BE480"/>
          <cell r="BF480">
            <v>0</v>
          </cell>
          <cell r="BG480">
            <v>0</v>
          </cell>
          <cell r="BH480"/>
          <cell r="BI480">
            <v>0</v>
          </cell>
          <cell r="BJ480"/>
          <cell r="BK480"/>
          <cell r="BL480"/>
          <cell r="BM480"/>
          <cell r="BN480"/>
          <cell r="BO480"/>
          <cell r="BP480"/>
          <cell r="BQ480"/>
          <cell r="BR480"/>
          <cell r="BS480"/>
          <cell r="BT480">
            <v>0</v>
          </cell>
          <cell r="BU480"/>
          <cell r="BV480"/>
          <cell r="BW480"/>
          <cell r="BX480"/>
          <cell r="BY480"/>
          <cell r="BZ480"/>
          <cell r="CA480" t="str">
            <v>Schultz</v>
          </cell>
          <cell r="CB480"/>
          <cell r="CC480">
            <v>5</v>
          </cell>
        </row>
        <row r="481">
          <cell r="C481">
            <v>233</v>
          </cell>
          <cell r="D481">
            <v>12</v>
          </cell>
          <cell r="E481">
            <v>96</v>
          </cell>
          <cell r="F481">
            <v>12</v>
          </cell>
          <cell r="G481"/>
          <cell r="H481" t="str">
            <v/>
          </cell>
          <cell r="I481" t="str">
            <v/>
          </cell>
          <cell r="J481">
            <v>0</v>
          </cell>
          <cell r="K481" t="str">
            <v>Sabie</v>
          </cell>
          <cell r="L481" t="str">
            <v>Watermain - Area 1 Loop</v>
          </cell>
          <cell r="M481" t="str">
            <v>1190030-2</v>
          </cell>
          <cell r="N481" t="str">
            <v xml:space="preserve">No </v>
          </cell>
          <cell r="O481">
            <v>140</v>
          </cell>
          <cell r="P481" t="str">
            <v>Reg</v>
          </cell>
          <cell r="Q481" t="str">
            <v>Exempt</v>
          </cell>
          <cell r="R481"/>
          <cell r="S481"/>
          <cell r="T481"/>
          <cell r="U481"/>
          <cell r="V481"/>
          <cell r="W481">
            <v>0</v>
          </cell>
          <cell r="X481"/>
          <cell r="Y481"/>
          <cell r="Z481"/>
          <cell r="AA481"/>
          <cell r="AB481">
            <v>0</v>
          </cell>
          <cell r="AC481"/>
          <cell r="AD481">
            <v>44713</v>
          </cell>
          <cell r="AE481">
            <v>45078</v>
          </cell>
          <cell r="AF481"/>
          <cell r="AG481"/>
          <cell r="AH481" t="str">
            <v>also seeking SCDP; more SPAP</v>
          </cell>
          <cell r="AI481">
            <v>1795000</v>
          </cell>
          <cell r="AJ481">
            <v>1795000</v>
          </cell>
          <cell r="AK481">
            <v>0</v>
          </cell>
          <cell r="AL481"/>
          <cell r="AM481"/>
          <cell r="AN481"/>
          <cell r="AO481"/>
          <cell r="AP481"/>
          <cell r="AQ481">
            <v>1795000</v>
          </cell>
          <cell r="AR481">
            <v>0</v>
          </cell>
          <cell r="AS481"/>
          <cell r="AT481">
            <v>0</v>
          </cell>
          <cell r="AU481">
            <v>0</v>
          </cell>
          <cell r="AV481"/>
          <cell r="AW481">
            <v>0</v>
          </cell>
          <cell r="AX481">
            <v>0</v>
          </cell>
          <cell r="AY481">
            <v>0</v>
          </cell>
          <cell r="AZ481"/>
          <cell r="BA481"/>
          <cell r="BB481"/>
          <cell r="BC481"/>
          <cell r="BD481"/>
          <cell r="BE481"/>
          <cell r="BF481">
            <v>0</v>
          </cell>
          <cell r="BG481">
            <v>200000</v>
          </cell>
          <cell r="BH481"/>
          <cell r="BI481">
            <v>0</v>
          </cell>
          <cell r="BJ481"/>
          <cell r="BK481"/>
          <cell r="BL481"/>
          <cell r="BM481"/>
          <cell r="BN481"/>
          <cell r="BO481"/>
          <cell r="BP481"/>
          <cell r="BQ481"/>
          <cell r="BR481"/>
          <cell r="BS481"/>
          <cell r="BT481">
            <v>0</v>
          </cell>
          <cell r="BU481"/>
          <cell r="BV481"/>
          <cell r="BW481"/>
          <cell r="BX481"/>
          <cell r="BY481"/>
          <cell r="BZ481"/>
          <cell r="CA481" t="str">
            <v>Sabie</v>
          </cell>
          <cell r="CB481"/>
          <cell r="CC481">
            <v>11</v>
          </cell>
        </row>
        <row r="482">
          <cell r="C482">
            <v>234</v>
          </cell>
          <cell r="D482">
            <v>12</v>
          </cell>
          <cell r="E482">
            <v>97</v>
          </cell>
          <cell r="F482">
            <v>12</v>
          </cell>
          <cell r="G482"/>
          <cell r="H482" t="str">
            <v/>
          </cell>
          <cell r="I482" t="str">
            <v/>
          </cell>
          <cell r="J482">
            <v>0</v>
          </cell>
          <cell r="K482" t="str">
            <v>Sabie</v>
          </cell>
          <cell r="L482" t="str">
            <v>Watermain - Area 3 Loop</v>
          </cell>
          <cell r="M482" t="str">
            <v>1190030-4</v>
          </cell>
          <cell r="N482" t="str">
            <v xml:space="preserve">No </v>
          </cell>
          <cell r="O482">
            <v>140</v>
          </cell>
          <cell r="P482" t="str">
            <v>Reg</v>
          </cell>
          <cell r="Q482" t="str">
            <v>Exempt</v>
          </cell>
          <cell r="R482"/>
          <cell r="S482"/>
          <cell r="T482"/>
          <cell r="U482"/>
          <cell r="V482"/>
          <cell r="W482">
            <v>0</v>
          </cell>
          <cell r="X482"/>
          <cell r="Y482"/>
          <cell r="Z482"/>
          <cell r="AA482"/>
          <cell r="AB482">
            <v>0</v>
          </cell>
          <cell r="AC482"/>
          <cell r="AD482">
            <v>44713</v>
          </cell>
          <cell r="AE482">
            <v>45078</v>
          </cell>
          <cell r="AF482"/>
          <cell r="AG482"/>
          <cell r="AH482" t="str">
            <v>also seeking SCDP; more SPAP</v>
          </cell>
          <cell r="AI482">
            <v>2066000</v>
          </cell>
          <cell r="AJ482">
            <v>2066000</v>
          </cell>
          <cell r="AK482">
            <v>0</v>
          </cell>
          <cell r="AL482"/>
          <cell r="AM482"/>
          <cell r="AN482"/>
          <cell r="AO482"/>
          <cell r="AP482"/>
          <cell r="AQ482">
            <v>2066000</v>
          </cell>
          <cell r="AR482">
            <v>0</v>
          </cell>
          <cell r="AS482"/>
          <cell r="AT482">
            <v>0</v>
          </cell>
          <cell r="AU482">
            <v>0</v>
          </cell>
          <cell r="AV482"/>
          <cell r="AW482">
            <v>0</v>
          </cell>
          <cell r="AX482">
            <v>0</v>
          </cell>
          <cell r="AY482">
            <v>0</v>
          </cell>
          <cell r="AZ482"/>
          <cell r="BA482"/>
          <cell r="BB482"/>
          <cell r="BC482"/>
          <cell r="BD482"/>
          <cell r="BE482"/>
          <cell r="BF482">
            <v>0</v>
          </cell>
          <cell r="BG482">
            <v>580000</v>
          </cell>
          <cell r="BH482"/>
          <cell r="BI482">
            <v>0</v>
          </cell>
          <cell r="BJ482"/>
          <cell r="BK482"/>
          <cell r="BL482"/>
          <cell r="BM482"/>
          <cell r="BN482"/>
          <cell r="BO482"/>
          <cell r="BP482"/>
          <cell r="BQ482"/>
          <cell r="BR482"/>
          <cell r="BS482"/>
          <cell r="BT482">
            <v>0</v>
          </cell>
          <cell r="BU482"/>
          <cell r="BV482"/>
          <cell r="BW482"/>
          <cell r="BX482"/>
          <cell r="BY482"/>
          <cell r="BZ482"/>
          <cell r="CA482" t="str">
            <v>Sabie</v>
          </cell>
          <cell r="CB482"/>
          <cell r="CC482">
            <v>11</v>
          </cell>
        </row>
        <row r="483">
          <cell r="C483">
            <v>115</v>
          </cell>
          <cell r="D483">
            <v>15</v>
          </cell>
          <cell r="E483">
            <v>15</v>
          </cell>
          <cell r="F483">
            <v>15</v>
          </cell>
          <cell r="G483"/>
          <cell r="H483" t="str">
            <v/>
          </cell>
          <cell r="I483" t="str">
            <v/>
          </cell>
          <cell r="J483" t="str">
            <v>Referred to RD</v>
          </cell>
          <cell r="K483" t="str">
            <v>Schultz</v>
          </cell>
          <cell r="L483" t="str">
            <v>Source - New Well, Pumphouse &amp; Sealing</v>
          </cell>
          <cell r="M483" t="str">
            <v>1450006-2</v>
          </cell>
          <cell r="N483" t="str">
            <v xml:space="preserve">No </v>
          </cell>
          <cell r="O483">
            <v>309</v>
          </cell>
          <cell r="P483" t="str">
            <v>Reg</v>
          </cell>
          <cell r="Q483" t="str">
            <v>Exempt</v>
          </cell>
          <cell r="R483"/>
          <cell r="S483"/>
          <cell r="T483"/>
          <cell r="U483"/>
          <cell r="V483"/>
          <cell r="W483">
            <v>0</v>
          </cell>
          <cell r="X483"/>
          <cell r="Y483"/>
          <cell r="Z483"/>
          <cell r="AA483"/>
          <cell r="AB483">
            <v>0</v>
          </cell>
          <cell r="AC483"/>
          <cell r="AD483">
            <v>44317</v>
          </cell>
          <cell r="AE483">
            <v>44438</v>
          </cell>
          <cell r="AF483"/>
          <cell r="AG483"/>
          <cell r="AH483"/>
          <cell r="AI483">
            <v>325000</v>
          </cell>
          <cell r="AJ483">
            <v>325000</v>
          </cell>
          <cell r="AK483">
            <v>0</v>
          </cell>
          <cell r="AL483"/>
          <cell r="AM483"/>
          <cell r="AN483"/>
          <cell r="AO483"/>
          <cell r="AP483"/>
          <cell r="AQ483">
            <v>325000</v>
          </cell>
          <cell r="AR483">
            <v>0</v>
          </cell>
          <cell r="AS483"/>
          <cell r="AT483">
            <v>0</v>
          </cell>
          <cell r="AU483">
            <v>0</v>
          </cell>
          <cell r="AV483"/>
          <cell r="AW483">
            <v>0</v>
          </cell>
          <cell r="AX483">
            <v>0</v>
          </cell>
          <cell r="AY483">
            <v>0</v>
          </cell>
          <cell r="AZ483"/>
          <cell r="BA483"/>
          <cell r="BB483"/>
          <cell r="BC483"/>
          <cell r="BD483"/>
          <cell r="BE483"/>
          <cell r="BF483">
            <v>0</v>
          </cell>
          <cell r="BG483">
            <v>0</v>
          </cell>
          <cell r="BH483"/>
          <cell r="BI483">
            <v>0</v>
          </cell>
          <cell r="BJ483" t="str">
            <v>Referred to RD</v>
          </cell>
          <cell r="BK483"/>
          <cell r="BL483"/>
          <cell r="BM483"/>
          <cell r="BN483"/>
          <cell r="BO483"/>
          <cell r="BP483"/>
          <cell r="BQ483"/>
          <cell r="BR483"/>
          <cell r="BS483"/>
          <cell r="BT483">
            <v>0</v>
          </cell>
          <cell r="BU483"/>
          <cell r="BV483"/>
          <cell r="BW483"/>
          <cell r="BX483"/>
          <cell r="BY483"/>
          <cell r="BZ483"/>
          <cell r="CA483" t="str">
            <v>Schultz</v>
          </cell>
          <cell r="CB483" t="str">
            <v>Schultz</v>
          </cell>
          <cell r="CC483">
            <v>1</v>
          </cell>
        </row>
        <row r="484">
          <cell r="C484">
            <v>290</v>
          </cell>
          <cell r="D484">
            <v>10</v>
          </cell>
          <cell r="E484">
            <v>167</v>
          </cell>
          <cell r="F484">
            <v>10</v>
          </cell>
          <cell r="G484"/>
          <cell r="H484" t="str">
            <v/>
          </cell>
          <cell r="I484" t="str">
            <v/>
          </cell>
          <cell r="J484" t="str">
            <v>Referred to RD</v>
          </cell>
          <cell r="K484" t="str">
            <v>Schultz</v>
          </cell>
          <cell r="L484" t="str">
            <v>Conservation - Repl Meters</v>
          </cell>
          <cell r="M484" t="str">
            <v>1450006-4</v>
          </cell>
          <cell r="N484" t="str">
            <v xml:space="preserve">No </v>
          </cell>
          <cell r="O484">
            <v>309</v>
          </cell>
          <cell r="P484" t="str">
            <v>Reg</v>
          </cell>
          <cell r="Q484" t="str">
            <v>Exempt</v>
          </cell>
          <cell r="R484"/>
          <cell r="S484"/>
          <cell r="T484"/>
          <cell r="U484"/>
          <cell r="V484"/>
          <cell r="W484">
            <v>0</v>
          </cell>
          <cell r="X484"/>
          <cell r="Y484"/>
          <cell r="Z484"/>
          <cell r="AA484"/>
          <cell r="AB484">
            <v>0</v>
          </cell>
          <cell r="AC484"/>
          <cell r="AD484">
            <v>44317</v>
          </cell>
          <cell r="AE484">
            <v>44438</v>
          </cell>
          <cell r="AF484"/>
          <cell r="AG484"/>
          <cell r="AH484"/>
          <cell r="AI484">
            <v>119400</v>
          </cell>
          <cell r="AJ484">
            <v>119400</v>
          </cell>
          <cell r="AK484">
            <v>0</v>
          </cell>
          <cell r="AL484"/>
          <cell r="AM484"/>
          <cell r="AN484"/>
          <cell r="AO484"/>
          <cell r="AP484"/>
          <cell r="AQ484">
            <v>119400</v>
          </cell>
          <cell r="AR484">
            <v>0</v>
          </cell>
          <cell r="AS484"/>
          <cell r="AT484">
            <v>0</v>
          </cell>
          <cell r="AU484">
            <v>0</v>
          </cell>
          <cell r="AV484"/>
          <cell r="AW484">
            <v>0</v>
          </cell>
          <cell r="AX484">
            <v>0</v>
          </cell>
          <cell r="AY484">
            <v>0</v>
          </cell>
          <cell r="AZ484"/>
          <cell r="BA484"/>
          <cell r="BB484"/>
          <cell r="BC484"/>
          <cell r="BD484"/>
          <cell r="BE484"/>
          <cell r="BF484">
            <v>0</v>
          </cell>
          <cell r="BG484">
            <v>0</v>
          </cell>
          <cell r="BH484"/>
          <cell r="BI484">
            <v>0</v>
          </cell>
          <cell r="BJ484" t="str">
            <v>Referred to RD</v>
          </cell>
          <cell r="BK484"/>
          <cell r="BL484"/>
          <cell r="BM484"/>
          <cell r="BN484"/>
          <cell r="BO484"/>
          <cell r="BP484"/>
          <cell r="BQ484"/>
          <cell r="BR484"/>
          <cell r="BS484"/>
          <cell r="BT484">
            <v>0</v>
          </cell>
          <cell r="BU484"/>
          <cell r="BV484"/>
          <cell r="BW484"/>
          <cell r="BX484"/>
          <cell r="BY484"/>
          <cell r="BZ484"/>
          <cell r="CA484" t="str">
            <v>Schultz</v>
          </cell>
          <cell r="CB484"/>
          <cell r="CC484">
            <v>1</v>
          </cell>
        </row>
        <row r="485">
          <cell r="C485">
            <v>300</v>
          </cell>
          <cell r="D485">
            <v>10</v>
          </cell>
          <cell r="E485">
            <v>183</v>
          </cell>
          <cell r="F485">
            <v>10</v>
          </cell>
          <cell r="G485" t="str">
            <v/>
          </cell>
          <cell r="H485" t="str">
            <v/>
          </cell>
          <cell r="I485" t="str">
            <v/>
          </cell>
          <cell r="J485">
            <v>0</v>
          </cell>
          <cell r="K485" t="str">
            <v>Schultz</v>
          </cell>
          <cell r="L485" t="str">
            <v>Storage - Replace 50,000 Gal Tower</v>
          </cell>
          <cell r="M485" t="str">
            <v>1450006-3</v>
          </cell>
          <cell r="N485" t="str">
            <v xml:space="preserve">No </v>
          </cell>
          <cell r="O485">
            <v>309</v>
          </cell>
          <cell r="P485" t="str">
            <v>Reg</v>
          </cell>
          <cell r="Q485" t="str">
            <v>Exempt</v>
          </cell>
          <cell r="R485"/>
          <cell r="S485"/>
          <cell r="T485"/>
          <cell r="U485"/>
          <cell r="V485"/>
          <cell r="W485">
            <v>0</v>
          </cell>
          <cell r="X485"/>
          <cell r="Y485"/>
          <cell r="Z485"/>
          <cell r="AA485"/>
          <cell r="AB485">
            <v>0</v>
          </cell>
          <cell r="AC485"/>
          <cell r="AD485"/>
          <cell r="AE485"/>
          <cell r="AF485"/>
          <cell r="AG485"/>
          <cell r="AH485"/>
          <cell r="AI485">
            <v>910000</v>
          </cell>
          <cell r="AJ485">
            <v>910000</v>
          </cell>
          <cell r="AK485">
            <v>0</v>
          </cell>
          <cell r="AL485"/>
          <cell r="AM485"/>
          <cell r="AN485"/>
          <cell r="AO485"/>
          <cell r="AP485"/>
          <cell r="AQ485">
            <v>910000</v>
          </cell>
          <cell r="AR485">
            <v>0</v>
          </cell>
          <cell r="AS485"/>
          <cell r="AT485">
            <v>0</v>
          </cell>
          <cell r="AU485">
            <v>0</v>
          </cell>
          <cell r="AV485"/>
          <cell r="AW485">
            <v>0</v>
          </cell>
          <cell r="AX485">
            <v>0</v>
          </cell>
          <cell r="AY485">
            <v>0</v>
          </cell>
          <cell r="AZ485"/>
          <cell r="BA485"/>
          <cell r="BB485"/>
          <cell r="BC485"/>
          <cell r="BD485"/>
          <cell r="BE485"/>
          <cell r="BF485">
            <v>0</v>
          </cell>
          <cell r="BG485">
            <v>0</v>
          </cell>
          <cell r="BH485"/>
          <cell r="BI485">
            <v>0</v>
          </cell>
          <cell r="BJ485"/>
          <cell r="BK485"/>
          <cell r="BL485"/>
          <cell r="BM485"/>
          <cell r="BN485"/>
          <cell r="BO485"/>
          <cell r="BP485"/>
          <cell r="BQ485"/>
          <cell r="BR485"/>
          <cell r="BS485"/>
          <cell r="BT485">
            <v>0</v>
          </cell>
          <cell r="BU485"/>
          <cell r="BV485"/>
          <cell r="BW485"/>
          <cell r="BX485"/>
          <cell r="BY485"/>
          <cell r="BZ485"/>
          <cell r="CA485" t="str">
            <v>Schultz</v>
          </cell>
          <cell r="CB485" t="str">
            <v>Schultz</v>
          </cell>
          <cell r="CC485">
            <v>1</v>
          </cell>
        </row>
        <row r="486">
          <cell r="C486">
            <v>95</v>
          </cell>
          <cell r="D486">
            <v>20</v>
          </cell>
          <cell r="E486">
            <v>458</v>
          </cell>
          <cell r="F486">
            <v>10</v>
          </cell>
          <cell r="G486">
            <v>2024</v>
          </cell>
          <cell r="H486" t="str">
            <v/>
          </cell>
          <cell r="I486" t="str">
            <v>Yes</v>
          </cell>
          <cell r="J486">
            <v>0</v>
          </cell>
          <cell r="K486" t="str">
            <v>Sabie</v>
          </cell>
          <cell r="L486" t="str">
            <v>Other - LSL Replacement Streets Year 1</v>
          </cell>
          <cell r="M486" t="str">
            <v>1270024-14</v>
          </cell>
          <cell r="N486" t="str">
            <v>Yes</v>
          </cell>
          <cell r="O486">
            <v>424536</v>
          </cell>
          <cell r="P486" t="str">
            <v>LSL</v>
          </cell>
          <cell r="Q486" t="str">
            <v>Exempt</v>
          </cell>
          <cell r="R486"/>
          <cell r="S486">
            <v>45079</v>
          </cell>
          <cell r="T486">
            <v>360000</v>
          </cell>
          <cell r="U486">
            <v>0</v>
          </cell>
          <cell r="V486">
            <v>360000</v>
          </cell>
          <cell r="W486">
            <v>0</v>
          </cell>
          <cell r="X486" t="str">
            <v>Part B</v>
          </cell>
          <cell r="Y486"/>
          <cell r="Z486">
            <v>44714</v>
          </cell>
          <cell r="AA486">
            <v>3338500</v>
          </cell>
          <cell r="AB486">
            <v>2978500</v>
          </cell>
          <cell r="AC486" t="str">
            <v>Part A5,LSL</v>
          </cell>
          <cell r="AD486">
            <v>45383</v>
          </cell>
          <cell r="AE486">
            <v>45566</v>
          </cell>
          <cell r="AF486"/>
          <cell r="AG486"/>
          <cell r="AH486"/>
          <cell r="AI486">
            <v>360000</v>
          </cell>
          <cell r="AJ486">
            <v>360000</v>
          </cell>
          <cell r="AK486">
            <v>0</v>
          </cell>
          <cell r="AL486"/>
          <cell r="AM486"/>
          <cell r="AN486"/>
          <cell r="AO486"/>
          <cell r="AP486"/>
          <cell r="AQ486">
            <v>360000</v>
          </cell>
          <cell r="AR486">
            <v>360000</v>
          </cell>
          <cell r="AS486"/>
          <cell r="AT486">
            <v>360000</v>
          </cell>
          <cell r="AU486">
            <v>0</v>
          </cell>
          <cell r="AV486"/>
          <cell r="AW486">
            <v>360000</v>
          </cell>
          <cell r="AX486">
            <v>0</v>
          </cell>
          <cell r="AY486">
            <v>0</v>
          </cell>
          <cell r="AZ486"/>
          <cell r="BA486"/>
          <cell r="BB486"/>
          <cell r="BC486"/>
          <cell r="BD486"/>
          <cell r="BE486"/>
          <cell r="BF486">
            <v>0</v>
          </cell>
          <cell r="BG486">
            <v>0</v>
          </cell>
          <cell r="BH486"/>
          <cell r="BI486">
            <v>0</v>
          </cell>
          <cell r="BJ486"/>
          <cell r="BK486"/>
          <cell r="BL486"/>
          <cell r="BM486"/>
          <cell r="BN486"/>
          <cell r="BO486"/>
          <cell r="BP486"/>
          <cell r="BQ486"/>
          <cell r="BR486"/>
          <cell r="BS486"/>
          <cell r="BT486">
            <v>0</v>
          </cell>
          <cell r="BU486"/>
          <cell r="BV486"/>
          <cell r="BW486"/>
          <cell r="BX486"/>
          <cell r="BY486"/>
          <cell r="BZ486"/>
          <cell r="CA486" t="str">
            <v>Sabie</v>
          </cell>
          <cell r="CB486"/>
          <cell r="CC486">
            <v>11</v>
          </cell>
        </row>
        <row r="487">
          <cell r="C487">
            <v>96</v>
          </cell>
          <cell r="D487">
            <v>20</v>
          </cell>
          <cell r="E487">
            <v>459</v>
          </cell>
          <cell r="F487">
            <v>10</v>
          </cell>
          <cell r="G487"/>
          <cell r="H487" t="str">
            <v/>
          </cell>
          <cell r="I487" t="str">
            <v/>
          </cell>
          <cell r="J487">
            <v>0</v>
          </cell>
          <cell r="K487" t="str">
            <v>Sabie</v>
          </cell>
          <cell r="L487" t="str">
            <v>Other - LSL Replacement Streets Year 2</v>
          </cell>
          <cell r="M487" t="str">
            <v>1270024-15</v>
          </cell>
          <cell r="N487" t="str">
            <v>Yes</v>
          </cell>
          <cell r="O487">
            <v>424536</v>
          </cell>
          <cell r="P487" t="str">
            <v>LSL</v>
          </cell>
          <cell r="Q487" t="str">
            <v>Exempt</v>
          </cell>
          <cell r="R487"/>
          <cell r="S487"/>
          <cell r="T487"/>
          <cell r="U487"/>
          <cell r="V487"/>
          <cell r="W487">
            <v>0</v>
          </cell>
          <cell r="X487"/>
          <cell r="Y487"/>
          <cell r="Z487"/>
          <cell r="AA487"/>
          <cell r="AB487">
            <v>0</v>
          </cell>
          <cell r="AC487"/>
          <cell r="AD487"/>
          <cell r="AE487"/>
          <cell r="AF487"/>
          <cell r="AG487"/>
          <cell r="AH487"/>
          <cell r="AI487">
            <v>8064900</v>
          </cell>
          <cell r="AJ487">
            <v>8064900</v>
          </cell>
          <cell r="AK487">
            <v>0</v>
          </cell>
          <cell r="AL487"/>
          <cell r="AM487"/>
          <cell r="AN487"/>
          <cell r="AO487"/>
          <cell r="AP487"/>
          <cell r="AQ487">
            <v>8064900</v>
          </cell>
          <cell r="AR487">
            <v>0</v>
          </cell>
          <cell r="AS487"/>
          <cell r="AT487">
            <v>0</v>
          </cell>
          <cell r="AU487">
            <v>0</v>
          </cell>
          <cell r="AV487"/>
          <cell r="AW487">
            <v>0</v>
          </cell>
          <cell r="AX487">
            <v>0</v>
          </cell>
          <cell r="AY487">
            <v>0</v>
          </cell>
          <cell r="AZ487"/>
          <cell r="BA487"/>
          <cell r="BB487"/>
          <cell r="BC487"/>
          <cell r="BD487"/>
          <cell r="BE487"/>
          <cell r="BF487">
            <v>0</v>
          </cell>
          <cell r="BG487">
            <v>0</v>
          </cell>
          <cell r="BH487"/>
          <cell r="BI487">
            <v>0</v>
          </cell>
          <cell r="BJ487"/>
          <cell r="BK487"/>
          <cell r="BL487"/>
          <cell r="BM487"/>
          <cell r="BN487"/>
          <cell r="BO487"/>
          <cell r="BP487"/>
          <cell r="BQ487"/>
          <cell r="BR487"/>
          <cell r="BS487"/>
          <cell r="BT487">
            <v>0</v>
          </cell>
          <cell r="BU487"/>
          <cell r="BV487"/>
          <cell r="BW487"/>
          <cell r="BX487"/>
          <cell r="BY487"/>
          <cell r="BZ487"/>
          <cell r="CA487" t="str">
            <v>Sabie</v>
          </cell>
          <cell r="CB487"/>
          <cell r="CC487">
            <v>11</v>
          </cell>
        </row>
        <row r="488">
          <cell r="C488">
            <v>97</v>
          </cell>
          <cell r="D488">
            <v>20</v>
          </cell>
          <cell r="E488">
            <v>460</v>
          </cell>
          <cell r="F488">
            <v>10</v>
          </cell>
          <cell r="G488"/>
          <cell r="H488" t="str">
            <v/>
          </cell>
          <cell r="I488" t="str">
            <v/>
          </cell>
          <cell r="J488">
            <v>0</v>
          </cell>
          <cell r="K488" t="str">
            <v>Sabie</v>
          </cell>
          <cell r="L488" t="str">
            <v>Other - LSL Replacement Streets Year 3</v>
          </cell>
          <cell r="M488" t="str">
            <v>1270024-16</v>
          </cell>
          <cell r="N488" t="str">
            <v>Yes</v>
          </cell>
          <cell r="O488">
            <v>424536</v>
          </cell>
          <cell r="P488" t="str">
            <v>LSL</v>
          </cell>
          <cell r="Q488" t="str">
            <v>Exempt</v>
          </cell>
          <cell r="R488"/>
          <cell r="S488"/>
          <cell r="T488"/>
          <cell r="U488"/>
          <cell r="V488"/>
          <cell r="W488">
            <v>0</v>
          </cell>
          <cell r="X488"/>
          <cell r="Y488"/>
          <cell r="Z488"/>
          <cell r="AA488"/>
          <cell r="AB488">
            <v>0</v>
          </cell>
          <cell r="AC488"/>
          <cell r="AD488"/>
          <cell r="AE488"/>
          <cell r="AF488"/>
          <cell r="AG488"/>
          <cell r="AH488"/>
          <cell r="AI488">
            <v>8306847</v>
          </cell>
          <cell r="AJ488">
            <v>8306847</v>
          </cell>
          <cell r="AK488">
            <v>0</v>
          </cell>
          <cell r="AL488"/>
          <cell r="AM488"/>
          <cell r="AN488"/>
          <cell r="AO488"/>
          <cell r="AP488"/>
          <cell r="AQ488">
            <v>8306847</v>
          </cell>
          <cell r="AR488">
            <v>0</v>
          </cell>
          <cell r="AS488"/>
          <cell r="AT488">
            <v>0</v>
          </cell>
          <cell r="AU488">
            <v>0</v>
          </cell>
          <cell r="AV488"/>
          <cell r="AW488">
            <v>0</v>
          </cell>
          <cell r="AX488">
            <v>0</v>
          </cell>
          <cell r="AY488">
            <v>0</v>
          </cell>
          <cell r="AZ488"/>
          <cell r="BA488"/>
          <cell r="BB488"/>
          <cell r="BC488"/>
          <cell r="BD488"/>
          <cell r="BE488"/>
          <cell r="BF488">
            <v>0</v>
          </cell>
          <cell r="BG488">
            <v>0</v>
          </cell>
          <cell r="BH488"/>
          <cell r="BI488">
            <v>0</v>
          </cell>
          <cell r="BJ488"/>
          <cell r="BK488"/>
          <cell r="BL488"/>
          <cell r="BM488"/>
          <cell r="BN488"/>
          <cell r="BO488"/>
          <cell r="BP488"/>
          <cell r="BQ488"/>
          <cell r="BR488"/>
          <cell r="BS488"/>
          <cell r="BT488">
            <v>0</v>
          </cell>
          <cell r="BU488"/>
          <cell r="BV488"/>
          <cell r="BW488"/>
          <cell r="BX488"/>
          <cell r="BY488"/>
          <cell r="BZ488"/>
          <cell r="CA488" t="str">
            <v>Sabie</v>
          </cell>
          <cell r="CB488"/>
          <cell r="CC488">
            <v>11</v>
          </cell>
        </row>
        <row r="489">
          <cell r="C489">
            <v>98</v>
          </cell>
          <cell r="D489">
            <v>20</v>
          </cell>
          <cell r="E489">
            <v>461</v>
          </cell>
          <cell r="F489">
            <v>10</v>
          </cell>
          <cell r="G489"/>
          <cell r="H489" t="str">
            <v/>
          </cell>
          <cell r="I489" t="str">
            <v/>
          </cell>
          <cell r="J489">
            <v>0</v>
          </cell>
          <cell r="K489" t="str">
            <v>Sabie</v>
          </cell>
          <cell r="L489" t="str">
            <v>Other - LSL Replacement Streets Year 4</v>
          </cell>
          <cell r="M489" t="str">
            <v>1270024-17</v>
          </cell>
          <cell r="N489" t="str">
            <v>Yes</v>
          </cell>
          <cell r="O489">
            <v>424536</v>
          </cell>
          <cell r="P489" t="str">
            <v>LSL</v>
          </cell>
          <cell r="Q489" t="str">
            <v>Exempt</v>
          </cell>
          <cell r="R489"/>
          <cell r="S489"/>
          <cell r="T489"/>
          <cell r="U489"/>
          <cell r="V489"/>
          <cell r="W489">
            <v>0</v>
          </cell>
          <cell r="X489"/>
          <cell r="Y489"/>
          <cell r="Z489"/>
          <cell r="AA489"/>
          <cell r="AB489">
            <v>0</v>
          </cell>
          <cell r="AC489"/>
          <cell r="AD489"/>
          <cell r="AE489"/>
          <cell r="AF489"/>
          <cell r="AG489"/>
          <cell r="AH489"/>
          <cell r="AI489">
            <v>8556052</v>
          </cell>
          <cell r="AJ489">
            <v>8556052</v>
          </cell>
          <cell r="AK489">
            <v>0</v>
          </cell>
          <cell r="AL489"/>
          <cell r="AM489"/>
          <cell r="AN489"/>
          <cell r="AO489"/>
          <cell r="AP489"/>
          <cell r="AQ489">
            <v>8556052</v>
          </cell>
          <cell r="AR489">
            <v>0</v>
          </cell>
          <cell r="AS489"/>
          <cell r="AT489">
            <v>0</v>
          </cell>
          <cell r="AU489">
            <v>0</v>
          </cell>
          <cell r="AV489"/>
          <cell r="AW489">
            <v>0</v>
          </cell>
          <cell r="AX489">
            <v>0</v>
          </cell>
          <cell r="AY489">
            <v>0</v>
          </cell>
          <cell r="AZ489"/>
          <cell r="BA489"/>
          <cell r="BB489"/>
          <cell r="BC489"/>
          <cell r="BD489"/>
          <cell r="BE489"/>
          <cell r="BF489">
            <v>0</v>
          </cell>
          <cell r="BG489">
            <v>0</v>
          </cell>
          <cell r="BH489"/>
          <cell r="BI489">
            <v>0</v>
          </cell>
          <cell r="BJ489"/>
          <cell r="BK489"/>
          <cell r="BL489"/>
          <cell r="BM489"/>
          <cell r="BN489"/>
          <cell r="BO489"/>
          <cell r="BP489"/>
          <cell r="BQ489"/>
          <cell r="BR489"/>
          <cell r="BS489"/>
          <cell r="BT489">
            <v>0</v>
          </cell>
          <cell r="BU489"/>
          <cell r="BV489"/>
          <cell r="BW489"/>
          <cell r="BX489"/>
          <cell r="BY489"/>
          <cell r="BZ489"/>
          <cell r="CA489" t="str">
            <v>Sabie</v>
          </cell>
          <cell r="CB489"/>
          <cell r="CC489">
            <v>11</v>
          </cell>
        </row>
        <row r="490">
          <cell r="C490">
            <v>99</v>
          </cell>
          <cell r="D490">
            <v>20</v>
          </cell>
          <cell r="E490">
            <v>462</v>
          </cell>
          <cell r="F490">
            <v>10</v>
          </cell>
          <cell r="G490">
            <v>2024</v>
          </cell>
          <cell r="H490" t="str">
            <v/>
          </cell>
          <cell r="I490" t="str">
            <v>Yes</v>
          </cell>
          <cell r="J490">
            <v>0</v>
          </cell>
          <cell r="K490" t="str">
            <v>Sabie</v>
          </cell>
          <cell r="L490" t="str">
            <v>Other - LSL Repl Green Zones Year 1</v>
          </cell>
          <cell r="M490" t="str">
            <v>1270024-18</v>
          </cell>
          <cell r="N490" t="str">
            <v>Yes</v>
          </cell>
          <cell r="O490">
            <v>424536</v>
          </cell>
          <cell r="P490" t="str">
            <v>LSL</v>
          </cell>
          <cell r="Q490" t="str">
            <v>Exempt</v>
          </cell>
          <cell r="R490"/>
          <cell r="S490">
            <v>45079</v>
          </cell>
          <cell r="T490">
            <v>5166000</v>
          </cell>
          <cell r="U490">
            <v>0</v>
          </cell>
          <cell r="V490">
            <v>5166000</v>
          </cell>
          <cell r="W490">
            <v>0</v>
          </cell>
          <cell r="X490" t="str">
            <v>Part B</v>
          </cell>
          <cell r="Y490"/>
          <cell r="Z490">
            <v>44714</v>
          </cell>
          <cell r="AA490">
            <v>2730000</v>
          </cell>
          <cell r="AB490">
            <v>0</v>
          </cell>
          <cell r="AC490" t="str">
            <v>Part A5,LSL</v>
          </cell>
          <cell r="AD490">
            <v>45383</v>
          </cell>
          <cell r="AE490">
            <v>45566</v>
          </cell>
          <cell r="AF490"/>
          <cell r="AG490"/>
          <cell r="AH490"/>
          <cell r="AI490">
            <v>5166000</v>
          </cell>
          <cell r="AJ490">
            <v>5166000</v>
          </cell>
          <cell r="AK490">
            <v>0</v>
          </cell>
          <cell r="AL490"/>
          <cell r="AM490"/>
          <cell r="AN490"/>
          <cell r="AO490"/>
          <cell r="AP490"/>
          <cell r="AQ490">
            <v>5166000</v>
          </cell>
          <cell r="AR490">
            <v>5166000</v>
          </cell>
          <cell r="AS490"/>
          <cell r="AT490">
            <v>5166000</v>
          </cell>
          <cell r="AU490">
            <v>0</v>
          </cell>
          <cell r="AV490"/>
          <cell r="AW490">
            <v>5166000</v>
          </cell>
          <cell r="AX490">
            <v>0</v>
          </cell>
          <cell r="AY490">
            <v>0</v>
          </cell>
          <cell r="AZ490"/>
          <cell r="BA490"/>
          <cell r="BB490"/>
          <cell r="BC490"/>
          <cell r="BD490"/>
          <cell r="BE490"/>
          <cell r="BF490">
            <v>0</v>
          </cell>
          <cell r="BG490">
            <v>0</v>
          </cell>
          <cell r="BH490"/>
          <cell r="BI490">
            <v>0</v>
          </cell>
          <cell r="BJ490"/>
          <cell r="BK490"/>
          <cell r="BL490"/>
          <cell r="BM490"/>
          <cell r="BN490"/>
          <cell r="BO490"/>
          <cell r="BP490"/>
          <cell r="BQ490"/>
          <cell r="BR490"/>
          <cell r="BS490"/>
          <cell r="BT490">
            <v>0</v>
          </cell>
          <cell r="BU490"/>
          <cell r="BV490"/>
          <cell r="BW490"/>
          <cell r="BX490"/>
          <cell r="BY490"/>
          <cell r="BZ490"/>
          <cell r="CA490" t="str">
            <v>Sabie</v>
          </cell>
          <cell r="CB490"/>
          <cell r="CC490">
            <v>11</v>
          </cell>
        </row>
        <row r="491">
          <cell r="C491">
            <v>100</v>
          </cell>
          <cell r="D491">
            <v>20</v>
          </cell>
          <cell r="E491">
            <v>463</v>
          </cell>
          <cell r="F491">
            <v>10</v>
          </cell>
          <cell r="G491"/>
          <cell r="H491" t="str">
            <v/>
          </cell>
          <cell r="I491" t="str">
            <v/>
          </cell>
          <cell r="J491">
            <v>0</v>
          </cell>
          <cell r="K491" t="str">
            <v>Sabie</v>
          </cell>
          <cell r="L491" t="str">
            <v>Other - LSL Repl Green Zones Year 2</v>
          </cell>
          <cell r="M491" t="str">
            <v>1270024-19</v>
          </cell>
          <cell r="N491" t="str">
            <v>Yes</v>
          </cell>
          <cell r="O491">
            <v>424536</v>
          </cell>
          <cell r="P491" t="str">
            <v>LSL</v>
          </cell>
          <cell r="Q491" t="str">
            <v>Exempt</v>
          </cell>
          <cell r="R491"/>
          <cell r="S491"/>
          <cell r="T491"/>
          <cell r="U491"/>
          <cell r="V491"/>
          <cell r="W491">
            <v>0</v>
          </cell>
          <cell r="X491"/>
          <cell r="Y491"/>
          <cell r="Z491"/>
          <cell r="AA491"/>
          <cell r="AB491">
            <v>0</v>
          </cell>
          <cell r="AC491"/>
          <cell r="AD491"/>
          <cell r="AE491"/>
          <cell r="AF491"/>
          <cell r="AG491"/>
          <cell r="AH491"/>
          <cell r="AI491">
            <v>5840100</v>
          </cell>
          <cell r="AJ491">
            <v>5840100</v>
          </cell>
          <cell r="AK491">
            <v>0</v>
          </cell>
          <cell r="AL491"/>
          <cell r="AM491"/>
          <cell r="AN491"/>
          <cell r="AO491"/>
          <cell r="AP491"/>
          <cell r="AQ491">
            <v>5840100</v>
          </cell>
          <cell r="AR491">
            <v>0</v>
          </cell>
          <cell r="AS491"/>
          <cell r="AT491">
            <v>0</v>
          </cell>
          <cell r="AU491">
            <v>0</v>
          </cell>
          <cell r="AV491"/>
          <cell r="AW491">
            <v>0</v>
          </cell>
          <cell r="AX491">
            <v>0</v>
          </cell>
          <cell r="AY491">
            <v>0</v>
          </cell>
          <cell r="AZ491"/>
          <cell r="BA491"/>
          <cell r="BB491"/>
          <cell r="BC491"/>
          <cell r="BD491"/>
          <cell r="BE491"/>
          <cell r="BF491">
            <v>0</v>
          </cell>
          <cell r="BG491">
            <v>0</v>
          </cell>
          <cell r="BH491"/>
          <cell r="BI491">
            <v>0</v>
          </cell>
          <cell r="BJ491"/>
          <cell r="BK491"/>
          <cell r="BL491"/>
          <cell r="BM491"/>
          <cell r="BN491"/>
          <cell r="BO491"/>
          <cell r="BP491"/>
          <cell r="BQ491"/>
          <cell r="BR491"/>
          <cell r="BS491"/>
          <cell r="BT491">
            <v>0</v>
          </cell>
          <cell r="BU491"/>
          <cell r="BV491"/>
          <cell r="BW491"/>
          <cell r="BX491"/>
          <cell r="BY491"/>
          <cell r="BZ491"/>
          <cell r="CA491" t="str">
            <v>Sabie</v>
          </cell>
          <cell r="CB491"/>
          <cell r="CC491">
            <v>11</v>
          </cell>
        </row>
        <row r="492">
          <cell r="C492">
            <v>101</v>
          </cell>
          <cell r="D492">
            <v>20</v>
          </cell>
          <cell r="E492">
            <v>464</v>
          </cell>
          <cell r="F492">
            <v>10</v>
          </cell>
          <cell r="G492"/>
          <cell r="H492" t="str">
            <v/>
          </cell>
          <cell r="I492" t="str">
            <v/>
          </cell>
          <cell r="J492">
            <v>0</v>
          </cell>
          <cell r="K492" t="str">
            <v>Sabie</v>
          </cell>
          <cell r="L492" t="str">
            <v>Other - LSL Repl Green Zones Year 3</v>
          </cell>
          <cell r="M492" t="str">
            <v>1270024-20</v>
          </cell>
          <cell r="N492" t="str">
            <v>Yes</v>
          </cell>
          <cell r="O492">
            <v>424536</v>
          </cell>
          <cell r="P492" t="str">
            <v>LSL</v>
          </cell>
          <cell r="Q492" t="str">
            <v>Exempt</v>
          </cell>
          <cell r="R492"/>
          <cell r="S492"/>
          <cell r="T492"/>
          <cell r="U492"/>
          <cell r="V492"/>
          <cell r="W492">
            <v>0</v>
          </cell>
          <cell r="X492"/>
          <cell r="Y492"/>
          <cell r="Z492"/>
          <cell r="AA492"/>
          <cell r="AB492">
            <v>0</v>
          </cell>
          <cell r="AC492"/>
          <cell r="AD492"/>
          <cell r="AE492"/>
          <cell r="AF492"/>
          <cell r="AG492"/>
          <cell r="AH492"/>
          <cell r="AI492">
            <v>6015303</v>
          </cell>
          <cell r="AJ492">
            <v>6015303</v>
          </cell>
          <cell r="AK492">
            <v>0</v>
          </cell>
          <cell r="AL492"/>
          <cell r="AM492"/>
          <cell r="AN492"/>
          <cell r="AO492"/>
          <cell r="AP492"/>
          <cell r="AQ492">
            <v>6015303</v>
          </cell>
          <cell r="AR492">
            <v>0</v>
          </cell>
          <cell r="AS492"/>
          <cell r="AT492">
            <v>0</v>
          </cell>
          <cell r="AU492">
            <v>0</v>
          </cell>
          <cell r="AV492"/>
          <cell r="AW492">
            <v>0</v>
          </cell>
          <cell r="AX492">
            <v>0</v>
          </cell>
          <cell r="AY492">
            <v>0</v>
          </cell>
          <cell r="AZ492"/>
          <cell r="BA492"/>
          <cell r="BB492"/>
          <cell r="BC492"/>
          <cell r="BD492"/>
          <cell r="BE492"/>
          <cell r="BF492">
            <v>0</v>
          </cell>
          <cell r="BG492">
            <v>0</v>
          </cell>
          <cell r="BH492"/>
          <cell r="BI492">
            <v>0</v>
          </cell>
          <cell r="BJ492"/>
          <cell r="BK492"/>
          <cell r="BL492"/>
          <cell r="BM492"/>
          <cell r="BN492"/>
          <cell r="BO492"/>
          <cell r="BP492"/>
          <cell r="BQ492"/>
          <cell r="BR492"/>
          <cell r="BS492"/>
          <cell r="BT492">
            <v>0</v>
          </cell>
          <cell r="BU492"/>
          <cell r="BV492"/>
          <cell r="BW492"/>
          <cell r="BX492"/>
          <cell r="BY492"/>
          <cell r="BZ492"/>
          <cell r="CA492" t="str">
            <v>Sabie</v>
          </cell>
          <cell r="CB492"/>
          <cell r="CC492">
            <v>11</v>
          </cell>
        </row>
        <row r="493">
          <cell r="C493">
            <v>102</v>
          </cell>
          <cell r="D493">
            <v>20</v>
          </cell>
          <cell r="E493">
            <v>465</v>
          </cell>
          <cell r="F493">
            <v>10</v>
          </cell>
          <cell r="G493"/>
          <cell r="H493" t="str">
            <v/>
          </cell>
          <cell r="I493" t="str">
            <v/>
          </cell>
          <cell r="J493">
            <v>0</v>
          </cell>
          <cell r="K493" t="str">
            <v>Sabie</v>
          </cell>
          <cell r="L493" t="str">
            <v>Other - LSL Repl Green Zones Year 4</v>
          </cell>
          <cell r="M493" t="str">
            <v>1270024-21</v>
          </cell>
          <cell r="N493" t="str">
            <v>Yes</v>
          </cell>
          <cell r="O493">
            <v>424536</v>
          </cell>
          <cell r="P493" t="str">
            <v>LSL</v>
          </cell>
          <cell r="Q493" t="str">
            <v>Exempt</v>
          </cell>
          <cell r="R493"/>
          <cell r="S493"/>
          <cell r="T493"/>
          <cell r="U493"/>
          <cell r="V493"/>
          <cell r="W493">
            <v>0</v>
          </cell>
          <cell r="X493"/>
          <cell r="Y493"/>
          <cell r="Z493"/>
          <cell r="AA493"/>
          <cell r="AB493">
            <v>0</v>
          </cell>
          <cell r="AC493"/>
          <cell r="AD493"/>
          <cell r="AE493"/>
          <cell r="AF493"/>
          <cell r="AG493"/>
          <cell r="AH493"/>
          <cell r="AI493">
            <v>6195762</v>
          </cell>
          <cell r="AJ493">
            <v>6195762</v>
          </cell>
          <cell r="AK493">
            <v>0</v>
          </cell>
          <cell r="AL493"/>
          <cell r="AM493"/>
          <cell r="AN493"/>
          <cell r="AO493"/>
          <cell r="AP493"/>
          <cell r="AQ493">
            <v>6195762</v>
          </cell>
          <cell r="AR493">
            <v>0</v>
          </cell>
          <cell r="AS493"/>
          <cell r="AT493">
            <v>0</v>
          </cell>
          <cell r="AU493">
            <v>0</v>
          </cell>
          <cell r="AV493"/>
          <cell r="AW493">
            <v>0</v>
          </cell>
          <cell r="AX493">
            <v>0</v>
          </cell>
          <cell r="AY493">
            <v>0</v>
          </cell>
          <cell r="AZ493"/>
          <cell r="BA493"/>
          <cell r="BB493"/>
          <cell r="BC493"/>
          <cell r="BD493"/>
          <cell r="BE493"/>
          <cell r="BF493">
            <v>0</v>
          </cell>
          <cell r="BG493">
            <v>0</v>
          </cell>
          <cell r="BH493"/>
          <cell r="BI493">
            <v>0</v>
          </cell>
          <cell r="BJ493"/>
          <cell r="BK493"/>
          <cell r="BL493"/>
          <cell r="BM493"/>
          <cell r="BN493"/>
          <cell r="BO493"/>
          <cell r="BP493"/>
          <cell r="BQ493"/>
          <cell r="BR493"/>
          <cell r="BS493"/>
          <cell r="BT493">
            <v>0</v>
          </cell>
          <cell r="BU493"/>
          <cell r="BV493"/>
          <cell r="BW493"/>
          <cell r="BX493"/>
          <cell r="BY493"/>
          <cell r="BZ493"/>
          <cell r="CA493" t="str">
            <v>Sabie</v>
          </cell>
          <cell r="CB493"/>
          <cell r="CC493">
            <v>11</v>
          </cell>
        </row>
        <row r="494">
          <cell r="C494">
            <v>106</v>
          </cell>
          <cell r="D494">
            <v>20</v>
          </cell>
          <cell r="E494"/>
          <cell r="F494"/>
          <cell r="G494">
            <v>2024</v>
          </cell>
          <cell r="H494" t="str">
            <v/>
          </cell>
          <cell r="I494" t="str">
            <v>Yes</v>
          </cell>
          <cell r="J494">
            <v>0</v>
          </cell>
          <cell r="K494" t="str">
            <v>Sabie</v>
          </cell>
          <cell r="L494" t="str">
            <v>Other - LSL Repl (Leaking LSL)</v>
          </cell>
          <cell r="M494" t="str">
            <v>1270024-22</v>
          </cell>
          <cell r="N494" t="str">
            <v>Yes</v>
          </cell>
          <cell r="O494">
            <v>425091</v>
          </cell>
          <cell r="P494" t="str">
            <v>LSL</v>
          </cell>
          <cell r="Q494"/>
          <cell r="R494"/>
          <cell r="S494">
            <v>45079</v>
          </cell>
          <cell r="T494">
            <v>1590000</v>
          </cell>
          <cell r="U494">
            <v>0</v>
          </cell>
          <cell r="V494">
            <v>1590000</v>
          </cell>
          <cell r="W494">
            <v>0</v>
          </cell>
          <cell r="X494" t="str">
            <v>Part B</v>
          </cell>
          <cell r="Y494"/>
          <cell r="Z494"/>
          <cell r="AA494"/>
          <cell r="AB494"/>
          <cell r="AC494"/>
          <cell r="AD494">
            <v>45383</v>
          </cell>
          <cell r="AE494">
            <v>45566</v>
          </cell>
          <cell r="AF494"/>
          <cell r="AG494"/>
          <cell r="AH494"/>
          <cell r="AI494">
            <v>1590000</v>
          </cell>
          <cell r="AJ494">
            <v>1590000</v>
          </cell>
          <cell r="AK494">
            <v>0</v>
          </cell>
          <cell r="AL494"/>
          <cell r="AM494"/>
          <cell r="AN494"/>
          <cell r="AO494"/>
          <cell r="AP494"/>
          <cell r="AQ494">
            <v>1590000</v>
          </cell>
          <cell r="AR494">
            <v>1590000</v>
          </cell>
          <cell r="AS494"/>
          <cell r="AT494">
            <v>1590000</v>
          </cell>
          <cell r="AU494">
            <v>0</v>
          </cell>
          <cell r="AV494"/>
          <cell r="AW494">
            <v>1590000</v>
          </cell>
          <cell r="AX494">
            <v>0</v>
          </cell>
          <cell r="AY494">
            <v>0</v>
          </cell>
          <cell r="AZ494"/>
          <cell r="BA494"/>
          <cell r="BB494"/>
          <cell r="BC494"/>
          <cell r="BD494"/>
          <cell r="BE494"/>
          <cell r="BF494"/>
          <cell r="BG494"/>
          <cell r="BH494"/>
          <cell r="BI494"/>
          <cell r="BJ494"/>
          <cell r="BK494"/>
          <cell r="BL494"/>
          <cell r="BM494"/>
          <cell r="BN494"/>
          <cell r="BO494"/>
          <cell r="BP494"/>
          <cell r="BQ494"/>
          <cell r="BR494"/>
          <cell r="BS494"/>
          <cell r="BT494"/>
          <cell r="BU494"/>
          <cell r="BV494"/>
          <cell r="BW494"/>
          <cell r="BX494"/>
          <cell r="BY494"/>
          <cell r="BZ494"/>
          <cell r="CA494" t="str">
            <v>Sabie</v>
          </cell>
          <cell r="CB494"/>
          <cell r="CC494">
            <v>11</v>
          </cell>
        </row>
        <row r="495">
          <cell r="C495">
            <v>565</v>
          </cell>
          <cell r="D495">
            <v>10</v>
          </cell>
          <cell r="E495">
            <v>425</v>
          </cell>
          <cell r="F495">
            <v>10</v>
          </cell>
          <cell r="G495"/>
          <cell r="H495" t="str">
            <v/>
          </cell>
          <cell r="I495" t="str">
            <v/>
          </cell>
          <cell r="J495">
            <v>0</v>
          </cell>
          <cell r="K495" t="str">
            <v>Berrens</v>
          </cell>
          <cell r="L495" t="str">
            <v>Watermain - Watermain Improvements</v>
          </cell>
          <cell r="M495" t="str">
            <v>1420007-3</v>
          </cell>
          <cell r="N495" t="str">
            <v xml:space="preserve">No </v>
          </cell>
          <cell r="O495">
            <v>1293</v>
          </cell>
          <cell r="P495" t="str">
            <v>Reg</v>
          </cell>
          <cell r="Q495" t="str">
            <v>Exempt</v>
          </cell>
          <cell r="R495"/>
          <cell r="S495"/>
          <cell r="T495"/>
          <cell r="U495"/>
          <cell r="V495"/>
          <cell r="W495">
            <v>0</v>
          </cell>
          <cell r="X495"/>
          <cell r="Y495"/>
          <cell r="Z495">
            <v>44714</v>
          </cell>
          <cell r="AA495">
            <v>350000</v>
          </cell>
          <cell r="AB495">
            <v>350000</v>
          </cell>
          <cell r="AC495" t="str">
            <v>Part B</v>
          </cell>
          <cell r="AD495">
            <v>45444</v>
          </cell>
          <cell r="AE495">
            <v>45962</v>
          </cell>
          <cell r="AF495"/>
          <cell r="AG495"/>
          <cell r="AH495"/>
          <cell r="AI495">
            <v>450000</v>
          </cell>
          <cell r="AJ495">
            <v>400000</v>
          </cell>
          <cell r="AK495">
            <v>50000</v>
          </cell>
          <cell r="AL495"/>
          <cell r="AM495"/>
          <cell r="AN495"/>
          <cell r="AO495"/>
          <cell r="AP495"/>
          <cell r="AQ495">
            <v>450000</v>
          </cell>
          <cell r="AR495">
            <v>0</v>
          </cell>
          <cell r="AS495"/>
          <cell r="AT495">
            <v>0</v>
          </cell>
          <cell r="AU495">
            <v>0</v>
          </cell>
          <cell r="AV495"/>
          <cell r="AW495">
            <v>0</v>
          </cell>
          <cell r="AX495">
            <v>0</v>
          </cell>
          <cell r="AY495">
            <v>0</v>
          </cell>
          <cell r="AZ495"/>
          <cell r="BA495"/>
          <cell r="BB495"/>
          <cell r="BC495"/>
          <cell r="BD495"/>
          <cell r="BE495"/>
          <cell r="BF495">
            <v>0</v>
          </cell>
          <cell r="BG495">
            <v>0</v>
          </cell>
          <cell r="BH495"/>
          <cell r="BI495">
            <v>0</v>
          </cell>
          <cell r="BJ495"/>
          <cell r="BK495"/>
          <cell r="BL495"/>
          <cell r="BM495"/>
          <cell r="BN495"/>
          <cell r="BO495"/>
          <cell r="BP495"/>
          <cell r="BQ495"/>
          <cell r="BR495"/>
          <cell r="BS495"/>
          <cell r="BT495">
            <v>0</v>
          </cell>
          <cell r="BU495"/>
          <cell r="BV495"/>
          <cell r="BW495"/>
          <cell r="BX495"/>
          <cell r="BY495"/>
          <cell r="BZ495"/>
          <cell r="CA495" t="str">
            <v>Berrens</v>
          </cell>
          <cell r="CB495"/>
          <cell r="CC495">
            <v>8</v>
          </cell>
        </row>
        <row r="496">
          <cell r="C496">
            <v>564.1</v>
          </cell>
          <cell r="D496">
            <v>10</v>
          </cell>
          <cell r="E496">
            <v>424</v>
          </cell>
          <cell r="F496">
            <v>10</v>
          </cell>
          <cell r="G496">
            <v>2024</v>
          </cell>
          <cell r="H496" t="str">
            <v/>
          </cell>
          <cell r="I496" t="str">
            <v>Yes</v>
          </cell>
          <cell r="J496">
            <v>0</v>
          </cell>
          <cell r="K496" t="str">
            <v>Berrens</v>
          </cell>
          <cell r="L496" t="str">
            <v>Watermain - Replacement Ph 1</v>
          </cell>
          <cell r="M496" t="str">
            <v>1420007-1</v>
          </cell>
          <cell r="N496" t="str">
            <v xml:space="preserve">No </v>
          </cell>
          <cell r="O496">
            <v>1293</v>
          </cell>
          <cell r="P496" t="str">
            <v>Reg</v>
          </cell>
          <cell r="Q496" t="str">
            <v>Exempt</v>
          </cell>
          <cell r="R496"/>
          <cell r="S496">
            <v>45097</v>
          </cell>
          <cell r="T496">
            <v>1500000</v>
          </cell>
          <cell r="U496"/>
          <cell r="V496"/>
          <cell r="W496">
            <v>1500000</v>
          </cell>
          <cell r="X496" t="str">
            <v>Part B</v>
          </cell>
          <cell r="Y496"/>
          <cell r="Z496">
            <v>44714</v>
          </cell>
          <cell r="AA496">
            <v>3250000</v>
          </cell>
          <cell r="AB496">
            <v>3250000</v>
          </cell>
          <cell r="AC496" t="str">
            <v>Part B</v>
          </cell>
          <cell r="AD496">
            <v>45413</v>
          </cell>
          <cell r="AE496">
            <v>45809</v>
          </cell>
          <cell r="AF496"/>
          <cell r="AG496"/>
          <cell r="AH496" t="str">
            <v>DW/CW project</v>
          </cell>
          <cell r="AI496">
            <v>1500000</v>
          </cell>
          <cell r="AJ496">
            <v>3900000</v>
          </cell>
          <cell r="AK496">
            <v>-2400000</v>
          </cell>
          <cell r="AL496"/>
          <cell r="AM496"/>
          <cell r="AN496"/>
          <cell r="AO496"/>
          <cell r="AP496"/>
          <cell r="AQ496">
            <v>1500000</v>
          </cell>
          <cell r="AR496">
            <v>1500000</v>
          </cell>
          <cell r="AS496"/>
          <cell r="AT496">
            <v>0</v>
          </cell>
          <cell r="AU496">
            <v>0</v>
          </cell>
          <cell r="AV496"/>
          <cell r="AW496">
            <v>0</v>
          </cell>
          <cell r="AX496">
            <v>0</v>
          </cell>
          <cell r="AY496">
            <v>1500000</v>
          </cell>
          <cell r="AZ496"/>
          <cell r="BA496"/>
          <cell r="BB496"/>
          <cell r="BC496"/>
          <cell r="BD496"/>
          <cell r="BE496"/>
          <cell r="BF496">
            <v>0</v>
          </cell>
          <cell r="BG496">
            <v>0</v>
          </cell>
          <cell r="BH496"/>
          <cell r="BI496">
            <v>0</v>
          </cell>
          <cell r="BJ496"/>
          <cell r="BK496"/>
          <cell r="BL496"/>
          <cell r="BM496"/>
          <cell r="BN496"/>
          <cell r="BO496"/>
          <cell r="BP496"/>
          <cell r="BQ496"/>
          <cell r="BR496"/>
          <cell r="BS496"/>
          <cell r="BT496">
            <v>0</v>
          </cell>
          <cell r="BU496"/>
          <cell r="BV496"/>
          <cell r="BW496"/>
          <cell r="BX496"/>
          <cell r="BY496"/>
          <cell r="BZ496"/>
          <cell r="CA496" t="str">
            <v>Berrens</v>
          </cell>
          <cell r="CB496"/>
          <cell r="CC496">
            <v>8</v>
          </cell>
        </row>
        <row r="497">
          <cell r="C497">
            <v>564.20000000000005</v>
          </cell>
          <cell r="D497">
            <v>10</v>
          </cell>
          <cell r="E497">
            <v>424</v>
          </cell>
          <cell r="F497">
            <v>10</v>
          </cell>
          <cell r="G497"/>
          <cell r="H497" t="str">
            <v/>
          </cell>
          <cell r="I497" t="str">
            <v/>
          </cell>
          <cell r="J497">
            <v>0</v>
          </cell>
          <cell r="K497" t="str">
            <v>Berrens</v>
          </cell>
          <cell r="L497" t="str">
            <v>Watermain - Replacement Ph 2</v>
          </cell>
          <cell r="M497" t="str">
            <v>1420007-1</v>
          </cell>
          <cell r="N497" t="str">
            <v xml:space="preserve">No </v>
          </cell>
          <cell r="O497">
            <v>1293</v>
          </cell>
          <cell r="P497" t="str">
            <v>Reg</v>
          </cell>
          <cell r="Q497" t="str">
            <v>Exempt</v>
          </cell>
          <cell r="R497"/>
          <cell r="S497"/>
          <cell r="T497"/>
          <cell r="U497"/>
          <cell r="V497"/>
          <cell r="W497">
            <v>0</v>
          </cell>
          <cell r="X497"/>
          <cell r="Y497"/>
          <cell r="Z497">
            <v>44714</v>
          </cell>
          <cell r="AA497">
            <v>3250000</v>
          </cell>
          <cell r="AB497">
            <v>3250000</v>
          </cell>
          <cell r="AC497" t="str">
            <v>Part B</v>
          </cell>
          <cell r="AD497">
            <v>46508</v>
          </cell>
          <cell r="AE497">
            <v>46692</v>
          </cell>
          <cell r="AF497"/>
          <cell r="AG497"/>
          <cell r="AH497" t="str">
            <v>DW/CW project</v>
          </cell>
          <cell r="AI497">
            <v>1200000</v>
          </cell>
          <cell r="AJ497">
            <v>3900000</v>
          </cell>
          <cell r="AK497">
            <v>-2700000</v>
          </cell>
          <cell r="AL497"/>
          <cell r="AM497"/>
          <cell r="AN497"/>
          <cell r="AO497"/>
          <cell r="AP497"/>
          <cell r="AQ497">
            <v>1200000</v>
          </cell>
          <cell r="AR497">
            <v>0</v>
          </cell>
          <cell r="AS497"/>
          <cell r="AT497">
            <v>0</v>
          </cell>
          <cell r="AU497">
            <v>0</v>
          </cell>
          <cell r="AV497"/>
          <cell r="AW497">
            <v>0</v>
          </cell>
          <cell r="AX497">
            <v>0</v>
          </cell>
          <cell r="AY497">
            <v>0</v>
          </cell>
          <cell r="AZ497"/>
          <cell r="BA497"/>
          <cell r="BB497"/>
          <cell r="BC497"/>
          <cell r="BD497"/>
          <cell r="BE497"/>
          <cell r="BF497">
            <v>0</v>
          </cell>
          <cell r="BG497">
            <v>0</v>
          </cell>
          <cell r="BH497"/>
          <cell r="BI497">
            <v>0</v>
          </cell>
          <cell r="BJ497"/>
          <cell r="BK497"/>
          <cell r="BL497"/>
          <cell r="BM497"/>
          <cell r="BN497"/>
          <cell r="BO497"/>
          <cell r="BP497"/>
          <cell r="BQ497"/>
          <cell r="BR497"/>
          <cell r="BS497"/>
          <cell r="BT497">
            <v>0</v>
          </cell>
          <cell r="BU497"/>
          <cell r="BV497"/>
          <cell r="BW497"/>
          <cell r="BX497"/>
          <cell r="BY497"/>
          <cell r="BZ497"/>
          <cell r="CA497" t="str">
            <v>Berrens</v>
          </cell>
          <cell r="CB497"/>
          <cell r="CC497">
            <v>8</v>
          </cell>
        </row>
        <row r="498">
          <cell r="C498">
            <v>564.29999999999995</v>
          </cell>
          <cell r="D498">
            <v>10</v>
          </cell>
          <cell r="E498">
            <v>424</v>
          </cell>
          <cell r="F498">
            <v>10</v>
          </cell>
          <cell r="G498"/>
          <cell r="H498" t="str">
            <v/>
          </cell>
          <cell r="I498" t="str">
            <v/>
          </cell>
          <cell r="J498">
            <v>0</v>
          </cell>
          <cell r="K498" t="str">
            <v>Berrens</v>
          </cell>
          <cell r="L498" t="str">
            <v>Watermain - Replacement Ph 3</v>
          </cell>
          <cell r="M498" t="str">
            <v>1420007-1</v>
          </cell>
          <cell r="N498" t="str">
            <v xml:space="preserve">No </v>
          </cell>
          <cell r="O498">
            <v>1293</v>
          </cell>
          <cell r="P498" t="str">
            <v>Reg</v>
          </cell>
          <cell r="Q498" t="str">
            <v>Exempt</v>
          </cell>
          <cell r="R498"/>
          <cell r="S498"/>
          <cell r="T498"/>
          <cell r="U498"/>
          <cell r="V498"/>
          <cell r="W498">
            <v>0</v>
          </cell>
          <cell r="X498"/>
          <cell r="Y498"/>
          <cell r="Z498">
            <v>44714</v>
          </cell>
          <cell r="AA498">
            <v>3250000</v>
          </cell>
          <cell r="AB498">
            <v>3250000</v>
          </cell>
          <cell r="AC498" t="str">
            <v>Part B</v>
          </cell>
          <cell r="AD498">
            <v>47604</v>
          </cell>
          <cell r="AE498">
            <v>47788</v>
          </cell>
          <cell r="AF498"/>
          <cell r="AG498"/>
          <cell r="AH498" t="str">
            <v>DW/CW project</v>
          </cell>
          <cell r="AI498">
            <v>1700000</v>
          </cell>
          <cell r="AJ498">
            <v>3900000</v>
          </cell>
          <cell r="AK498">
            <v>-2200000</v>
          </cell>
          <cell r="AL498"/>
          <cell r="AM498"/>
          <cell r="AN498"/>
          <cell r="AO498"/>
          <cell r="AP498"/>
          <cell r="AQ498">
            <v>1700000</v>
          </cell>
          <cell r="AR498">
            <v>0</v>
          </cell>
          <cell r="AS498"/>
          <cell r="AT498">
            <v>0</v>
          </cell>
          <cell r="AU498">
            <v>0</v>
          </cell>
          <cell r="AV498"/>
          <cell r="AW498">
            <v>0</v>
          </cell>
          <cell r="AX498">
            <v>0</v>
          </cell>
          <cell r="AY498">
            <v>0</v>
          </cell>
          <cell r="AZ498"/>
          <cell r="BA498"/>
          <cell r="BB498"/>
          <cell r="BC498"/>
          <cell r="BD498"/>
          <cell r="BE498"/>
          <cell r="BF498">
            <v>0</v>
          </cell>
          <cell r="BG498">
            <v>0</v>
          </cell>
          <cell r="BH498"/>
          <cell r="BI498">
            <v>0</v>
          </cell>
          <cell r="BJ498"/>
          <cell r="BK498"/>
          <cell r="BL498"/>
          <cell r="BM498"/>
          <cell r="BN498"/>
          <cell r="BO498"/>
          <cell r="BP498"/>
          <cell r="BQ498"/>
          <cell r="BR498"/>
          <cell r="BS498"/>
          <cell r="BT498">
            <v>0</v>
          </cell>
          <cell r="BU498"/>
          <cell r="BV498"/>
          <cell r="BW498"/>
          <cell r="BX498"/>
          <cell r="BY498"/>
          <cell r="BZ498"/>
          <cell r="CA498" t="str">
            <v>Berrens</v>
          </cell>
          <cell r="CB498"/>
          <cell r="CC498">
            <v>8</v>
          </cell>
        </row>
        <row r="499">
          <cell r="C499">
            <v>483</v>
          </cell>
          <cell r="D499">
            <v>10</v>
          </cell>
          <cell r="E499">
            <v>360</v>
          </cell>
          <cell r="F499">
            <v>10</v>
          </cell>
          <cell r="G499"/>
          <cell r="H499" t="str">
            <v/>
          </cell>
          <cell r="I499" t="str">
            <v/>
          </cell>
          <cell r="J499">
            <v>0</v>
          </cell>
          <cell r="K499" t="str">
            <v>Kanuit</v>
          </cell>
          <cell r="L499" t="str">
            <v>Storage - Replacement Tank</v>
          </cell>
          <cell r="M499" t="str">
            <v>1220013-2</v>
          </cell>
          <cell r="N499" t="str">
            <v xml:space="preserve">No </v>
          </cell>
          <cell r="O499">
            <v>562</v>
          </cell>
          <cell r="P499" t="str">
            <v>Reg</v>
          </cell>
          <cell r="Q499" t="str">
            <v>Exempt</v>
          </cell>
          <cell r="R499"/>
          <cell r="S499">
            <v>45089</v>
          </cell>
          <cell r="T499">
            <v>1500000</v>
          </cell>
          <cell r="U499"/>
          <cell r="V499"/>
          <cell r="W499">
            <v>1500000</v>
          </cell>
          <cell r="X499" t="str">
            <v>Refer to RD</v>
          </cell>
          <cell r="Y499"/>
          <cell r="Z499">
            <v>44713</v>
          </cell>
          <cell r="AA499">
            <v>1500000</v>
          </cell>
          <cell r="AB499">
            <v>1500000</v>
          </cell>
          <cell r="AC499" t="str">
            <v>Refer to RD</v>
          </cell>
          <cell r="AD499">
            <v>45474</v>
          </cell>
          <cell r="AE499">
            <v>45901</v>
          </cell>
          <cell r="AF499"/>
          <cell r="AG499"/>
          <cell r="AH499"/>
          <cell r="AI499">
            <v>1500000</v>
          </cell>
          <cell r="AJ499">
            <v>1500000</v>
          </cell>
          <cell r="AK499">
            <v>0</v>
          </cell>
          <cell r="AL499"/>
          <cell r="AM499"/>
          <cell r="AN499"/>
          <cell r="AO499"/>
          <cell r="AP499"/>
          <cell r="AQ499">
            <v>1500000</v>
          </cell>
          <cell r="AR499">
            <v>0</v>
          </cell>
          <cell r="AS499"/>
          <cell r="AT499">
            <v>0</v>
          </cell>
          <cell r="AU499">
            <v>0</v>
          </cell>
          <cell r="AV499"/>
          <cell r="AW499">
            <v>0</v>
          </cell>
          <cell r="AX499">
            <v>0</v>
          </cell>
          <cell r="AY499">
            <v>0</v>
          </cell>
          <cell r="AZ499"/>
          <cell r="BA499"/>
          <cell r="BB499"/>
          <cell r="BC499"/>
          <cell r="BD499"/>
          <cell r="BE499"/>
          <cell r="BF499">
            <v>0</v>
          </cell>
          <cell r="BG499">
            <v>0</v>
          </cell>
          <cell r="BH499"/>
          <cell r="BI499">
            <v>0</v>
          </cell>
          <cell r="BJ499"/>
          <cell r="BK499"/>
          <cell r="BL499"/>
          <cell r="BM499"/>
          <cell r="BN499"/>
          <cell r="BO499"/>
          <cell r="BP499"/>
          <cell r="BQ499"/>
          <cell r="BR499"/>
          <cell r="BS499"/>
          <cell r="BT499">
            <v>0</v>
          </cell>
          <cell r="BU499"/>
          <cell r="BV499"/>
          <cell r="BW499"/>
          <cell r="BX499"/>
          <cell r="BY499"/>
          <cell r="BZ499"/>
          <cell r="CA499" t="str">
            <v>Kanuit</v>
          </cell>
          <cell r="CB499"/>
          <cell r="CC499">
            <v>9</v>
          </cell>
        </row>
        <row r="500">
          <cell r="C500">
            <v>645</v>
          </cell>
          <cell r="D500">
            <v>8</v>
          </cell>
          <cell r="E500">
            <v>486</v>
          </cell>
          <cell r="F500">
            <v>8</v>
          </cell>
          <cell r="G500"/>
          <cell r="H500" t="str">
            <v/>
          </cell>
          <cell r="I500" t="str">
            <v/>
          </cell>
          <cell r="J500" t="str">
            <v>Referred to RD</v>
          </cell>
          <cell r="K500" t="str">
            <v>Kanuit</v>
          </cell>
          <cell r="L500" t="str">
            <v>Watermain - Connect to Wells</v>
          </cell>
          <cell r="M500" t="str">
            <v>1220013-1</v>
          </cell>
          <cell r="N500" t="str">
            <v xml:space="preserve">No </v>
          </cell>
          <cell r="O500">
            <v>683</v>
          </cell>
          <cell r="P500" t="str">
            <v>Reg</v>
          </cell>
          <cell r="Q500" t="str">
            <v>Exempt</v>
          </cell>
          <cell r="R500"/>
          <cell r="S500"/>
          <cell r="T500"/>
          <cell r="U500"/>
          <cell r="V500"/>
          <cell r="W500">
            <v>0</v>
          </cell>
          <cell r="X500"/>
          <cell r="Y500"/>
          <cell r="Z500"/>
          <cell r="AA500"/>
          <cell r="AB500">
            <v>0</v>
          </cell>
          <cell r="AC500"/>
          <cell r="AD500">
            <v>44348</v>
          </cell>
          <cell r="AE500">
            <v>44501</v>
          </cell>
          <cell r="AF500"/>
          <cell r="AG500"/>
          <cell r="AH500" t="str">
            <v>Regionalizing, PSIG, see Wells &amp; Easton</v>
          </cell>
          <cell r="AI500">
            <v>5100000</v>
          </cell>
          <cell r="AJ500">
            <v>5100000</v>
          </cell>
          <cell r="AK500">
            <v>0</v>
          </cell>
          <cell r="AL500"/>
          <cell r="AM500"/>
          <cell r="AN500"/>
          <cell r="AO500"/>
          <cell r="AP500"/>
          <cell r="AQ500">
            <v>5100000</v>
          </cell>
          <cell r="AR500">
            <v>0</v>
          </cell>
          <cell r="AS500"/>
          <cell r="AT500">
            <v>0</v>
          </cell>
          <cell r="AU500">
            <v>0</v>
          </cell>
          <cell r="AV500"/>
          <cell r="AW500">
            <v>0</v>
          </cell>
          <cell r="AX500">
            <v>0</v>
          </cell>
          <cell r="AY500">
            <v>0</v>
          </cell>
          <cell r="AZ500"/>
          <cell r="BA500"/>
          <cell r="BB500"/>
          <cell r="BC500"/>
          <cell r="BD500"/>
          <cell r="BE500"/>
          <cell r="BF500">
            <v>0</v>
          </cell>
          <cell r="BG500"/>
          <cell r="BH500"/>
          <cell r="BI500">
            <v>0</v>
          </cell>
          <cell r="BJ500" t="str">
            <v>Referred to RD</v>
          </cell>
          <cell r="BK500"/>
          <cell r="BL500"/>
          <cell r="BM500"/>
          <cell r="BN500"/>
          <cell r="BO500">
            <v>74</v>
          </cell>
          <cell r="BP500"/>
          <cell r="BQ500"/>
          <cell r="BR500"/>
          <cell r="BS500"/>
          <cell r="BT500">
            <v>0</v>
          </cell>
          <cell r="BU500"/>
          <cell r="BV500"/>
          <cell r="BW500"/>
          <cell r="BX500"/>
          <cell r="BY500"/>
          <cell r="BZ500"/>
          <cell r="CA500" t="str">
            <v>Kanuit</v>
          </cell>
          <cell r="CB500" t="str">
            <v>Gallentine</v>
          </cell>
          <cell r="CC500">
            <v>9</v>
          </cell>
        </row>
        <row r="501">
          <cell r="C501">
            <v>703</v>
          </cell>
          <cell r="D501">
            <v>7</v>
          </cell>
          <cell r="E501">
            <v>541</v>
          </cell>
          <cell r="F501">
            <v>7</v>
          </cell>
          <cell r="G501"/>
          <cell r="H501" t="str">
            <v/>
          </cell>
          <cell r="I501" t="str">
            <v/>
          </cell>
          <cell r="J501">
            <v>0</v>
          </cell>
          <cell r="K501" t="str">
            <v>Sabie</v>
          </cell>
          <cell r="L501" t="str">
            <v>Treatment - Replace Plant</v>
          </cell>
          <cell r="M501" t="str">
            <v>1270034-1</v>
          </cell>
          <cell r="N501" t="str">
            <v xml:space="preserve">No </v>
          </cell>
          <cell r="O501">
            <v>497</v>
          </cell>
          <cell r="P501" t="str">
            <v>Reg</v>
          </cell>
          <cell r="Q501" t="str">
            <v>Exempt</v>
          </cell>
          <cell r="R501"/>
          <cell r="S501"/>
          <cell r="T501"/>
          <cell r="U501"/>
          <cell r="V501"/>
          <cell r="W501">
            <v>0</v>
          </cell>
          <cell r="X501"/>
          <cell r="Y501"/>
          <cell r="Z501"/>
          <cell r="AA501"/>
          <cell r="AB501">
            <v>0</v>
          </cell>
          <cell r="AC501"/>
          <cell r="AD501"/>
          <cell r="AE501"/>
          <cell r="AF501"/>
          <cell r="AG501"/>
          <cell r="AH501"/>
          <cell r="AI501">
            <v>7100000</v>
          </cell>
          <cell r="AJ501">
            <v>7100000</v>
          </cell>
          <cell r="AK501">
            <v>0</v>
          </cell>
          <cell r="AL501"/>
          <cell r="AM501"/>
          <cell r="AN501"/>
          <cell r="AO501"/>
          <cell r="AP501"/>
          <cell r="AQ501">
            <v>7100000</v>
          </cell>
          <cell r="AR501">
            <v>0</v>
          </cell>
          <cell r="AS501"/>
          <cell r="AT501">
            <v>0</v>
          </cell>
          <cell r="AU501">
            <v>0</v>
          </cell>
          <cell r="AV501"/>
          <cell r="AW501">
            <v>0</v>
          </cell>
          <cell r="AX501">
            <v>0</v>
          </cell>
          <cell r="AY501">
            <v>0</v>
          </cell>
          <cell r="AZ501"/>
          <cell r="BA501"/>
          <cell r="BB501"/>
          <cell r="BC501"/>
          <cell r="BD501"/>
          <cell r="BE501"/>
          <cell r="BF501">
            <v>0</v>
          </cell>
          <cell r="BG501">
            <v>0</v>
          </cell>
          <cell r="BH501"/>
          <cell r="BI501">
            <v>0</v>
          </cell>
          <cell r="BJ501"/>
          <cell r="BK501"/>
          <cell r="BL501"/>
          <cell r="BM501"/>
          <cell r="BN501"/>
          <cell r="BO501"/>
          <cell r="BP501"/>
          <cell r="BQ501"/>
          <cell r="BR501"/>
          <cell r="BS501"/>
          <cell r="BT501">
            <v>0</v>
          </cell>
          <cell r="BU501"/>
          <cell r="BV501"/>
          <cell r="BW501"/>
          <cell r="BX501"/>
          <cell r="BY501"/>
          <cell r="BZ501"/>
          <cell r="CA501" t="str">
            <v>Sabie</v>
          </cell>
          <cell r="CB501"/>
          <cell r="CC501">
            <v>11</v>
          </cell>
        </row>
        <row r="502">
          <cell r="C502">
            <v>846</v>
          </cell>
          <cell r="D502">
            <v>5</v>
          </cell>
          <cell r="E502">
            <v>674</v>
          </cell>
          <cell r="F502">
            <v>5</v>
          </cell>
          <cell r="G502"/>
          <cell r="H502" t="str">
            <v/>
          </cell>
          <cell r="I502" t="str">
            <v/>
          </cell>
          <cell r="J502">
            <v>0</v>
          </cell>
          <cell r="K502" t="str">
            <v>Sabie</v>
          </cell>
          <cell r="L502" t="str">
            <v>Watermain - Repl Cast Iron</v>
          </cell>
          <cell r="M502" t="str">
            <v>1270034-2</v>
          </cell>
          <cell r="N502" t="str">
            <v xml:space="preserve">No </v>
          </cell>
          <cell r="O502">
            <v>502</v>
          </cell>
          <cell r="P502" t="str">
            <v>Reg</v>
          </cell>
          <cell r="Q502" t="str">
            <v>Exempt</v>
          </cell>
          <cell r="R502"/>
          <cell r="S502"/>
          <cell r="T502"/>
          <cell r="U502"/>
          <cell r="V502"/>
          <cell r="W502">
            <v>0</v>
          </cell>
          <cell r="X502"/>
          <cell r="Y502"/>
          <cell r="Z502"/>
          <cell r="AA502"/>
          <cell r="AB502">
            <v>0</v>
          </cell>
          <cell r="AC502"/>
          <cell r="AD502"/>
          <cell r="AE502"/>
          <cell r="AF502"/>
          <cell r="AG502"/>
          <cell r="AH502"/>
          <cell r="AI502">
            <v>4550000</v>
          </cell>
          <cell r="AJ502">
            <v>4550000</v>
          </cell>
          <cell r="AK502">
            <v>0</v>
          </cell>
          <cell r="AL502"/>
          <cell r="AM502"/>
          <cell r="AN502"/>
          <cell r="AO502"/>
          <cell r="AP502"/>
          <cell r="AQ502">
            <v>4550000</v>
          </cell>
          <cell r="AR502">
            <v>0</v>
          </cell>
          <cell r="AS502"/>
          <cell r="AT502">
            <v>0</v>
          </cell>
          <cell r="AU502">
            <v>0</v>
          </cell>
          <cell r="AV502"/>
          <cell r="AW502">
            <v>0</v>
          </cell>
          <cell r="AX502">
            <v>0</v>
          </cell>
          <cell r="AY502">
            <v>0</v>
          </cell>
          <cell r="AZ502"/>
          <cell r="BA502"/>
          <cell r="BB502"/>
          <cell r="BC502"/>
          <cell r="BD502"/>
          <cell r="BE502"/>
          <cell r="BF502">
            <v>0</v>
          </cell>
          <cell r="BG502">
            <v>0</v>
          </cell>
          <cell r="BH502"/>
          <cell r="BI502">
            <v>0</v>
          </cell>
          <cell r="BJ502"/>
          <cell r="BK502"/>
          <cell r="BL502"/>
          <cell r="BM502"/>
          <cell r="BN502"/>
          <cell r="BO502"/>
          <cell r="BP502"/>
          <cell r="BQ502"/>
          <cell r="BR502"/>
          <cell r="BS502"/>
          <cell r="BT502">
            <v>0</v>
          </cell>
          <cell r="BU502"/>
          <cell r="BV502"/>
          <cell r="BW502"/>
          <cell r="BX502"/>
          <cell r="BY502"/>
          <cell r="BZ502"/>
          <cell r="CA502" t="str">
            <v>Sabie</v>
          </cell>
          <cell r="CB502"/>
          <cell r="CC502">
            <v>11</v>
          </cell>
        </row>
        <row r="503">
          <cell r="C503">
            <v>649</v>
          </cell>
          <cell r="D503">
            <v>8</v>
          </cell>
          <cell r="E503">
            <v>488</v>
          </cell>
          <cell r="F503">
            <v>8</v>
          </cell>
          <cell r="G503">
            <v>2024</v>
          </cell>
          <cell r="H503" t="str">
            <v/>
          </cell>
          <cell r="I503" t="str">
            <v>Yes</v>
          </cell>
          <cell r="J503">
            <v>0</v>
          </cell>
          <cell r="K503" t="str">
            <v>Sabie</v>
          </cell>
          <cell r="L503" t="str">
            <v>Source - Replacement Wells #4</v>
          </cell>
          <cell r="M503" t="str">
            <v>1270036-6</v>
          </cell>
          <cell r="N503" t="str">
            <v xml:space="preserve">No </v>
          </cell>
          <cell r="O503">
            <v>8215</v>
          </cell>
          <cell r="P503" t="str">
            <v>Reg</v>
          </cell>
          <cell r="Q503" t="str">
            <v>Exempt</v>
          </cell>
          <cell r="R503"/>
          <cell r="S503">
            <v>45079</v>
          </cell>
          <cell r="T503">
            <v>4623000</v>
          </cell>
          <cell r="U503"/>
          <cell r="V503"/>
          <cell r="W503">
            <v>4623000</v>
          </cell>
          <cell r="X503" t="str">
            <v>Part B</v>
          </cell>
          <cell r="Y503"/>
          <cell r="Z503">
            <v>44715</v>
          </cell>
          <cell r="AA503">
            <v>1360000</v>
          </cell>
          <cell r="AB503">
            <v>1360000</v>
          </cell>
          <cell r="AC503" t="str">
            <v>Part B</v>
          </cell>
          <cell r="AD503">
            <v>45261</v>
          </cell>
          <cell r="AE503">
            <v>45261</v>
          </cell>
          <cell r="AF503"/>
          <cell r="AG503"/>
          <cell r="AH503"/>
          <cell r="AI503">
            <v>4623000</v>
          </cell>
          <cell r="AJ503">
            <v>4623000</v>
          </cell>
          <cell r="AK503">
            <v>0</v>
          </cell>
          <cell r="AL503"/>
          <cell r="AM503"/>
          <cell r="AN503"/>
          <cell r="AO503"/>
          <cell r="AP503"/>
          <cell r="AQ503">
            <v>4623000</v>
          </cell>
          <cell r="AR503">
            <v>4623000</v>
          </cell>
          <cell r="AS503"/>
          <cell r="AT503">
            <v>0</v>
          </cell>
          <cell r="AU503">
            <v>0</v>
          </cell>
          <cell r="AV503"/>
          <cell r="AW503">
            <v>0</v>
          </cell>
          <cell r="AX503">
            <v>0</v>
          </cell>
          <cell r="AY503">
            <v>4623000</v>
          </cell>
          <cell r="AZ503"/>
          <cell r="BA503"/>
          <cell r="BB503"/>
          <cell r="BC503"/>
          <cell r="BD503"/>
          <cell r="BE503"/>
          <cell r="BF503">
            <v>0</v>
          </cell>
          <cell r="BG503">
            <v>0</v>
          </cell>
          <cell r="BH503"/>
          <cell r="BI503">
            <v>0</v>
          </cell>
          <cell r="BJ503"/>
          <cell r="BK503"/>
          <cell r="BL503"/>
          <cell r="BM503"/>
          <cell r="BN503"/>
          <cell r="BO503"/>
          <cell r="BP503"/>
          <cell r="BQ503"/>
          <cell r="BR503"/>
          <cell r="BS503"/>
          <cell r="BT503">
            <v>0</v>
          </cell>
          <cell r="BU503"/>
          <cell r="BV503"/>
          <cell r="BW503"/>
          <cell r="BX503"/>
          <cell r="BY503"/>
          <cell r="BZ503"/>
          <cell r="CA503" t="str">
            <v>Sabie</v>
          </cell>
          <cell r="CB503"/>
          <cell r="CC503">
            <v>11</v>
          </cell>
        </row>
        <row r="504">
          <cell r="C504">
            <v>842</v>
          </cell>
          <cell r="D504">
            <v>5</v>
          </cell>
          <cell r="E504">
            <v>671</v>
          </cell>
          <cell r="F504">
            <v>5</v>
          </cell>
          <cell r="G504"/>
          <cell r="H504" t="str">
            <v/>
          </cell>
          <cell r="I504" t="str">
            <v/>
          </cell>
          <cell r="J504">
            <v>0</v>
          </cell>
          <cell r="K504" t="str">
            <v>Sabie</v>
          </cell>
          <cell r="L504" t="str">
            <v>Storage - New 0.5 MG Tower</v>
          </cell>
          <cell r="M504" t="str">
            <v>1270036-4</v>
          </cell>
          <cell r="N504" t="str">
            <v xml:space="preserve">No </v>
          </cell>
          <cell r="O504">
            <v>2913</v>
          </cell>
          <cell r="P504" t="str">
            <v>Reg</v>
          </cell>
          <cell r="Q504" t="str">
            <v>Exempt</v>
          </cell>
          <cell r="R504"/>
          <cell r="S504"/>
          <cell r="T504"/>
          <cell r="U504"/>
          <cell r="V504"/>
          <cell r="W504">
            <v>0</v>
          </cell>
          <cell r="X504"/>
          <cell r="Y504"/>
          <cell r="Z504">
            <v>44715</v>
          </cell>
          <cell r="AA504">
            <v>8525000</v>
          </cell>
          <cell r="AB504">
            <v>8525000</v>
          </cell>
          <cell r="AC504" t="str">
            <v>Below fundable</v>
          </cell>
          <cell r="AD504">
            <v>45047</v>
          </cell>
          <cell r="AE504">
            <v>45505</v>
          </cell>
          <cell r="AF504"/>
          <cell r="AG504"/>
          <cell r="AH504"/>
          <cell r="AI504">
            <v>2400000</v>
          </cell>
          <cell r="AJ504">
            <v>2400000</v>
          </cell>
          <cell r="AK504">
            <v>0</v>
          </cell>
          <cell r="AL504"/>
          <cell r="AM504"/>
          <cell r="AN504"/>
          <cell r="AO504"/>
          <cell r="AP504"/>
          <cell r="AQ504">
            <v>2400000</v>
          </cell>
          <cell r="AR504">
            <v>0</v>
          </cell>
          <cell r="AS504"/>
          <cell r="AT504">
            <v>0</v>
          </cell>
          <cell r="AU504">
            <v>0</v>
          </cell>
          <cell r="AV504"/>
          <cell r="AW504">
            <v>0</v>
          </cell>
          <cell r="AX504">
            <v>0</v>
          </cell>
          <cell r="AY504">
            <v>0</v>
          </cell>
          <cell r="AZ504"/>
          <cell r="BA504"/>
          <cell r="BB504"/>
          <cell r="BC504"/>
          <cell r="BD504"/>
          <cell r="BE504"/>
          <cell r="BF504">
            <v>0</v>
          </cell>
          <cell r="BG504">
            <v>0</v>
          </cell>
          <cell r="BH504"/>
          <cell r="BI504">
            <v>0</v>
          </cell>
          <cell r="BJ504"/>
          <cell r="BK504"/>
          <cell r="BL504"/>
          <cell r="BM504"/>
          <cell r="BN504"/>
          <cell r="BO504"/>
          <cell r="BP504"/>
          <cell r="BQ504"/>
          <cell r="BR504"/>
          <cell r="BS504"/>
          <cell r="BT504">
            <v>0</v>
          </cell>
          <cell r="BU504"/>
          <cell r="BV504"/>
          <cell r="BW504"/>
          <cell r="BX504"/>
          <cell r="BY504"/>
          <cell r="BZ504"/>
          <cell r="CA504" t="str">
            <v>Sabie</v>
          </cell>
          <cell r="CB504" t="str">
            <v>Sabie</v>
          </cell>
          <cell r="CC504">
            <v>11</v>
          </cell>
        </row>
        <row r="505">
          <cell r="C505">
            <v>843</v>
          </cell>
          <cell r="D505">
            <v>5</v>
          </cell>
          <cell r="E505">
            <v>672</v>
          </cell>
          <cell r="F505">
            <v>5</v>
          </cell>
          <cell r="G505"/>
          <cell r="H505" t="str">
            <v/>
          </cell>
          <cell r="I505" t="str">
            <v/>
          </cell>
          <cell r="J505">
            <v>0</v>
          </cell>
          <cell r="K505" t="str">
            <v>Sabie</v>
          </cell>
          <cell r="L505" t="str">
            <v>Watermain - South/Central Connection</v>
          </cell>
          <cell r="M505" t="str">
            <v>1270036-5</v>
          </cell>
          <cell r="N505" t="str">
            <v xml:space="preserve">No </v>
          </cell>
          <cell r="O505">
            <v>2913</v>
          </cell>
          <cell r="P505" t="str">
            <v>Reg</v>
          </cell>
          <cell r="Q505" t="str">
            <v>Exempt</v>
          </cell>
          <cell r="R505"/>
          <cell r="S505"/>
          <cell r="T505"/>
          <cell r="U505"/>
          <cell r="V505"/>
          <cell r="W505">
            <v>0</v>
          </cell>
          <cell r="X505"/>
          <cell r="Y505"/>
          <cell r="Z505">
            <v>44715</v>
          </cell>
          <cell r="AA505">
            <v>573375</v>
          </cell>
          <cell r="AB505">
            <v>573375</v>
          </cell>
          <cell r="AC505" t="str">
            <v>Below fundable</v>
          </cell>
          <cell r="AD505">
            <v>45017</v>
          </cell>
          <cell r="AE505">
            <v>45139</v>
          </cell>
          <cell r="AF505"/>
          <cell r="AG505"/>
          <cell r="AH505"/>
          <cell r="AI505">
            <v>2800000</v>
          </cell>
          <cell r="AJ505">
            <v>2800000</v>
          </cell>
          <cell r="AK505">
            <v>0</v>
          </cell>
          <cell r="AL505"/>
          <cell r="AM505"/>
          <cell r="AN505"/>
          <cell r="AO505"/>
          <cell r="AP505"/>
          <cell r="AQ505">
            <v>2800000</v>
          </cell>
          <cell r="AR505">
            <v>0</v>
          </cell>
          <cell r="AS505"/>
          <cell r="AT505">
            <v>0</v>
          </cell>
          <cell r="AU505">
            <v>0</v>
          </cell>
          <cell r="AV505"/>
          <cell r="AW505">
            <v>0</v>
          </cell>
          <cell r="AX505">
            <v>0</v>
          </cell>
          <cell r="AY505">
            <v>0</v>
          </cell>
          <cell r="AZ505"/>
          <cell r="BA505"/>
          <cell r="BB505"/>
          <cell r="BC505"/>
          <cell r="BD505"/>
          <cell r="BE505"/>
          <cell r="BF505">
            <v>0</v>
          </cell>
          <cell r="BG505">
            <v>0</v>
          </cell>
          <cell r="BH505"/>
          <cell r="BI505">
            <v>0</v>
          </cell>
          <cell r="BJ505"/>
          <cell r="BK505"/>
          <cell r="BL505"/>
          <cell r="BM505"/>
          <cell r="BN505"/>
          <cell r="BO505"/>
          <cell r="BP505"/>
          <cell r="BQ505"/>
          <cell r="BR505"/>
          <cell r="BS505"/>
          <cell r="BT505">
            <v>0</v>
          </cell>
          <cell r="BU505"/>
          <cell r="BV505"/>
          <cell r="BW505"/>
          <cell r="BX505"/>
          <cell r="BY505"/>
          <cell r="BZ505"/>
          <cell r="CA505" t="str">
            <v>Sabie</v>
          </cell>
          <cell r="CB505" t="str">
            <v>Sabie</v>
          </cell>
          <cell r="CC505">
            <v>11</v>
          </cell>
        </row>
        <row r="506">
          <cell r="C506">
            <v>227</v>
          </cell>
          <cell r="D506">
            <v>12</v>
          </cell>
          <cell r="E506">
            <v>99</v>
          </cell>
          <cell r="F506">
            <v>12</v>
          </cell>
          <cell r="G506">
            <v>2024</v>
          </cell>
          <cell r="H506" t="str">
            <v/>
          </cell>
          <cell r="I506" t="str">
            <v>Yes</v>
          </cell>
          <cell r="J506">
            <v>0</v>
          </cell>
          <cell r="K506" t="str">
            <v>Barrett</v>
          </cell>
          <cell r="L506" t="str">
            <v>Treatment - New Water Treatment Plant</v>
          </cell>
          <cell r="M506" t="str">
            <v>1860012-1</v>
          </cell>
          <cell r="N506" t="str">
            <v xml:space="preserve">No </v>
          </cell>
          <cell r="O506">
            <v>13583</v>
          </cell>
          <cell r="P506" t="str">
            <v>Reg</v>
          </cell>
          <cell r="Q506" t="str">
            <v>Exempt</v>
          </cell>
          <cell r="R506"/>
          <cell r="S506">
            <v>45077</v>
          </cell>
          <cell r="T506">
            <v>31000000</v>
          </cell>
          <cell r="U506"/>
          <cell r="V506"/>
          <cell r="W506">
            <v>20000000</v>
          </cell>
          <cell r="X506" t="str">
            <v>Part B</v>
          </cell>
          <cell r="Y506"/>
          <cell r="Z506"/>
          <cell r="AA506"/>
          <cell r="AB506">
            <v>0</v>
          </cell>
          <cell r="AC506"/>
          <cell r="AD506">
            <v>45627</v>
          </cell>
          <cell r="AE506">
            <v>46235</v>
          </cell>
          <cell r="AF506"/>
          <cell r="AG506"/>
          <cell r="AH506" t="str">
            <v>$11MM SPAP</v>
          </cell>
          <cell r="AI506">
            <v>31000000</v>
          </cell>
          <cell r="AJ506">
            <v>31000000</v>
          </cell>
          <cell r="AK506">
            <v>0</v>
          </cell>
          <cell r="AL506"/>
          <cell r="AM506"/>
          <cell r="AN506"/>
          <cell r="AO506"/>
          <cell r="AP506"/>
          <cell r="AQ506">
            <v>31000000</v>
          </cell>
          <cell r="AR506">
            <v>20000000</v>
          </cell>
          <cell r="AS506"/>
          <cell r="AT506">
            <v>0</v>
          </cell>
          <cell r="AU506">
            <v>0</v>
          </cell>
          <cell r="AV506"/>
          <cell r="AW506">
            <v>0</v>
          </cell>
          <cell r="AX506">
            <v>0</v>
          </cell>
          <cell r="AY506">
            <v>20000000</v>
          </cell>
          <cell r="AZ506"/>
          <cell r="BA506"/>
          <cell r="BB506"/>
          <cell r="BC506"/>
          <cell r="BD506"/>
          <cell r="BE506"/>
          <cell r="BF506">
            <v>0</v>
          </cell>
          <cell r="BG506">
            <v>0</v>
          </cell>
          <cell r="BH506"/>
          <cell r="BI506">
            <v>0</v>
          </cell>
          <cell r="BJ506"/>
          <cell r="BK506"/>
          <cell r="BL506"/>
          <cell r="BM506"/>
          <cell r="BN506"/>
          <cell r="BO506"/>
          <cell r="BP506"/>
          <cell r="BQ506"/>
          <cell r="BR506"/>
          <cell r="BS506"/>
          <cell r="BT506">
            <v>0</v>
          </cell>
          <cell r="BU506"/>
          <cell r="BV506"/>
          <cell r="BW506">
            <v>11000000</v>
          </cell>
          <cell r="BX506" t="str">
            <v>23 SPAP</v>
          </cell>
          <cell r="BY506"/>
          <cell r="BZ506"/>
          <cell r="CA506" t="str">
            <v>Barrett</v>
          </cell>
          <cell r="CB506" t="str">
            <v>Sabie</v>
          </cell>
          <cell r="CC506" t="str">
            <v>7W</v>
          </cell>
        </row>
        <row r="507">
          <cell r="C507">
            <v>107</v>
          </cell>
          <cell r="D507">
            <v>20</v>
          </cell>
          <cell r="E507">
            <v>470</v>
          </cell>
          <cell r="F507">
            <v>10</v>
          </cell>
          <cell r="G507"/>
          <cell r="H507" t="str">
            <v/>
          </cell>
          <cell r="I507" t="str">
            <v/>
          </cell>
          <cell r="J507">
            <v>0</v>
          </cell>
          <cell r="K507" t="str">
            <v>Barrett</v>
          </cell>
          <cell r="L507" t="str">
            <v>Treatment - Manganese Plant</v>
          </cell>
          <cell r="M507" t="str">
            <v>1860016-5</v>
          </cell>
          <cell r="N507" t="str">
            <v xml:space="preserve">No </v>
          </cell>
          <cell r="O507">
            <v>3505</v>
          </cell>
          <cell r="P507" t="str">
            <v>EC</v>
          </cell>
          <cell r="Q507" t="str">
            <v>Exempt</v>
          </cell>
          <cell r="R507"/>
          <cell r="S507"/>
          <cell r="T507"/>
          <cell r="U507"/>
          <cell r="V507"/>
          <cell r="W507">
            <v>0</v>
          </cell>
          <cell r="X507"/>
          <cell r="Y507" t="str">
            <v>iup request?</v>
          </cell>
          <cell r="Z507">
            <v>44704</v>
          </cell>
          <cell r="AA507">
            <v>13850000</v>
          </cell>
          <cell r="AB507">
            <v>13850000</v>
          </cell>
          <cell r="AC507" t="str">
            <v>Part A6,EC</v>
          </cell>
          <cell r="AD507">
            <v>45108</v>
          </cell>
          <cell r="AE507">
            <v>45992</v>
          </cell>
          <cell r="AF507"/>
          <cell r="AG507"/>
          <cell r="AH507" t="str">
            <v>tell kathe</v>
          </cell>
          <cell r="AI507">
            <v>13850000</v>
          </cell>
          <cell r="AJ507">
            <v>13850000</v>
          </cell>
          <cell r="AK507">
            <v>0</v>
          </cell>
          <cell r="AL507"/>
          <cell r="AM507"/>
          <cell r="AN507"/>
          <cell r="AO507"/>
          <cell r="AP507"/>
          <cell r="AQ507">
            <v>13850000</v>
          </cell>
          <cell r="AR507">
            <v>0</v>
          </cell>
          <cell r="AS507"/>
          <cell r="AT507">
            <v>0</v>
          </cell>
          <cell r="AU507">
            <v>3000000</v>
          </cell>
          <cell r="AV507"/>
          <cell r="AW507">
            <v>3000000</v>
          </cell>
          <cell r="AX507">
            <v>0</v>
          </cell>
          <cell r="AY507">
            <v>0</v>
          </cell>
          <cell r="AZ507"/>
          <cell r="BA507"/>
          <cell r="BB507"/>
          <cell r="BC507"/>
          <cell r="BD507"/>
          <cell r="BE507"/>
          <cell r="BF507">
            <v>0</v>
          </cell>
          <cell r="BG507">
            <v>0</v>
          </cell>
          <cell r="BH507"/>
          <cell r="BI507">
            <v>0</v>
          </cell>
          <cell r="BJ507"/>
          <cell r="BK507"/>
          <cell r="BL507"/>
          <cell r="BM507"/>
          <cell r="BN507"/>
          <cell r="BO507"/>
          <cell r="BP507"/>
          <cell r="BQ507"/>
          <cell r="BR507"/>
          <cell r="BS507"/>
          <cell r="BT507">
            <v>0</v>
          </cell>
          <cell r="BU507"/>
          <cell r="BV507"/>
          <cell r="BW507"/>
          <cell r="BX507"/>
          <cell r="BY507"/>
          <cell r="BZ507"/>
          <cell r="CA507" t="str">
            <v>Barrett</v>
          </cell>
          <cell r="CB507" t="str">
            <v>Barrett</v>
          </cell>
          <cell r="CC507" t="str">
            <v>7W</v>
          </cell>
        </row>
        <row r="508">
          <cell r="C508">
            <v>614</v>
          </cell>
          <cell r="D508">
            <v>10</v>
          </cell>
          <cell r="E508">
            <v>471</v>
          </cell>
          <cell r="F508">
            <v>10</v>
          </cell>
          <cell r="G508"/>
          <cell r="H508" t="str">
            <v/>
          </cell>
          <cell r="I508" t="str">
            <v/>
          </cell>
          <cell r="J508">
            <v>0</v>
          </cell>
          <cell r="K508" t="str">
            <v>Barrett</v>
          </cell>
          <cell r="L508" t="str">
            <v>Storage - Repl Tower w/100,000 Gal Tower</v>
          </cell>
          <cell r="M508" t="str">
            <v>1860016-6</v>
          </cell>
          <cell r="N508" t="str">
            <v xml:space="preserve">No </v>
          </cell>
          <cell r="O508">
            <v>3505</v>
          </cell>
          <cell r="P508" t="str">
            <v>Reg</v>
          </cell>
          <cell r="Q508" t="str">
            <v>Exempt</v>
          </cell>
          <cell r="R508"/>
          <cell r="S508"/>
          <cell r="T508"/>
          <cell r="U508"/>
          <cell r="V508"/>
          <cell r="W508">
            <v>0</v>
          </cell>
          <cell r="X508"/>
          <cell r="Y508" t="str">
            <v>iup request?</v>
          </cell>
          <cell r="Z508">
            <v>44704</v>
          </cell>
          <cell r="AA508">
            <v>4650000</v>
          </cell>
          <cell r="AB508">
            <v>4650000</v>
          </cell>
          <cell r="AC508" t="str">
            <v>Part B</v>
          </cell>
          <cell r="AD508">
            <v>45108</v>
          </cell>
          <cell r="AE508">
            <v>45992</v>
          </cell>
          <cell r="AF508"/>
          <cell r="AG508"/>
          <cell r="AH508" t="str">
            <v>matched iup $ to MDH</v>
          </cell>
          <cell r="AI508">
            <v>4650000</v>
          </cell>
          <cell r="AJ508">
            <v>4650000</v>
          </cell>
          <cell r="AK508">
            <v>0</v>
          </cell>
          <cell r="AL508"/>
          <cell r="AM508"/>
          <cell r="AN508"/>
          <cell r="AO508"/>
          <cell r="AP508"/>
          <cell r="AQ508">
            <v>4650000</v>
          </cell>
          <cell r="AR508">
            <v>0</v>
          </cell>
          <cell r="AS508"/>
          <cell r="AT508">
            <v>0</v>
          </cell>
          <cell r="AU508">
            <v>0</v>
          </cell>
          <cell r="AV508"/>
          <cell r="AW508">
            <v>0</v>
          </cell>
          <cell r="AX508">
            <v>0</v>
          </cell>
          <cell r="AY508">
            <v>0</v>
          </cell>
          <cell r="AZ508"/>
          <cell r="BA508"/>
          <cell r="BB508"/>
          <cell r="BC508"/>
          <cell r="BD508"/>
          <cell r="BE508"/>
          <cell r="BF508">
            <v>0</v>
          </cell>
          <cell r="BG508">
            <v>0</v>
          </cell>
          <cell r="BH508"/>
          <cell r="BI508">
            <v>0</v>
          </cell>
          <cell r="BJ508"/>
          <cell r="BK508"/>
          <cell r="BL508"/>
          <cell r="BM508"/>
          <cell r="BN508"/>
          <cell r="BO508"/>
          <cell r="BP508"/>
          <cell r="BQ508"/>
          <cell r="BR508"/>
          <cell r="BS508"/>
          <cell r="BT508">
            <v>0</v>
          </cell>
          <cell r="BU508"/>
          <cell r="BV508"/>
          <cell r="BW508"/>
          <cell r="BX508"/>
          <cell r="BY508"/>
          <cell r="BZ508"/>
          <cell r="CA508" t="str">
            <v>Barrett</v>
          </cell>
          <cell r="CB508" t="str">
            <v>Barrett</v>
          </cell>
          <cell r="CC508" t="str">
            <v>7W</v>
          </cell>
        </row>
        <row r="509">
          <cell r="C509">
            <v>82</v>
          </cell>
          <cell r="D509">
            <v>20</v>
          </cell>
          <cell r="E509">
            <v>435</v>
          </cell>
          <cell r="F509">
            <v>10</v>
          </cell>
          <cell r="G509">
            <v>2024</v>
          </cell>
          <cell r="H509" t="str">
            <v/>
          </cell>
          <cell r="I509" t="str">
            <v>Yes</v>
          </cell>
          <cell r="J509">
            <v>0</v>
          </cell>
          <cell r="K509" t="str">
            <v>Bradshaw</v>
          </cell>
          <cell r="L509" t="str">
            <v>Other - LSL Replacement Phase 2</v>
          </cell>
          <cell r="M509" t="str">
            <v>1140008-12</v>
          </cell>
          <cell r="N509" t="str">
            <v>Yes</v>
          </cell>
          <cell r="O509">
            <v>43409</v>
          </cell>
          <cell r="P509" t="str">
            <v>LSL</v>
          </cell>
          <cell r="Q509" t="str">
            <v>Exempt</v>
          </cell>
          <cell r="R509"/>
          <cell r="S509">
            <v>45079</v>
          </cell>
          <cell r="T509">
            <v>575000</v>
          </cell>
          <cell r="U509">
            <v>287500</v>
          </cell>
          <cell r="V509">
            <v>287500</v>
          </cell>
          <cell r="W509">
            <v>143750</v>
          </cell>
          <cell r="X509" t="str">
            <v>Part B</v>
          </cell>
          <cell r="Y509"/>
          <cell r="Z509">
            <v>44715</v>
          </cell>
          <cell r="AA509">
            <v>500000</v>
          </cell>
          <cell r="AB509">
            <v>212500</v>
          </cell>
          <cell r="AC509" t="str">
            <v>Part A5,LSL</v>
          </cell>
          <cell r="AD509">
            <v>45444</v>
          </cell>
          <cell r="AE509">
            <v>45200</v>
          </cell>
          <cell r="AF509"/>
          <cell r="AG509"/>
          <cell r="AH509" t="str">
            <v>Add to 2023 Part A5,LSL</v>
          </cell>
          <cell r="AI509">
            <v>575000</v>
          </cell>
          <cell r="AJ509">
            <v>575000</v>
          </cell>
          <cell r="AK509">
            <v>0</v>
          </cell>
          <cell r="AL509"/>
          <cell r="AM509"/>
          <cell r="AN509"/>
          <cell r="AO509"/>
          <cell r="AP509"/>
          <cell r="AQ509">
            <v>575000</v>
          </cell>
          <cell r="AR509">
            <v>575000</v>
          </cell>
          <cell r="AS509"/>
          <cell r="AT509">
            <v>287500</v>
          </cell>
          <cell r="AU509">
            <v>0</v>
          </cell>
          <cell r="AV509"/>
          <cell r="AW509">
            <v>287500</v>
          </cell>
          <cell r="AX509">
            <v>143750</v>
          </cell>
          <cell r="AY509">
            <v>143750</v>
          </cell>
          <cell r="AZ509"/>
          <cell r="BA509"/>
          <cell r="BB509"/>
          <cell r="BC509"/>
          <cell r="BD509"/>
          <cell r="BE509"/>
          <cell r="BF509">
            <v>0</v>
          </cell>
          <cell r="BG509">
            <v>0</v>
          </cell>
          <cell r="BH509"/>
          <cell r="BI509">
            <v>0</v>
          </cell>
          <cell r="BJ509"/>
          <cell r="BK509"/>
          <cell r="BL509"/>
          <cell r="BM509"/>
          <cell r="BN509"/>
          <cell r="BO509"/>
          <cell r="BP509"/>
          <cell r="BQ509"/>
          <cell r="BR509"/>
          <cell r="BS509"/>
          <cell r="BT509">
            <v>0</v>
          </cell>
          <cell r="BU509"/>
          <cell r="BV509"/>
          <cell r="BW509"/>
          <cell r="BX509"/>
          <cell r="BY509"/>
          <cell r="BZ509"/>
          <cell r="CA509" t="str">
            <v>Bradshaw</v>
          </cell>
          <cell r="CB509"/>
          <cell r="CC509">
            <v>4</v>
          </cell>
        </row>
        <row r="510">
          <cell r="C510">
            <v>83</v>
          </cell>
          <cell r="D510">
            <v>20</v>
          </cell>
          <cell r="E510">
            <v>437</v>
          </cell>
          <cell r="F510">
            <v>10</v>
          </cell>
          <cell r="G510">
            <v>2024</v>
          </cell>
          <cell r="H510" t="str">
            <v/>
          </cell>
          <cell r="I510" t="str">
            <v>Yes</v>
          </cell>
          <cell r="J510">
            <v>0</v>
          </cell>
          <cell r="K510" t="str">
            <v>Bradshaw</v>
          </cell>
          <cell r="L510" t="str">
            <v>Other - LSL Replacement Phase 3</v>
          </cell>
          <cell r="M510" t="str">
            <v>1140008-15</v>
          </cell>
          <cell r="N510" t="str">
            <v>Yes</v>
          </cell>
          <cell r="O510">
            <v>43409</v>
          </cell>
          <cell r="P510" t="str">
            <v>LSL</v>
          </cell>
          <cell r="Q510" t="str">
            <v>Exempt</v>
          </cell>
          <cell r="R510"/>
          <cell r="S510">
            <v>45079</v>
          </cell>
          <cell r="T510">
            <v>790625</v>
          </cell>
          <cell r="U510">
            <v>395313</v>
          </cell>
          <cell r="V510">
            <v>395313</v>
          </cell>
          <cell r="W510">
            <v>197656.5</v>
          </cell>
          <cell r="X510" t="str">
            <v>Part B</v>
          </cell>
          <cell r="Y510"/>
          <cell r="Z510"/>
          <cell r="AA510"/>
          <cell r="AB510">
            <v>0</v>
          </cell>
          <cell r="AC510"/>
          <cell r="AD510">
            <v>45444</v>
          </cell>
          <cell r="AE510"/>
          <cell r="AF510"/>
          <cell r="AG510"/>
          <cell r="AH510"/>
          <cell r="AI510">
            <v>790625</v>
          </cell>
          <cell r="AJ510">
            <v>790625</v>
          </cell>
          <cell r="AK510">
            <v>0</v>
          </cell>
          <cell r="AL510"/>
          <cell r="AM510"/>
          <cell r="AN510"/>
          <cell r="AO510"/>
          <cell r="AP510"/>
          <cell r="AQ510">
            <v>790625</v>
          </cell>
          <cell r="AR510">
            <v>790625</v>
          </cell>
          <cell r="AS510"/>
          <cell r="AT510">
            <v>395313</v>
          </cell>
          <cell r="AU510">
            <v>0</v>
          </cell>
          <cell r="AV510"/>
          <cell r="AW510">
            <v>395313</v>
          </cell>
          <cell r="AX510">
            <v>197656.5</v>
          </cell>
          <cell r="AY510">
            <v>197655.5</v>
          </cell>
          <cell r="AZ510"/>
          <cell r="BA510"/>
          <cell r="BB510"/>
          <cell r="BC510"/>
          <cell r="BD510"/>
          <cell r="BE510"/>
          <cell r="BF510">
            <v>0</v>
          </cell>
          <cell r="BG510">
            <v>0</v>
          </cell>
          <cell r="BH510"/>
          <cell r="BI510">
            <v>0</v>
          </cell>
          <cell r="BJ510"/>
          <cell r="BK510"/>
          <cell r="BL510"/>
          <cell r="BM510"/>
          <cell r="BN510"/>
          <cell r="BO510"/>
          <cell r="BP510"/>
          <cell r="BQ510"/>
          <cell r="BR510"/>
          <cell r="BS510"/>
          <cell r="BT510">
            <v>0</v>
          </cell>
          <cell r="BU510"/>
          <cell r="BV510"/>
          <cell r="BW510"/>
          <cell r="BX510"/>
          <cell r="BY510"/>
          <cell r="BZ510"/>
          <cell r="CA510" t="str">
            <v>Bradshaw</v>
          </cell>
          <cell r="CB510"/>
          <cell r="CC510">
            <v>4</v>
          </cell>
        </row>
        <row r="511">
          <cell r="C511">
            <v>84</v>
          </cell>
          <cell r="D511">
            <v>20</v>
          </cell>
          <cell r="E511">
            <v>439</v>
          </cell>
          <cell r="F511">
            <v>10</v>
          </cell>
          <cell r="G511">
            <v>2024</v>
          </cell>
          <cell r="H511" t="str">
            <v/>
          </cell>
          <cell r="I511" t="str">
            <v>Yes</v>
          </cell>
          <cell r="J511">
            <v>0</v>
          </cell>
          <cell r="K511" t="str">
            <v>Bradshaw</v>
          </cell>
          <cell r="L511" t="str">
            <v>Other - LSL Replacement Phase 4</v>
          </cell>
          <cell r="M511" t="str">
            <v>1140008-18</v>
          </cell>
          <cell r="N511" t="str">
            <v>Yes</v>
          </cell>
          <cell r="O511">
            <v>43409</v>
          </cell>
          <cell r="P511" t="str">
            <v>LSL</v>
          </cell>
          <cell r="Q511" t="str">
            <v>Exempt</v>
          </cell>
          <cell r="R511"/>
          <cell r="S511">
            <v>45079</v>
          </cell>
          <cell r="T511">
            <v>431250</v>
          </cell>
          <cell r="U511">
            <v>215625</v>
          </cell>
          <cell r="V511">
            <v>215625</v>
          </cell>
          <cell r="W511">
            <v>107812.5</v>
          </cell>
          <cell r="X511" t="str">
            <v>Part B</v>
          </cell>
          <cell r="Y511"/>
          <cell r="Z511"/>
          <cell r="AA511"/>
          <cell r="AB511">
            <v>0</v>
          </cell>
          <cell r="AC511"/>
          <cell r="AD511">
            <v>45444</v>
          </cell>
          <cell r="AE511"/>
          <cell r="AF511"/>
          <cell r="AG511"/>
          <cell r="AH511"/>
          <cell r="AI511">
            <v>431250</v>
          </cell>
          <cell r="AJ511">
            <v>431250</v>
          </cell>
          <cell r="AK511">
            <v>0</v>
          </cell>
          <cell r="AL511"/>
          <cell r="AM511"/>
          <cell r="AN511"/>
          <cell r="AO511"/>
          <cell r="AP511"/>
          <cell r="AQ511">
            <v>431250</v>
          </cell>
          <cell r="AR511">
            <v>431250</v>
          </cell>
          <cell r="AS511"/>
          <cell r="AT511">
            <v>215625</v>
          </cell>
          <cell r="AU511">
            <v>0</v>
          </cell>
          <cell r="AV511"/>
          <cell r="AW511">
            <v>215625</v>
          </cell>
          <cell r="AX511">
            <v>107812.5</v>
          </cell>
          <cell r="AY511">
            <v>107812.5</v>
          </cell>
          <cell r="AZ511"/>
          <cell r="BA511"/>
          <cell r="BB511"/>
          <cell r="BC511"/>
          <cell r="BD511"/>
          <cell r="BE511"/>
          <cell r="BF511">
            <v>0</v>
          </cell>
          <cell r="BG511">
            <v>0</v>
          </cell>
          <cell r="BH511"/>
          <cell r="BI511">
            <v>0</v>
          </cell>
          <cell r="BJ511"/>
          <cell r="BK511"/>
          <cell r="BL511"/>
          <cell r="BM511"/>
          <cell r="BN511"/>
          <cell r="BO511"/>
          <cell r="BP511"/>
          <cell r="BQ511"/>
          <cell r="BR511"/>
          <cell r="BS511"/>
          <cell r="BT511">
            <v>0</v>
          </cell>
          <cell r="BU511"/>
          <cell r="BV511"/>
          <cell r="BW511"/>
          <cell r="BX511"/>
          <cell r="BY511"/>
          <cell r="BZ511"/>
          <cell r="CA511" t="str">
            <v>Bradshaw</v>
          </cell>
          <cell r="CB511"/>
          <cell r="CC511">
            <v>4</v>
          </cell>
        </row>
        <row r="512">
          <cell r="C512">
            <v>85</v>
          </cell>
          <cell r="D512">
            <v>20</v>
          </cell>
          <cell r="E512">
            <v>441</v>
          </cell>
          <cell r="F512">
            <v>10</v>
          </cell>
          <cell r="G512">
            <v>2024</v>
          </cell>
          <cell r="H512" t="str">
            <v/>
          </cell>
          <cell r="I512" t="str">
            <v>Yes</v>
          </cell>
          <cell r="J512">
            <v>0</v>
          </cell>
          <cell r="K512" t="str">
            <v>Bradshaw</v>
          </cell>
          <cell r="L512" t="str">
            <v>Other - LSL Replacement No Watermain</v>
          </cell>
          <cell r="M512" t="str">
            <v>1140008-21</v>
          </cell>
          <cell r="N512" t="str">
            <v>Yes</v>
          </cell>
          <cell r="O512">
            <v>43409</v>
          </cell>
          <cell r="P512" t="str">
            <v>LSL</v>
          </cell>
          <cell r="Q512" t="str">
            <v>Exempt</v>
          </cell>
          <cell r="R512"/>
          <cell r="S512">
            <v>45079</v>
          </cell>
          <cell r="T512">
            <v>937500</v>
          </cell>
          <cell r="U512">
            <v>437500</v>
          </cell>
          <cell r="V512">
            <v>500000</v>
          </cell>
          <cell r="W512">
            <v>218750</v>
          </cell>
          <cell r="X512" t="str">
            <v>Part B</v>
          </cell>
          <cell r="Y512"/>
          <cell r="Z512">
            <v>44715</v>
          </cell>
          <cell r="AA512">
            <v>937500</v>
          </cell>
          <cell r="AB512">
            <v>437500</v>
          </cell>
          <cell r="AC512" t="str">
            <v>Part A5,LSL</v>
          </cell>
          <cell r="AD512">
            <v>45444</v>
          </cell>
          <cell r="AE512">
            <v>45566</v>
          </cell>
          <cell r="AF512"/>
          <cell r="AG512"/>
          <cell r="AH512"/>
          <cell r="AI512">
            <v>937500</v>
          </cell>
          <cell r="AJ512">
            <v>937500</v>
          </cell>
          <cell r="AK512">
            <v>0</v>
          </cell>
          <cell r="AL512"/>
          <cell r="AM512"/>
          <cell r="AN512"/>
          <cell r="AO512"/>
          <cell r="AP512"/>
          <cell r="AQ512">
            <v>937500</v>
          </cell>
          <cell r="AR512">
            <v>937500</v>
          </cell>
          <cell r="AS512"/>
          <cell r="AT512">
            <v>500000</v>
          </cell>
          <cell r="AU512">
            <v>0</v>
          </cell>
          <cell r="AV512"/>
          <cell r="AW512">
            <v>500000</v>
          </cell>
          <cell r="AX512">
            <v>218750</v>
          </cell>
          <cell r="AY512">
            <v>218750</v>
          </cell>
          <cell r="AZ512"/>
          <cell r="BA512"/>
          <cell r="BB512"/>
          <cell r="BC512"/>
          <cell r="BD512"/>
          <cell r="BE512"/>
          <cell r="BF512">
            <v>0</v>
          </cell>
          <cell r="BG512">
            <v>0</v>
          </cell>
          <cell r="BH512"/>
          <cell r="BI512">
            <v>0</v>
          </cell>
          <cell r="BJ512"/>
          <cell r="BK512"/>
          <cell r="BL512"/>
          <cell r="BM512"/>
          <cell r="BN512"/>
          <cell r="BO512"/>
          <cell r="BP512"/>
          <cell r="BQ512"/>
          <cell r="BR512"/>
          <cell r="BS512"/>
          <cell r="BT512">
            <v>0</v>
          </cell>
          <cell r="BU512"/>
          <cell r="BV512"/>
          <cell r="BW512"/>
          <cell r="BX512"/>
          <cell r="BY512"/>
          <cell r="BZ512"/>
          <cell r="CA512" t="str">
            <v>Bradshaw</v>
          </cell>
          <cell r="CB512"/>
          <cell r="CC512">
            <v>4</v>
          </cell>
        </row>
        <row r="513">
          <cell r="C513">
            <v>86</v>
          </cell>
          <cell r="D513">
            <v>20</v>
          </cell>
          <cell r="E513">
            <v>444</v>
          </cell>
          <cell r="F513">
            <v>10</v>
          </cell>
          <cell r="G513">
            <v>2024</v>
          </cell>
          <cell r="H513" t="str">
            <v/>
          </cell>
          <cell r="I513" t="str">
            <v>Yes</v>
          </cell>
          <cell r="J513">
            <v>0</v>
          </cell>
          <cell r="K513" t="str">
            <v>Bradshaw</v>
          </cell>
          <cell r="L513" t="str">
            <v>Other - LSL Replacement Phase 1</v>
          </cell>
          <cell r="M513" t="str">
            <v>1140008-9</v>
          </cell>
          <cell r="N513" t="str">
            <v>Yes</v>
          </cell>
          <cell r="O513">
            <v>43409</v>
          </cell>
          <cell r="P513" t="str">
            <v>LSL</v>
          </cell>
          <cell r="Q513" t="str">
            <v>Exempt</v>
          </cell>
          <cell r="R513"/>
          <cell r="S513">
            <v>45079</v>
          </cell>
          <cell r="T513">
            <v>1365000</v>
          </cell>
          <cell r="U513">
            <v>539063</v>
          </cell>
          <cell r="V513">
            <v>825938</v>
          </cell>
          <cell r="W513">
            <v>269531.5</v>
          </cell>
          <cell r="X513" t="str">
            <v>Part B</v>
          </cell>
          <cell r="Y513"/>
          <cell r="Z513">
            <v>44715</v>
          </cell>
          <cell r="AA513">
            <v>625000</v>
          </cell>
          <cell r="AB513">
            <v>0</v>
          </cell>
          <cell r="AC513" t="str">
            <v>Part A5,LSL</v>
          </cell>
          <cell r="AD513">
            <v>45444</v>
          </cell>
          <cell r="AE513">
            <v>45931</v>
          </cell>
          <cell r="AF513"/>
          <cell r="AG513"/>
          <cell r="AH513"/>
          <cell r="AI513">
            <v>1365000</v>
          </cell>
          <cell r="AJ513">
            <v>1365000</v>
          </cell>
          <cell r="AK513">
            <v>0</v>
          </cell>
          <cell r="AL513"/>
          <cell r="AM513"/>
          <cell r="AN513"/>
          <cell r="AO513"/>
          <cell r="AP513"/>
          <cell r="AQ513">
            <v>1365000</v>
          </cell>
          <cell r="AR513">
            <v>1365000</v>
          </cell>
          <cell r="AS513"/>
          <cell r="AT513">
            <v>825938</v>
          </cell>
          <cell r="AU513">
            <v>0</v>
          </cell>
          <cell r="AV513"/>
          <cell r="AW513">
            <v>825938</v>
          </cell>
          <cell r="AX513">
            <v>269531.5</v>
          </cell>
          <cell r="AY513">
            <v>269530.5</v>
          </cell>
          <cell r="AZ513"/>
          <cell r="BA513"/>
          <cell r="BB513"/>
          <cell r="BC513"/>
          <cell r="BD513"/>
          <cell r="BE513"/>
          <cell r="BF513">
            <v>0</v>
          </cell>
          <cell r="BG513">
            <v>0</v>
          </cell>
          <cell r="BH513"/>
          <cell r="BI513">
            <v>0</v>
          </cell>
          <cell r="BJ513"/>
          <cell r="BK513"/>
          <cell r="BL513"/>
          <cell r="BM513"/>
          <cell r="BN513"/>
          <cell r="BO513"/>
          <cell r="BP513"/>
          <cell r="BQ513"/>
          <cell r="BR513"/>
          <cell r="BS513"/>
          <cell r="BT513">
            <v>0</v>
          </cell>
          <cell r="BU513"/>
          <cell r="BV513"/>
          <cell r="BW513"/>
          <cell r="BX513"/>
          <cell r="BY513"/>
          <cell r="BZ513"/>
          <cell r="CA513" t="str">
            <v>Bradshaw</v>
          </cell>
          <cell r="CB513"/>
          <cell r="CC513">
            <v>4</v>
          </cell>
        </row>
        <row r="514">
          <cell r="C514">
            <v>576</v>
          </cell>
          <cell r="D514">
            <v>10</v>
          </cell>
          <cell r="E514">
            <v>434</v>
          </cell>
          <cell r="F514">
            <v>10</v>
          </cell>
          <cell r="G514">
            <v>2024</v>
          </cell>
          <cell r="H514" t="str">
            <v/>
          </cell>
          <cell r="I514" t="str">
            <v>Yes</v>
          </cell>
          <cell r="J514">
            <v>0</v>
          </cell>
          <cell r="K514" t="str">
            <v>Bradshaw</v>
          </cell>
          <cell r="L514" t="str">
            <v>Watermain - Distribution Phase 2</v>
          </cell>
          <cell r="M514" t="str">
            <v>1140008-11</v>
          </cell>
          <cell r="N514" t="str">
            <v xml:space="preserve">No </v>
          </cell>
          <cell r="O514">
            <v>43409</v>
          </cell>
          <cell r="P514" t="str">
            <v>Reg</v>
          </cell>
          <cell r="Q514" t="str">
            <v>Exempt</v>
          </cell>
          <cell r="R514"/>
          <cell r="S514">
            <v>45128</v>
          </cell>
          <cell r="T514">
            <v>2679500</v>
          </cell>
          <cell r="U514"/>
          <cell r="V514"/>
          <cell r="W514">
            <v>2679500</v>
          </cell>
          <cell r="X514" t="str">
            <v>Part B</v>
          </cell>
          <cell r="Y514"/>
          <cell r="Z514">
            <v>44715</v>
          </cell>
          <cell r="AA514">
            <v>2330000</v>
          </cell>
          <cell r="AB514">
            <v>2330000</v>
          </cell>
          <cell r="AC514" t="str">
            <v>Part B</v>
          </cell>
          <cell r="AD514">
            <v>45444</v>
          </cell>
          <cell r="AE514">
            <v>45200</v>
          </cell>
          <cell r="AF514"/>
          <cell r="AG514"/>
          <cell r="AH514" t="str">
            <v>matched iup $ to MDH</v>
          </cell>
          <cell r="AI514">
            <v>2679500</v>
          </cell>
          <cell r="AJ514">
            <v>2679500</v>
          </cell>
          <cell r="AK514">
            <v>0</v>
          </cell>
          <cell r="AL514"/>
          <cell r="AM514"/>
          <cell r="AN514"/>
          <cell r="AO514"/>
          <cell r="AP514"/>
          <cell r="AQ514">
            <v>2679500</v>
          </cell>
          <cell r="AR514">
            <v>2679500</v>
          </cell>
          <cell r="AS514"/>
          <cell r="AT514">
            <v>0</v>
          </cell>
          <cell r="AU514">
            <v>0</v>
          </cell>
          <cell r="AV514"/>
          <cell r="AW514">
            <v>0</v>
          </cell>
          <cell r="AX514">
            <v>0</v>
          </cell>
          <cell r="AY514">
            <v>2679500</v>
          </cell>
          <cell r="AZ514"/>
          <cell r="BA514"/>
          <cell r="BB514"/>
          <cell r="BC514"/>
          <cell r="BD514"/>
          <cell r="BE514"/>
          <cell r="BF514">
            <v>0</v>
          </cell>
          <cell r="BG514">
            <v>0</v>
          </cell>
          <cell r="BH514"/>
          <cell r="BI514">
            <v>0</v>
          </cell>
          <cell r="BJ514"/>
          <cell r="BK514"/>
          <cell r="BL514"/>
          <cell r="BM514"/>
          <cell r="BN514"/>
          <cell r="BO514"/>
          <cell r="BP514"/>
          <cell r="BQ514"/>
          <cell r="BR514"/>
          <cell r="BS514"/>
          <cell r="BT514">
            <v>0</v>
          </cell>
          <cell r="BU514"/>
          <cell r="BV514"/>
          <cell r="BW514"/>
          <cell r="BX514"/>
          <cell r="BY514"/>
          <cell r="BZ514"/>
          <cell r="CA514" t="str">
            <v>Bradshaw</v>
          </cell>
          <cell r="CB514"/>
          <cell r="CC514">
            <v>4</v>
          </cell>
        </row>
        <row r="515">
          <cell r="C515">
            <v>577</v>
          </cell>
          <cell r="D515">
            <v>10</v>
          </cell>
          <cell r="E515">
            <v>436</v>
          </cell>
          <cell r="F515">
            <v>10</v>
          </cell>
          <cell r="G515">
            <v>2024</v>
          </cell>
          <cell r="H515" t="str">
            <v/>
          </cell>
          <cell r="I515" t="str">
            <v>Yes</v>
          </cell>
          <cell r="J515">
            <v>0</v>
          </cell>
          <cell r="K515" t="str">
            <v>Bradshaw</v>
          </cell>
          <cell r="L515" t="str">
            <v>Watermain - Distribution Phase 3</v>
          </cell>
          <cell r="M515" t="str">
            <v>1140008-14</v>
          </cell>
          <cell r="N515" t="str">
            <v xml:space="preserve">No </v>
          </cell>
          <cell r="O515">
            <v>43409</v>
          </cell>
          <cell r="P515" t="str">
            <v>Reg</v>
          </cell>
          <cell r="Q515" t="str">
            <v>Exempt</v>
          </cell>
          <cell r="R515"/>
          <cell r="S515">
            <v>45128</v>
          </cell>
          <cell r="T515">
            <v>2975625</v>
          </cell>
          <cell r="U515"/>
          <cell r="V515"/>
          <cell r="W515">
            <v>2975625</v>
          </cell>
          <cell r="X515" t="str">
            <v>Part B</v>
          </cell>
          <cell r="Y515"/>
          <cell r="Z515">
            <v>44715</v>
          </cell>
          <cell r="AA515">
            <v>1900000</v>
          </cell>
          <cell r="AB515">
            <v>1900000</v>
          </cell>
          <cell r="AC515" t="str">
            <v>Part B</v>
          </cell>
          <cell r="AD515">
            <v>45444</v>
          </cell>
          <cell r="AE515">
            <v>45566</v>
          </cell>
          <cell r="AF515"/>
          <cell r="AG515"/>
          <cell r="AH515" t="str">
            <v>matched iup $ to MDH</v>
          </cell>
          <cell r="AI515">
            <v>2975625</v>
          </cell>
          <cell r="AJ515">
            <v>2975625</v>
          </cell>
          <cell r="AK515">
            <v>0</v>
          </cell>
          <cell r="AL515"/>
          <cell r="AM515"/>
          <cell r="AN515"/>
          <cell r="AO515"/>
          <cell r="AP515"/>
          <cell r="AQ515">
            <v>2975625</v>
          </cell>
          <cell r="AR515">
            <v>2975625</v>
          </cell>
          <cell r="AS515"/>
          <cell r="AT515">
            <v>0</v>
          </cell>
          <cell r="AU515">
            <v>0</v>
          </cell>
          <cell r="AV515"/>
          <cell r="AW515">
            <v>0</v>
          </cell>
          <cell r="AX515">
            <v>0</v>
          </cell>
          <cell r="AY515">
            <v>2975625</v>
          </cell>
          <cell r="AZ515"/>
          <cell r="BA515"/>
          <cell r="BB515"/>
          <cell r="BC515"/>
          <cell r="BD515"/>
          <cell r="BE515"/>
          <cell r="BF515">
            <v>0</v>
          </cell>
          <cell r="BG515">
            <v>0</v>
          </cell>
          <cell r="BH515"/>
          <cell r="BI515">
            <v>0</v>
          </cell>
          <cell r="BJ515"/>
          <cell r="BK515"/>
          <cell r="BL515"/>
          <cell r="BM515"/>
          <cell r="BN515"/>
          <cell r="BO515"/>
          <cell r="BP515"/>
          <cell r="BQ515"/>
          <cell r="BR515"/>
          <cell r="BS515"/>
          <cell r="BT515">
            <v>0</v>
          </cell>
          <cell r="BU515"/>
          <cell r="BV515"/>
          <cell r="BW515"/>
          <cell r="BX515"/>
          <cell r="BY515"/>
          <cell r="BZ515"/>
          <cell r="CA515" t="str">
            <v>Bradshaw</v>
          </cell>
          <cell r="CB515"/>
          <cell r="CC515">
            <v>4</v>
          </cell>
        </row>
        <row r="516">
          <cell r="C516">
            <v>578</v>
          </cell>
          <cell r="D516">
            <v>10</v>
          </cell>
          <cell r="E516">
            <v>438</v>
          </cell>
          <cell r="F516">
            <v>10</v>
          </cell>
          <cell r="G516">
            <v>2024</v>
          </cell>
          <cell r="H516" t="str">
            <v/>
          </cell>
          <cell r="I516" t="str">
            <v>Yes</v>
          </cell>
          <cell r="J516">
            <v>0</v>
          </cell>
          <cell r="K516" t="str">
            <v>Bradshaw</v>
          </cell>
          <cell r="L516" t="str">
            <v>Watermain - Distribution Phase 4</v>
          </cell>
          <cell r="M516" t="str">
            <v>1140008-17</v>
          </cell>
          <cell r="N516" t="str">
            <v xml:space="preserve">No </v>
          </cell>
          <cell r="O516">
            <v>43409</v>
          </cell>
          <cell r="P516" t="str">
            <v>Reg</v>
          </cell>
          <cell r="Q516" t="str">
            <v>Exempt</v>
          </cell>
          <cell r="R516"/>
          <cell r="S516">
            <v>45128</v>
          </cell>
          <cell r="T516">
            <v>2731250</v>
          </cell>
          <cell r="U516"/>
          <cell r="V516"/>
          <cell r="W516">
            <v>2731250</v>
          </cell>
          <cell r="X516" t="str">
            <v>Part B</v>
          </cell>
          <cell r="Y516"/>
          <cell r="Z516">
            <v>44715</v>
          </cell>
          <cell r="AA516">
            <v>2375000</v>
          </cell>
          <cell r="AB516">
            <v>2375000</v>
          </cell>
          <cell r="AC516" t="str">
            <v>Part B</v>
          </cell>
          <cell r="AD516">
            <v>45444</v>
          </cell>
          <cell r="AE516">
            <v>45566</v>
          </cell>
          <cell r="AF516"/>
          <cell r="AG516"/>
          <cell r="AH516" t="str">
            <v>matched iup $ to MDH</v>
          </cell>
          <cell r="AI516">
            <v>2731250</v>
          </cell>
          <cell r="AJ516">
            <v>1466250</v>
          </cell>
          <cell r="AK516">
            <v>1265000</v>
          </cell>
          <cell r="AL516"/>
          <cell r="AM516"/>
          <cell r="AN516"/>
          <cell r="AO516"/>
          <cell r="AP516"/>
          <cell r="AQ516">
            <v>2731250</v>
          </cell>
          <cell r="AR516">
            <v>2731250</v>
          </cell>
          <cell r="AS516"/>
          <cell r="AT516">
            <v>0</v>
          </cell>
          <cell r="AU516">
            <v>0</v>
          </cell>
          <cell r="AV516"/>
          <cell r="AW516">
            <v>0</v>
          </cell>
          <cell r="AX516">
            <v>0</v>
          </cell>
          <cell r="AY516">
            <v>2731250</v>
          </cell>
          <cell r="AZ516"/>
          <cell r="BA516"/>
          <cell r="BB516"/>
          <cell r="BC516"/>
          <cell r="BD516"/>
          <cell r="BE516"/>
          <cell r="BF516">
            <v>0</v>
          </cell>
          <cell r="BG516">
            <v>0</v>
          </cell>
          <cell r="BH516"/>
          <cell r="BI516">
            <v>0</v>
          </cell>
          <cell r="BJ516"/>
          <cell r="BK516"/>
          <cell r="BL516"/>
          <cell r="BM516"/>
          <cell r="BN516"/>
          <cell r="BO516"/>
          <cell r="BP516"/>
          <cell r="BQ516"/>
          <cell r="BR516"/>
          <cell r="BS516"/>
          <cell r="BT516">
            <v>0</v>
          </cell>
          <cell r="BU516"/>
          <cell r="BV516"/>
          <cell r="BW516"/>
          <cell r="BX516"/>
          <cell r="BY516"/>
          <cell r="BZ516"/>
          <cell r="CA516" t="str">
            <v>Bradshaw</v>
          </cell>
          <cell r="CB516"/>
          <cell r="CC516">
            <v>4</v>
          </cell>
        </row>
        <row r="517">
          <cell r="C517">
            <v>579</v>
          </cell>
          <cell r="D517">
            <v>10</v>
          </cell>
          <cell r="E517">
            <v>440</v>
          </cell>
          <cell r="F517">
            <v>10</v>
          </cell>
          <cell r="G517">
            <v>2024</v>
          </cell>
          <cell r="H517" t="str">
            <v/>
          </cell>
          <cell r="I517" t="str">
            <v>Yes</v>
          </cell>
          <cell r="J517">
            <v>0</v>
          </cell>
          <cell r="K517" t="str">
            <v>Bradshaw</v>
          </cell>
          <cell r="L517" t="str">
            <v>Storage - Reservoirs Improvement</v>
          </cell>
          <cell r="M517" t="str">
            <v>1140008-20</v>
          </cell>
          <cell r="N517" t="str">
            <v xml:space="preserve">No </v>
          </cell>
          <cell r="O517">
            <v>43409</v>
          </cell>
          <cell r="P517" t="str">
            <v>Reg</v>
          </cell>
          <cell r="Q517" t="str">
            <v>Exempt</v>
          </cell>
          <cell r="R517"/>
          <cell r="S517">
            <v>45079</v>
          </cell>
          <cell r="T517">
            <v>1466250</v>
          </cell>
          <cell r="U517"/>
          <cell r="V517"/>
          <cell r="W517">
            <v>1466250</v>
          </cell>
          <cell r="X517" t="str">
            <v>Part B</v>
          </cell>
          <cell r="Y517"/>
          <cell r="Z517"/>
          <cell r="AA517"/>
          <cell r="AB517">
            <v>0</v>
          </cell>
          <cell r="AC517"/>
          <cell r="AD517">
            <v>45444</v>
          </cell>
          <cell r="AE517">
            <v>45931</v>
          </cell>
          <cell r="AF517"/>
          <cell r="AG517"/>
          <cell r="AH517"/>
          <cell r="AI517">
            <v>1466250</v>
          </cell>
          <cell r="AJ517">
            <v>1466250</v>
          </cell>
          <cell r="AK517">
            <v>0</v>
          </cell>
          <cell r="AL517"/>
          <cell r="AM517"/>
          <cell r="AN517"/>
          <cell r="AO517"/>
          <cell r="AP517"/>
          <cell r="AQ517">
            <v>1466250</v>
          </cell>
          <cell r="AR517">
            <v>1466250</v>
          </cell>
          <cell r="AS517"/>
          <cell r="AT517">
            <v>0</v>
          </cell>
          <cell r="AU517">
            <v>0</v>
          </cell>
          <cell r="AV517"/>
          <cell r="AW517">
            <v>0</v>
          </cell>
          <cell r="AX517">
            <v>0</v>
          </cell>
          <cell r="AY517">
            <v>1466250</v>
          </cell>
          <cell r="AZ517"/>
          <cell r="BA517"/>
          <cell r="BB517"/>
          <cell r="BC517"/>
          <cell r="BD517"/>
          <cell r="BE517"/>
          <cell r="BF517">
            <v>0</v>
          </cell>
          <cell r="BG517">
            <v>0</v>
          </cell>
          <cell r="BH517"/>
          <cell r="BI517">
            <v>0</v>
          </cell>
          <cell r="BJ517"/>
          <cell r="BK517"/>
          <cell r="BL517"/>
          <cell r="BM517"/>
          <cell r="BN517"/>
          <cell r="BO517"/>
          <cell r="BP517"/>
          <cell r="BQ517"/>
          <cell r="BR517"/>
          <cell r="BS517"/>
          <cell r="BT517">
            <v>0</v>
          </cell>
          <cell r="BU517"/>
          <cell r="BV517"/>
          <cell r="BW517"/>
          <cell r="BX517"/>
          <cell r="BY517"/>
          <cell r="BZ517"/>
          <cell r="CA517" t="str">
            <v>Bradshaw</v>
          </cell>
          <cell r="CB517"/>
          <cell r="CC517">
            <v>4</v>
          </cell>
        </row>
        <row r="518">
          <cell r="C518">
            <v>580</v>
          </cell>
          <cell r="D518">
            <v>10</v>
          </cell>
          <cell r="E518">
            <v>442</v>
          </cell>
          <cell r="F518">
            <v>10</v>
          </cell>
          <cell r="G518">
            <v>2024</v>
          </cell>
          <cell r="H518" t="str">
            <v/>
          </cell>
          <cell r="I518" t="str">
            <v>Yes</v>
          </cell>
          <cell r="J518">
            <v>0</v>
          </cell>
          <cell r="K518" t="str">
            <v>Bradshaw</v>
          </cell>
          <cell r="L518" t="str">
            <v>Source - Transmission Pipeline Repl</v>
          </cell>
          <cell r="M518" t="str">
            <v>1140008-23</v>
          </cell>
          <cell r="N518" t="str">
            <v xml:space="preserve">No </v>
          </cell>
          <cell r="O518">
            <v>43409</v>
          </cell>
          <cell r="P518" t="str">
            <v>Reg</v>
          </cell>
          <cell r="Q518" t="str">
            <v>Exempt</v>
          </cell>
          <cell r="R518"/>
          <cell r="S518">
            <v>45079</v>
          </cell>
          <cell r="T518">
            <v>14950000</v>
          </cell>
          <cell r="U518"/>
          <cell r="V518"/>
          <cell r="W518">
            <v>14950000</v>
          </cell>
          <cell r="X518" t="str">
            <v>Part B</v>
          </cell>
          <cell r="Y518"/>
          <cell r="Z518">
            <v>44715</v>
          </cell>
          <cell r="AA518">
            <v>13000000</v>
          </cell>
          <cell r="AB518">
            <v>13000000</v>
          </cell>
          <cell r="AC518" t="str">
            <v>Part B</v>
          </cell>
          <cell r="AD518">
            <v>45444</v>
          </cell>
          <cell r="AE518">
            <v>45931</v>
          </cell>
          <cell r="AF518"/>
          <cell r="AG518"/>
          <cell r="AH518"/>
          <cell r="AI518">
            <v>14950000</v>
          </cell>
          <cell r="AJ518">
            <v>14950000</v>
          </cell>
          <cell r="AK518">
            <v>0</v>
          </cell>
          <cell r="AL518"/>
          <cell r="AM518"/>
          <cell r="AN518"/>
          <cell r="AO518"/>
          <cell r="AP518"/>
          <cell r="AQ518">
            <v>14950000</v>
          </cell>
          <cell r="AR518">
            <v>14950000</v>
          </cell>
          <cell r="AS518"/>
          <cell r="AT518">
            <v>0</v>
          </cell>
          <cell r="AU518">
            <v>0</v>
          </cell>
          <cell r="AV518"/>
          <cell r="AW518">
            <v>0</v>
          </cell>
          <cell r="AX518">
            <v>0</v>
          </cell>
          <cell r="AY518">
            <v>14950000</v>
          </cell>
          <cell r="AZ518"/>
          <cell r="BA518"/>
          <cell r="BB518"/>
          <cell r="BC518"/>
          <cell r="BD518"/>
          <cell r="BE518"/>
          <cell r="BF518">
            <v>0</v>
          </cell>
          <cell r="BG518">
            <v>0</v>
          </cell>
          <cell r="BH518"/>
          <cell r="BI518">
            <v>0</v>
          </cell>
          <cell r="BJ518"/>
          <cell r="BK518"/>
          <cell r="BL518"/>
          <cell r="BM518"/>
          <cell r="BN518"/>
          <cell r="BO518"/>
          <cell r="BP518"/>
          <cell r="BQ518"/>
          <cell r="BR518"/>
          <cell r="BS518"/>
          <cell r="BT518">
            <v>0</v>
          </cell>
          <cell r="BU518"/>
          <cell r="BV518"/>
          <cell r="BW518"/>
          <cell r="BX518"/>
          <cell r="BY518"/>
          <cell r="BZ518"/>
          <cell r="CA518" t="str">
            <v>Bradshaw</v>
          </cell>
          <cell r="CB518"/>
          <cell r="CC518">
            <v>4</v>
          </cell>
        </row>
        <row r="519">
          <cell r="C519">
            <v>581</v>
          </cell>
          <cell r="D519">
            <v>10</v>
          </cell>
          <cell r="E519">
            <v>443</v>
          </cell>
          <cell r="F519">
            <v>10</v>
          </cell>
          <cell r="G519"/>
          <cell r="H519" t="str">
            <v/>
          </cell>
          <cell r="I519" t="str">
            <v/>
          </cell>
          <cell r="J519">
            <v>0</v>
          </cell>
          <cell r="K519" t="str">
            <v>Bradshaw</v>
          </cell>
          <cell r="L519" t="str">
            <v>Watermain - Distribution Phase 1</v>
          </cell>
          <cell r="M519" t="str">
            <v>1140008-8</v>
          </cell>
          <cell r="N519" t="str">
            <v xml:space="preserve">No </v>
          </cell>
          <cell r="O519">
            <v>43409</v>
          </cell>
          <cell r="P519" t="str">
            <v>Reg</v>
          </cell>
          <cell r="Q519" t="str">
            <v>Exempt</v>
          </cell>
          <cell r="R519"/>
          <cell r="S519"/>
          <cell r="T519"/>
          <cell r="U519"/>
          <cell r="V519"/>
          <cell r="W519">
            <v>0</v>
          </cell>
          <cell r="X519"/>
          <cell r="Y519"/>
          <cell r="Z519">
            <v>44715</v>
          </cell>
          <cell r="AA519">
            <v>1350500</v>
          </cell>
          <cell r="AB519">
            <v>1350500</v>
          </cell>
          <cell r="AC519" t="str">
            <v>Part B</v>
          </cell>
          <cell r="AD519"/>
          <cell r="AE519">
            <v>45200</v>
          </cell>
          <cell r="AF519"/>
          <cell r="AG519"/>
          <cell r="AH519" t="str">
            <v>not seeking funding. Only 2-4</v>
          </cell>
          <cell r="AI519">
            <v>1350500</v>
          </cell>
          <cell r="AJ519">
            <v>1350500</v>
          </cell>
          <cell r="AK519">
            <v>0</v>
          </cell>
          <cell r="AL519"/>
          <cell r="AM519"/>
          <cell r="AN519"/>
          <cell r="AO519"/>
          <cell r="AP519"/>
          <cell r="AQ519">
            <v>1350500</v>
          </cell>
          <cell r="AR519">
            <v>0</v>
          </cell>
          <cell r="AS519"/>
          <cell r="AT519">
            <v>0</v>
          </cell>
          <cell r="AU519">
            <v>0</v>
          </cell>
          <cell r="AV519"/>
          <cell r="AW519">
            <v>0</v>
          </cell>
          <cell r="AX519">
            <v>0</v>
          </cell>
          <cell r="AY519">
            <v>0</v>
          </cell>
          <cell r="AZ519"/>
          <cell r="BA519"/>
          <cell r="BB519"/>
          <cell r="BC519"/>
          <cell r="BD519"/>
          <cell r="BE519"/>
          <cell r="BF519">
            <v>0</v>
          </cell>
          <cell r="BG519">
            <v>0</v>
          </cell>
          <cell r="BH519"/>
          <cell r="BI519">
            <v>0</v>
          </cell>
          <cell r="BJ519"/>
          <cell r="BK519"/>
          <cell r="BL519"/>
          <cell r="BM519"/>
          <cell r="BN519"/>
          <cell r="BO519"/>
          <cell r="BP519"/>
          <cell r="BQ519"/>
          <cell r="BR519"/>
          <cell r="BS519"/>
          <cell r="BT519">
            <v>0</v>
          </cell>
          <cell r="BU519"/>
          <cell r="BV519"/>
          <cell r="BW519"/>
          <cell r="BX519"/>
          <cell r="BY519"/>
          <cell r="BZ519"/>
          <cell r="CA519" t="str">
            <v>Bradshaw</v>
          </cell>
          <cell r="CB519"/>
          <cell r="CC519">
            <v>4</v>
          </cell>
        </row>
        <row r="520">
          <cell r="C520">
            <v>762</v>
          </cell>
          <cell r="D520">
            <v>5</v>
          </cell>
          <cell r="E520">
            <v>604</v>
          </cell>
          <cell r="F520">
            <v>5</v>
          </cell>
          <cell r="G520" t="str">
            <v/>
          </cell>
          <cell r="H520" t="str">
            <v/>
          </cell>
          <cell r="I520" t="str">
            <v/>
          </cell>
          <cell r="J520">
            <v>0</v>
          </cell>
          <cell r="K520" t="str">
            <v>Bradshaw</v>
          </cell>
          <cell r="L520" t="str">
            <v>Treatment - Lime Sludge Dewatering Fac.</v>
          </cell>
          <cell r="M520" t="str">
            <v>1140008-5</v>
          </cell>
          <cell r="N520" t="str">
            <v xml:space="preserve">No </v>
          </cell>
          <cell r="O520">
            <v>42005</v>
          </cell>
          <cell r="P520" t="str">
            <v>Reg</v>
          </cell>
          <cell r="Q520" t="str">
            <v>Exempt</v>
          </cell>
          <cell r="R520"/>
          <cell r="S520"/>
          <cell r="T520"/>
          <cell r="U520"/>
          <cell r="V520"/>
          <cell r="W520">
            <v>0</v>
          </cell>
          <cell r="X520"/>
          <cell r="Y520"/>
          <cell r="Z520"/>
          <cell r="AA520"/>
          <cell r="AB520">
            <v>0</v>
          </cell>
          <cell r="AC520"/>
          <cell r="AD520"/>
          <cell r="AE520"/>
          <cell r="AF520"/>
          <cell r="AG520"/>
          <cell r="AH520" t="str">
            <v>PFA Funding Only</v>
          </cell>
          <cell r="AI520">
            <v>6347040</v>
          </cell>
          <cell r="AJ520">
            <v>6347040</v>
          </cell>
          <cell r="AK520">
            <v>0</v>
          </cell>
          <cell r="AL520"/>
          <cell r="AM520"/>
          <cell r="AN520"/>
          <cell r="AO520"/>
          <cell r="AP520"/>
          <cell r="AQ520">
            <v>6347040</v>
          </cell>
          <cell r="AR520">
            <v>0</v>
          </cell>
          <cell r="AS520"/>
          <cell r="AT520">
            <v>0</v>
          </cell>
          <cell r="AU520">
            <v>0</v>
          </cell>
          <cell r="AV520"/>
          <cell r="AW520">
            <v>0</v>
          </cell>
          <cell r="AX520">
            <v>0</v>
          </cell>
          <cell r="AY520">
            <v>0</v>
          </cell>
          <cell r="AZ520"/>
          <cell r="BA520"/>
          <cell r="BB520"/>
          <cell r="BC520"/>
          <cell r="BD520"/>
          <cell r="BE520"/>
          <cell r="BF520">
            <v>0</v>
          </cell>
          <cell r="BG520">
            <v>0</v>
          </cell>
          <cell r="BH520"/>
          <cell r="BI520">
            <v>0</v>
          </cell>
          <cell r="BJ520"/>
          <cell r="BK520"/>
          <cell r="BL520"/>
          <cell r="BM520"/>
          <cell r="BN520"/>
          <cell r="BO520"/>
          <cell r="BP520"/>
          <cell r="BQ520"/>
          <cell r="BR520"/>
          <cell r="BS520"/>
          <cell r="BT520">
            <v>0</v>
          </cell>
          <cell r="BU520"/>
          <cell r="BV520"/>
          <cell r="BW520"/>
          <cell r="BX520"/>
          <cell r="BY520"/>
          <cell r="BZ520"/>
          <cell r="CA520" t="str">
            <v>Bradshaw</v>
          </cell>
          <cell r="CB520" t="str">
            <v>Lafontaine</v>
          </cell>
          <cell r="CC520">
            <v>4</v>
          </cell>
        </row>
        <row r="521">
          <cell r="C521">
            <v>763</v>
          </cell>
          <cell r="D521">
            <v>5</v>
          </cell>
          <cell r="E521">
            <v>605</v>
          </cell>
          <cell r="F521">
            <v>5</v>
          </cell>
          <cell r="G521"/>
          <cell r="H521" t="str">
            <v/>
          </cell>
          <cell r="I521" t="str">
            <v/>
          </cell>
          <cell r="J521">
            <v>0</v>
          </cell>
          <cell r="K521" t="str">
            <v>Bradshaw</v>
          </cell>
          <cell r="L521" t="str">
            <v xml:space="preserve">Storage - Southside Tower </v>
          </cell>
          <cell r="M521" t="str">
            <v>1140008-6</v>
          </cell>
          <cell r="N521" t="str">
            <v xml:space="preserve">No </v>
          </cell>
          <cell r="O521">
            <v>42005</v>
          </cell>
          <cell r="P521" t="str">
            <v>Reg</v>
          </cell>
          <cell r="Q521" t="str">
            <v>Exempt</v>
          </cell>
          <cell r="R521"/>
          <cell r="S521"/>
          <cell r="T521"/>
          <cell r="U521"/>
          <cell r="V521"/>
          <cell r="W521">
            <v>0</v>
          </cell>
          <cell r="X521"/>
          <cell r="Y521"/>
          <cell r="Z521">
            <v>44715</v>
          </cell>
          <cell r="AA521">
            <v>1275000</v>
          </cell>
          <cell r="AB521">
            <v>1275000</v>
          </cell>
          <cell r="AC521" t="str">
            <v>Below fundable</v>
          </cell>
          <cell r="AD521">
            <v>45078</v>
          </cell>
          <cell r="AE521">
            <v>45566</v>
          </cell>
          <cell r="AF521"/>
          <cell r="AG521"/>
          <cell r="AH521" t="str">
            <v>PFA Funding Only</v>
          </cell>
          <cell r="AI521">
            <v>3380000</v>
          </cell>
          <cell r="AJ521">
            <v>3380000</v>
          </cell>
          <cell r="AK521">
            <v>0</v>
          </cell>
          <cell r="AL521"/>
          <cell r="AM521"/>
          <cell r="AN521"/>
          <cell r="AO521"/>
          <cell r="AP521"/>
          <cell r="AQ521">
            <v>3380000</v>
          </cell>
          <cell r="AR521">
            <v>0</v>
          </cell>
          <cell r="AS521"/>
          <cell r="AT521">
            <v>0</v>
          </cell>
          <cell r="AU521">
            <v>0</v>
          </cell>
          <cell r="AV521"/>
          <cell r="AW521">
            <v>0</v>
          </cell>
          <cell r="AX521">
            <v>0</v>
          </cell>
          <cell r="AY521">
            <v>0</v>
          </cell>
          <cell r="AZ521"/>
          <cell r="BA521"/>
          <cell r="BB521"/>
          <cell r="BC521"/>
          <cell r="BD521"/>
          <cell r="BE521"/>
          <cell r="BF521">
            <v>0</v>
          </cell>
          <cell r="BG521">
            <v>0</v>
          </cell>
          <cell r="BH521"/>
          <cell r="BI521">
            <v>0</v>
          </cell>
          <cell r="BJ521"/>
          <cell r="BK521"/>
          <cell r="BL521"/>
          <cell r="BM521"/>
          <cell r="BN521"/>
          <cell r="BO521"/>
          <cell r="BP521"/>
          <cell r="BQ521"/>
          <cell r="BR521"/>
          <cell r="BS521"/>
          <cell r="BT521">
            <v>0</v>
          </cell>
          <cell r="BU521"/>
          <cell r="BV521"/>
          <cell r="BW521"/>
          <cell r="BX521"/>
          <cell r="BY521"/>
          <cell r="BZ521"/>
          <cell r="CA521" t="str">
            <v>Bradshaw</v>
          </cell>
          <cell r="CB521" t="str">
            <v>Lafontaine</v>
          </cell>
          <cell r="CC521">
            <v>4</v>
          </cell>
        </row>
        <row r="522">
          <cell r="C522">
            <v>277</v>
          </cell>
          <cell r="D522">
            <v>10</v>
          </cell>
          <cell r="E522">
            <v>145</v>
          </cell>
          <cell r="F522">
            <v>10</v>
          </cell>
          <cell r="G522"/>
          <cell r="H522" t="str">
            <v/>
          </cell>
          <cell r="I522" t="str">
            <v/>
          </cell>
          <cell r="J522">
            <v>0</v>
          </cell>
          <cell r="K522" t="str">
            <v>Schultz</v>
          </cell>
          <cell r="L522" t="str">
            <v>Source - Well #1 Rehab, New Well House</v>
          </cell>
          <cell r="M522" t="str">
            <v>1090009-3</v>
          </cell>
          <cell r="N522" t="str">
            <v xml:space="preserve">No </v>
          </cell>
          <cell r="O522">
            <v>1259</v>
          </cell>
          <cell r="P522" t="str">
            <v>Reg</v>
          </cell>
          <cell r="Q522" t="str">
            <v>Exempt</v>
          </cell>
          <cell r="R522"/>
          <cell r="S522"/>
          <cell r="T522"/>
          <cell r="U522"/>
          <cell r="V522"/>
          <cell r="W522">
            <v>0</v>
          </cell>
          <cell r="X522"/>
          <cell r="Y522"/>
          <cell r="Z522"/>
          <cell r="AA522"/>
          <cell r="AB522">
            <v>0</v>
          </cell>
          <cell r="AC522"/>
          <cell r="AD522"/>
          <cell r="AE522"/>
          <cell r="AF522"/>
          <cell r="AG522"/>
          <cell r="AH522"/>
          <cell r="AI522">
            <v>1100000</v>
          </cell>
          <cell r="AJ522">
            <v>1100000</v>
          </cell>
          <cell r="AK522">
            <v>0</v>
          </cell>
          <cell r="AL522"/>
          <cell r="AM522"/>
          <cell r="AN522"/>
          <cell r="AO522"/>
          <cell r="AP522"/>
          <cell r="AQ522">
            <v>1100000</v>
          </cell>
          <cell r="AR522">
            <v>0</v>
          </cell>
          <cell r="AS522"/>
          <cell r="AT522">
            <v>0</v>
          </cell>
          <cell r="AU522">
            <v>0</v>
          </cell>
          <cell r="AV522"/>
          <cell r="AW522">
            <v>0</v>
          </cell>
          <cell r="AX522">
            <v>0</v>
          </cell>
          <cell r="AY522">
            <v>0</v>
          </cell>
          <cell r="AZ522"/>
          <cell r="BA522"/>
          <cell r="BB522"/>
          <cell r="BC522"/>
          <cell r="BD522"/>
          <cell r="BE522"/>
          <cell r="BF522">
            <v>0</v>
          </cell>
          <cell r="BG522">
            <v>0</v>
          </cell>
          <cell r="BH522"/>
          <cell r="BI522">
            <v>0</v>
          </cell>
          <cell r="BJ522"/>
          <cell r="BK522"/>
          <cell r="BL522"/>
          <cell r="BM522"/>
          <cell r="BN522"/>
          <cell r="BO522"/>
          <cell r="BP522"/>
          <cell r="BQ522"/>
          <cell r="BR522"/>
          <cell r="BS522"/>
          <cell r="BT522">
            <v>0</v>
          </cell>
          <cell r="BU522"/>
          <cell r="BV522"/>
          <cell r="BW522"/>
          <cell r="BX522"/>
          <cell r="BY522"/>
          <cell r="BZ522"/>
          <cell r="CA522" t="str">
            <v>Schultz</v>
          </cell>
          <cell r="CB522" t="str">
            <v>Barrett</v>
          </cell>
          <cell r="CC522" t="str">
            <v>3b</v>
          </cell>
        </row>
        <row r="523">
          <cell r="C523">
            <v>39</v>
          </cell>
          <cell r="D523">
            <v>20</v>
          </cell>
          <cell r="E523">
            <v>273</v>
          </cell>
          <cell r="F523">
            <v>10</v>
          </cell>
          <cell r="G523"/>
          <cell r="H523" t="str">
            <v/>
          </cell>
          <cell r="I523" t="str">
            <v/>
          </cell>
          <cell r="J523" t="str">
            <v>RD Commit</v>
          </cell>
          <cell r="K523" t="str">
            <v>Berrens</v>
          </cell>
          <cell r="L523" t="str">
            <v>Treatment - Manganese Plant</v>
          </cell>
          <cell r="M523" t="str">
            <v>1640006-3</v>
          </cell>
          <cell r="N523" t="str">
            <v xml:space="preserve">No </v>
          </cell>
          <cell r="O523">
            <v>896</v>
          </cell>
          <cell r="P523" t="str">
            <v>EC</v>
          </cell>
          <cell r="Q523" t="str">
            <v>Exempt</v>
          </cell>
          <cell r="R523"/>
          <cell r="S523"/>
          <cell r="T523"/>
          <cell r="U523"/>
          <cell r="V523"/>
          <cell r="W523">
            <v>0</v>
          </cell>
          <cell r="X523"/>
          <cell r="Y523" t="str">
            <v>EC project, MDH $</v>
          </cell>
          <cell r="Z523"/>
          <cell r="AA523"/>
          <cell r="AB523">
            <v>0</v>
          </cell>
          <cell r="AC523"/>
          <cell r="AD523"/>
          <cell r="AE523"/>
          <cell r="AF523"/>
          <cell r="AG523"/>
          <cell r="AH523" t="str">
            <v>RD funded, MDH EC Dis Com</v>
          </cell>
          <cell r="AI523">
            <v>4775000</v>
          </cell>
          <cell r="AJ523">
            <v>4775000</v>
          </cell>
          <cell r="AK523">
            <v>0</v>
          </cell>
          <cell r="AL523"/>
          <cell r="AM523"/>
          <cell r="AN523"/>
          <cell r="AO523"/>
          <cell r="AP523"/>
          <cell r="AQ523">
            <v>4775000</v>
          </cell>
          <cell r="AR523">
            <v>0</v>
          </cell>
          <cell r="AS523"/>
          <cell r="AT523">
            <v>0</v>
          </cell>
          <cell r="AU523"/>
          <cell r="AV523"/>
          <cell r="AW523">
            <v>0</v>
          </cell>
          <cell r="AX523">
            <v>0</v>
          </cell>
          <cell r="AY523">
            <v>0</v>
          </cell>
          <cell r="AZ523"/>
          <cell r="BA523"/>
          <cell r="BB523"/>
          <cell r="BC523"/>
          <cell r="BD523"/>
          <cell r="BE523"/>
          <cell r="BF523">
            <v>0</v>
          </cell>
          <cell r="BG523"/>
          <cell r="BH523"/>
          <cell r="BI523">
            <v>2300115.8220824855</v>
          </cell>
          <cell r="BJ523" t="str">
            <v>RD Commit</v>
          </cell>
          <cell r="BK523" t="str">
            <v>2024 mdh</v>
          </cell>
          <cell r="BL523">
            <v>44813</v>
          </cell>
          <cell r="BM523"/>
          <cell r="BN523"/>
          <cell r="BO523">
            <v>434</v>
          </cell>
          <cell r="BP523"/>
          <cell r="BQ523">
            <v>3538639.726280747</v>
          </cell>
          <cell r="BR523">
            <v>2191007.0279267617</v>
          </cell>
          <cell r="BS523">
            <v>1236360.2737192528</v>
          </cell>
          <cell r="BT523">
            <v>3427367.3016460147</v>
          </cell>
          <cell r="BU523"/>
          <cell r="BV523"/>
          <cell r="BW523"/>
          <cell r="BX523"/>
          <cell r="BY523"/>
          <cell r="BZ523"/>
          <cell r="CA523" t="str">
            <v>Berrens</v>
          </cell>
          <cell r="CB523" t="str">
            <v>Gallentine</v>
          </cell>
          <cell r="CC523">
            <v>8</v>
          </cell>
        </row>
        <row r="524">
          <cell r="C524">
            <v>145</v>
          </cell>
          <cell r="D524">
            <v>13</v>
          </cell>
          <cell r="E524">
            <v>23</v>
          </cell>
          <cell r="F524">
            <v>13</v>
          </cell>
          <cell r="G524"/>
          <cell r="H524" t="str">
            <v/>
          </cell>
          <cell r="I524" t="str">
            <v/>
          </cell>
          <cell r="J524" t="str">
            <v>RD Commit</v>
          </cell>
          <cell r="K524" t="str">
            <v>Berrens</v>
          </cell>
          <cell r="L524" t="str">
            <v>Source - New Wells, Seal Old Wells</v>
          </cell>
          <cell r="M524" t="str">
            <v>1640006-4</v>
          </cell>
          <cell r="N524" t="str">
            <v xml:space="preserve">No </v>
          </cell>
          <cell r="O524">
            <v>896</v>
          </cell>
          <cell r="P524" t="str">
            <v>Reg</v>
          </cell>
          <cell r="Q524" t="str">
            <v>Exempt</v>
          </cell>
          <cell r="R524"/>
          <cell r="S524"/>
          <cell r="T524"/>
          <cell r="U524"/>
          <cell r="V524"/>
          <cell r="W524">
            <v>0</v>
          </cell>
          <cell r="X524"/>
          <cell r="Y524"/>
          <cell r="Z524"/>
          <cell r="AA524"/>
          <cell r="AB524">
            <v>0</v>
          </cell>
          <cell r="AC524"/>
          <cell r="AD524"/>
          <cell r="AE524"/>
          <cell r="AF524"/>
          <cell r="AG524"/>
          <cell r="AH524" t="str">
            <v>RD funded</v>
          </cell>
          <cell r="AI524">
            <v>225000</v>
          </cell>
          <cell r="AJ524">
            <v>225000</v>
          </cell>
          <cell r="AK524">
            <v>0</v>
          </cell>
          <cell r="AL524"/>
          <cell r="AM524"/>
          <cell r="AN524"/>
          <cell r="AO524"/>
          <cell r="AP524"/>
          <cell r="AQ524">
            <v>225000</v>
          </cell>
          <cell r="AR524">
            <v>0</v>
          </cell>
          <cell r="AS524"/>
          <cell r="AT524">
            <v>0</v>
          </cell>
          <cell r="AU524">
            <v>0</v>
          </cell>
          <cell r="AV524"/>
          <cell r="AW524">
            <v>0</v>
          </cell>
          <cell r="AX524">
            <v>0</v>
          </cell>
          <cell r="AY524">
            <v>0</v>
          </cell>
          <cell r="AZ524"/>
          <cell r="BA524"/>
          <cell r="BB524"/>
          <cell r="BC524"/>
          <cell r="BD524"/>
          <cell r="BE524"/>
          <cell r="BF524">
            <v>0</v>
          </cell>
          <cell r="BG524"/>
          <cell r="BH524"/>
          <cell r="BI524"/>
          <cell r="BJ524" t="str">
            <v>RD Commit</v>
          </cell>
          <cell r="BK524"/>
          <cell r="BL524">
            <v>44813</v>
          </cell>
          <cell r="BM524"/>
          <cell r="BN524"/>
          <cell r="BO524">
            <v>434</v>
          </cell>
          <cell r="BP524"/>
          <cell r="BQ524">
            <v>166742.18605511374</v>
          </cell>
          <cell r="BR524">
            <v>103241.16885518772</v>
          </cell>
          <cell r="BS524">
            <v>58257.813944886257</v>
          </cell>
          <cell r="BT524">
            <v>161498.98280007398</v>
          </cell>
          <cell r="BU524"/>
          <cell r="BV524"/>
          <cell r="BW524"/>
          <cell r="BX524"/>
          <cell r="BY524"/>
          <cell r="BZ524"/>
          <cell r="CA524" t="str">
            <v>Berrens</v>
          </cell>
          <cell r="CB524" t="str">
            <v>Gallentine</v>
          </cell>
          <cell r="CC524">
            <v>8</v>
          </cell>
        </row>
        <row r="525">
          <cell r="C525">
            <v>399</v>
          </cell>
          <cell r="D525">
            <v>10</v>
          </cell>
          <cell r="E525">
            <v>274</v>
          </cell>
          <cell r="F525">
            <v>10</v>
          </cell>
          <cell r="G525"/>
          <cell r="H525" t="str">
            <v/>
          </cell>
          <cell r="I525" t="str">
            <v/>
          </cell>
          <cell r="J525" t="str">
            <v>RD Commit</v>
          </cell>
          <cell r="K525" t="str">
            <v>Berrens</v>
          </cell>
          <cell r="L525" t="str">
            <v>Storage - Tower Rehab</v>
          </cell>
          <cell r="M525" t="str">
            <v>1640006-5</v>
          </cell>
          <cell r="N525" t="str">
            <v xml:space="preserve">No </v>
          </cell>
          <cell r="O525">
            <v>896</v>
          </cell>
          <cell r="P525" t="str">
            <v>Reg</v>
          </cell>
          <cell r="Q525" t="str">
            <v>Exempt</v>
          </cell>
          <cell r="R525"/>
          <cell r="S525"/>
          <cell r="T525"/>
          <cell r="U525"/>
          <cell r="V525"/>
          <cell r="W525">
            <v>0</v>
          </cell>
          <cell r="X525"/>
          <cell r="Y525"/>
          <cell r="Z525"/>
          <cell r="AA525"/>
          <cell r="AB525">
            <v>0</v>
          </cell>
          <cell r="AC525"/>
          <cell r="AD525"/>
          <cell r="AE525"/>
          <cell r="AF525"/>
          <cell r="AG525"/>
          <cell r="AH525" t="str">
            <v>RD funded</v>
          </cell>
          <cell r="AI525">
            <v>407000</v>
          </cell>
          <cell r="AJ525">
            <v>407000</v>
          </cell>
          <cell r="AK525">
            <v>0</v>
          </cell>
          <cell r="AL525"/>
          <cell r="AM525"/>
          <cell r="AN525"/>
          <cell r="AO525"/>
          <cell r="AP525"/>
          <cell r="AQ525">
            <v>407000</v>
          </cell>
          <cell r="AR525">
            <v>0</v>
          </cell>
          <cell r="AS525"/>
          <cell r="AT525">
            <v>0</v>
          </cell>
          <cell r="AU525">
            <v>0</v>
          </cell>
          <cell r="AV525"/>
          <cell r="AW525">
            <v>0</v>
          </cell>
          <cell r="AX525">
            <v>0</v>
          </cell>
          <cell r="AY525">
            <v>0</v>
          </cell>
          <cell r="AZ525"/>
          <cell r="BA525"/>
          <cell r="BB525"/>
          <cell r="BC525"/>
          <cell r="BD525"/>
          <cell r="BE525"/>
          <cell r="BF525">
            <v>0</v>
          </cell>
          <cell r="BG525"/>
          <cell r="BH525"/>
          <cell r="BI525"/>
          <cell r="BJ525" t="str">
            <v>RD Commit</v>
          </cell>
          <cell r="BK525"/>
          <cell r="BL525">
            <v>44813</v>
          </cell>
          <cell r="BM525"/>
          <cell r="BN525"/>
          <cell r="BO525">
            <v>434</v>
          </cell>
          <cell r="BP525"/>
          <cell r="BQ525">
            <v>301618.08766413911</v>
          </cell>
          <cell r="BR525">
            <v>186751.80321805069</v>
          </cell>
          <cell r="BS525">
            <v>105381.91233586092</v>
          </cell>
          <cell r="BT525">
            <v>292133.71555391164</v>
          </cell>
          <cell r="BU525"/>
          <cell r="BV525"/>
          <cell r="BW525"/>
          <cell r="BX525"/>
          <cell r="BY525"/>
          <cell r="BZ525"/>
          <cell r="CA525" t="str">
            <v>Berrens</v>
          </cell>
          <cell r="CB525" t="str">
            <v>Gallentine</v>
          </cell>
          <cell r="CC525">
            <v>8</v>
          </cell>
        </row>
        <row r="526">
          <cell r="C526">
            <v>726</v>
          </cell>
          <cell r="D526">
            <v>5</v>
          </cell>
          <cell r="E526">
            <v>565</v>
          </cell>
          <cell r="F526">
            <v>5</v>
          </cell>
          <cell r="G526" t="str">
            <v/>
          </cell>
          <cell r="H526" t="str">
            <v/>
          </cell>
          <cell r="I526" t="str">
            <v/>
          </cell>
          <cell r="J526">
            <v>0</v>
          </cell>
          <cell r="K526" t="str">
            <v>Kanuit</v>
          </cell>
          <cell r="L526" t="str">
            <v>Treatment - New Plant, Remove Radium</v>
          </cell>
          <cell r="M526" t="str">
            <v>1660007-1</v>
          </cell>
          <cell r="N526" t="str">
            <v xml:space="preserve">No </v>
          </cell>
          <cell r="O526">
            <v>1042</v>
          </cell>
          <cell r="P526" t="str">
            <v>Reg</v>
          </cell>
          <cell r="Q526" t="str">
            <v>Exempt</v>
          </cell>
          <cell r="R526"/>
          <cell r="S526"/>
          <cell r="T526"/>
          <cell r="U526"/>
          <cell r="V526"/>
          <cell r="W526">
            <v>0</v>
          </cell>
          <cell r="X526"/>
          <cell r="Y526"/>
          <cell r="Z526"/>
          <cell r="AA526"/>
          <cell r="AB526">
            <v>0</v>
          </cell>
          <cell r="AC526"/>
          <cell r="AD526"/>
          <cell r="AE526"/>
          <cell r="AF526"/>
          <cell r="AG526"/>
          <cell r="AH526" t="str">
            <v>Told to explore RD too, tho no DW debt and prob no grant need</v>
          </cell>
          <cell r="AI526">
            <v>1254000</v>
          </cell>
          <cell r="AJ526">
            <v>1254000</v>
          </cell>
          <cell r="AK526">
            <v>0</v>
          </cell>
          <cell r="AL526"/>
          <cell r="AM526"/>
          <cell r="AN526"/>
          <cell r="AO526"/>
          <cell r="AP526"/>
          <cell r="AQ526">
            <v>1254000</v>
          </cell>
          <cell r="AR526">
            <v>0</v>
          </cell>
          <cell r="AS526"/>
          <cell r="AT526">
            <v>0</v>
          </cell>
          <cell r="AU526">
            <v>0</v>
          </cell>
          <cell r="AV526"/>
          <cell r="AW526">
            <v>0</v>
          </cell>
          <cell r="AX526">
            <v>0</v>
          </cell>
          <cell r="AY526">
            <v>0</v>
          </cell>
          <cell r="AZ526"/>
          <cell r="BA526"/>
          <cell r="BB526"/>
          <cell r="BC526"/>
          <cell r="BD526"/>
          <cell r="BE526"/>
          <cell r="BF526">
            <v>0</v>
          </cell>
          <cell r="BG526">
            <v>0</v>
          </cell>
          <cell r="BH526"/>
          <cell r="BI526">
            <v>0</v>
          </cell>
          <cell r="BJ526"/>
          <cell r="BK526"/>
          <cell r="BL526"/>
          <cell r="BM526"/>
          <cell r="BN526"/>
          <cell r="BO526"/>
          <cell r="BP526"/>
          <cell r="BQ526"/>
          <cell r="BR526"/>
          <cell r="BS526"/>
          <cell r="BT526">
            <v>0</v>
          </cell>
          <cell r="BU526"/>
          <cell r="BV526"/>
          <cell r="BW526">
            <v>750000</v>
          </cell>
          <cell r="BX526" t="str">
            <v>23 SPAP</v>
          </cell>
          <cell r="BY526"/>
          <cell r="BZ526"/>
          <cell r="CA526" t="str">
            <v>Kanuit</v>
          </cell>
          <cell r="CB526" t="str">
            <v>Gallentine</v>
          </cell>
          <cell r="CC526">
            <v>10</v>
          </cell>
        </row>
        <row r="527">
          <cell r="C527">
            <v>135</v>
          </cell>
          <cell r="D527">
            <v>15</v>
          </cell>
          <cell r="E527">
            <v>658</v>
          </cell>
          <cell r="F527">
            <v>5</v>
          </cell>
          <cell r="G527">
            <v>2024</v>
          </cell>
          <cell r="H527" t="str">
            <v/>
          </cell>
          <cell r="I527" t="str">
            <v>Yes</v>
          </cell>
          <cell r="J527">
            <v>0</v>
          </cell>
          <cell r="K527" t="str">
            <v>Sabie</v>
          </cell>
          <cell r="L527" t="str">
            <v>Treatment - Manganese Plant</v>
          </cell>
          <cell r="M527" t="str">
            <v>1270038-1</v>
          </cell>
          <cell r="N527" t="str">
            <v xml:space="preserve">No </v>
          </cell>
          <cell r="O527">
            <v>9480</v>
          </cell>
          <cell r="P527" t="str">
            <v>EC</v>
          </cell>
          <cell r="Q527" t="str">
            <v>Exempt</v>
          </cell>
          <cell r="R527"/>
          <cell r="S527">
            <v>44991</v>
          </cell>
          <cell r="T527">
            <v>36487000</v>
          </cell>
          <cell r="U527"/>
          <cell r="V527"/>
          <cell r="W527">
            <v>23187000</v>
          </cell>
          <cell r="X527" t="str">
            <v>Part B</v>
          </cell>
          <cell r="Y527"/>
          <cell r="Z527">
            <v>44715</v>
          </cell>
          <cell r="AA527">
            <v>19960000</v>
          </cell>
          <cell r="AB527">
            <v>9660000</v>
          </cell>
          <cell r="AC527" t="str">
            <v>Part A6,EC</v>
          </cell>
          <cell r="AD527">
            <v>45474</v>
          </cell>
          <cell r="AE527">
            <v>46357</v>
          </cell>
          <cell r="AF527"/>
          <cell r="AG527"/>
          <cell r="AH527" t="str">
            <v>manganesse trmt, Included well and watermain</v>
          </cell>
          <cell r="AI527">
            <v>36487000</v>
          </cell>
          <cell r="AJ527">
            <v>36487000</v>
          </cell>
          <cell r="AK527">
            <v>0</v>
          </cell>
          <cell r="AL527"/>
          <cell r="AM527"/>
          <cell r="AN527"/>
          <cell r="AO527"/>
          <cell r="AP527"/>
          <cell r="AQ527">
            <v>36487000</v>
          </cell>
          <cell r="AR527">
            <v>26187000</v>
          </cell>
          <cell r="AS527"/>
          <cell r="AT527">
            <v>0</v>
          </cell>
          <cell r="AU527">
            <v>3000000</v>
          </cell>
          <cell r="AV527"/>
          <cell r="AW527">
            <v>3000000</v>
          </cell>
          <cell r="AX527">
            <v>0</v>
          </cell>
          <cell r="AY527">
            <v>23187000</v>
          </cell>
          <cell r="AZ527"/>
          <cell r="BA527"/>
          <cell r="BB527"/>
          <cell r="BC527"/>
          <cell r="BD527"/>
          <cell r="BE527"/>
          <cell r="BF527">
            <v>0</v>
          </cell>
          <cell r="BG527">
            <v>0</v>
          </cell>
          <cell r="BH527"/>
          <cell r="BI527">
            <v>0</v>
          </cell>
          <cell r="BJ527"/>
          <cell r="BK527"/>
          <cell r="BL527"/>
          <cell r="BM527"/>
          <cell r="BN527"/>
          <cell r="BO527"/>
          <cell r="BP527"/>
          <cell r="BQ527"/>
          <cell r="BR527"/>
          <cell r="BS527"/>
          <cell r="BT527">
            <v>0</v>
          </cell>
          <cell r="BU527"/>
          <cell r="BV527"/>
          <cell r="BW527">
            <v>10300000</v>
          </cell>
          <cell r="BX527" t="str">
            <v>23 SPAP</v>
          </cell>
          <cell r="BY527"/>
          <cell r="BZ527"/>
          <cell r="CA527" t="str">
            <v>Sabie</v>
          </cell>
          <cell r="CB527"/>
          <cell r="CC527">
            <v>11</v>
          </cell>
        </row>
        <row r="528">
          <cell r="C528">
            <v>591</v>
          </cell>
          <cell r="D528">
            <v>10</v>
          </cell>
          <cell r="E528">
            <v>450</v>
          </cell>
          <cell r="F528">
            <v>10</v>
          </cell>
          <cell r="G528"/>
          <cell r="H528" t="str">
            <v/>
          </cell>
          <cell r="I528" t="str">
            <v/>
          </cell>
          <cell r="J528">
            <v>0</v>
          </cell>
          <cell r="K528" t="str">
            <v>Sabie</v>
          </cell>
          <cell r="L528" t="str">
            <v>Treatment - Plant Rehab</v>
          </cell>
          <cell r="M528" t="str">
            <v>1620008-1</v>
          </cell>
          <cell r="N528" t="str">
            <v xml:space="preserve">No </v>
          </cell>
          <cell r="O528">
            <v>12959</v>
          </cell>
          <cell r="P528" t="str">
            <v>Reg</v>
          </cell>
          <cell r="Q528" t="str">
            <v>Exempt</v>
          </cell>
          <cell r="R528"/>
          <cell r="S528"/>
          <cell r="T528"/>
          <cell r="U528"/>
          <cell r="V528"/>
          <cell r="W528">
            <v>0</v>
          </cell>
          <cell r="X528"/>
          <cell r="Y528"/>
          <cell r="Z528"/>
          <cell r="AA528"/>
          <cell r="AB528">
            <v>0</v>
          </cell>
          <cell r="AC528"/>
          <cell r="AD528"/>
          <cell r="AE528"/>
          <cell r="AF528"/>
          <cell r="AG528"/>
          <cell r="AH528"/>
          <cell r="AI528">
            <v>2340000</v>
          </cell>
          <cell r="AJ528">
            <v>2340000</v>
          </cell>
          <cell r="AK528">
            <v>0</v>
          </cell>
          <cell r="AL528"/>
          <cell r="AM528"/>
          <cell r="AN528"/>
          <cell r="AO528"/>
          <cell r="AP528"/>
          <cell r="AQ528">
            <v>2340000</v>
          </cell>
          <cell r="AR528">
            <v>0</v>
          </cell>
          <cell r="AS528"/>
          <cell r="AT528">
            <v>0</v>
          </cell>
          <cell r="AU528">
            <v>0</v>
          </cell>
          <cell r="AV528"/>
          <cell r="AW528">
            <v>0</v>
          </cell>
          <cell r="AX528">
            <v>0</v>
          </cell>
          <cell r="AY528">
            <v>0</v>
          </cell>
          <cell r="AZ528"/>
          <cell r="BA528"/>
          <cell r="BB528"/>
          <cell r="BC528"/>
          <cell r="BD528"/>
          <cell r="BE528"/>
          <cell r="BF528">
            <v>0</v>
          </cell>
          <cell r="BG528">
            <v>0</v>
          </cell>
          <cell r="BH528"/>
          <cell r="BI528">
            <v>0</v>
          </cell>
          <cell r="BJ528"/>
          <cell r="BK528"/>
          <cell r="BL528"/>
          <cell r="BM528"/>
          <cell r="BN528"/>
          <cell r="BO528"/>
          <cell r="BP528"/>
          <cell r="BQ528"/>
          <cell r="BR528"/>
          <cell r="BS528"/>
          <cell r="BT528">
            <v>0</v>
          </cell>
          <cell r="BU528"/>
          <cell r="BV528"/>
          <cell r="BW528"/>
          <cell r="BX528"/>
          <cell r="BY528"/>
          <cell r="BZ528"/>
          <cell r="CA528" t="str">
            <v>Sabie</v>
          </cell>
          <cell r="CB528"/>
          <cell r="CC528">
            <v>11</v>
          </cell>
        </row>
        <row r="529">
          <cell r="C529">
            <v>748</v>
          </cell>
          <cell r="D529">
            <v>5</v>
          </cell>
          <cell r="E529">
            <v>589</v>
          </cell>
          <cell r="F529">
            <v>5</v>
          </cell>
          <cell r="G529" t="str">
            <v/>
          </cell>
          <cell r="H529" t="str">
            <v/>
          </cell>
          <cell r="I529" t="str">
            <v/>
          </cell>
          <cell r="J529">
            <v>0</v>
          </cell>
          <cell r="K529" t="str">
            <v>Bradshaw</v>
          </cell>
          <cell r="L529" t="str">
            <v>Treatment - Repl Filter Vessel</v>
          </cell>
          <cell r="M529" t="str">
            <v>1690035-4</v>
          </cell>
          <cell r="N529" t="str">
            <v xml:space="preserve">No </v>
          </cell>
          <cell r="O529">
            <v>2869</v>
          </cell>
          <cell r="P529" t="str">
            <v>Reg</v>
          </cell>
          <cell r="Q529" t="str">
            <v>Exempt</v>
          </cell>
          <cell r="R529"/>
          <cell r="S529"/>
          <cell r="T529"/>
          <cell r="U529"/>
          <cell r="V529"/>
          <cell r="W529">
            <v>0</v>
          </cell>
          <cell r="X529"/>
          <cell r="Y529"/>
          <cell r="Z529"/>
          <cell r="AA529"/>
          <cell r="AB529">
            <v>0</v>
          </cell>
          <cell r="AC529"/>
          <cell r="AD529"/>
          <cell r="AE529"/>
          <cell r="AF529"/>
          <cell r="AG529"/>
          <cell r="AH529"/>
          <cell r="AI529">
            <v>999460</v>
          </cell>
          <cell r="AJ529">
            <v>999460</v>
          </cell>
          <cell r="AK529">
            <v>0</v>
          </cell>
          <cell r="AL529"/>
          <cell r="AM529"/>
          <cell r="AN529"/>
          <cell r="AO529"/>
          <cell r="AP529"/>
          <cell r="AQ529">
            <v>999460</v>
          </cell>
          <cell r="AR529">
            <v>0</v>
          </cell>
          <cell r="AS529"/>
          <cell r="AT529">
            <v>0</v>
          </cell>
          <cell r="AU529">
            <v>0</v>
          </cell>
          <cell r="AV529"/>
          <cell r="AW529">
            <v>0</v>
          </cell>
          <cell r="AX529">
            <v>0</v>
          </cell>
          <cell r="AY529">
            <v>0</v>
          </cell>
          <cell r="AZ529"/>
          <cell r="BA529"/>
          <cell r="BB529"/>
          <cell r="BC529"/>
          <cell r="BD529"/>
          <cell r="BE529"/>
          <cell r="BF529">
            <v>0</v>
          </cell>
          <cell r="BG529">
            <v>0</v>
          </cell>
          <cell r="BH529"/>
          <cell r="BI529">
            <v>0</v>
          </cell>
          <cell r="BJ529"/>
          <cell r="BK529"/>
          <cell r="BL529"/>
          <cell r="BM529"/>
          <cell r="BN529"/>
          <cell r="BO529"/>
          <cell r="BP529"/>
          <cell r="BQ529"/>
          <cell r="BR529"/>
          <cell r="BS529"/>
          <cell r="BT529">
            <v>0</v>
          </cell>
          <cell r="BU529"/>
          <cell r="BV529"/>
          <cell r="BW529"/>
          <cell r="BX529"/>
          <cell r="BY529"/>
          <cell r="BZ529"/>
          <cell r="CA529" t="str">
            <v>Bradshaw</v>
          </cell>
          <cell r="CB529" t="str">
            <v>Fletcher</v>
          </cell>
          <cell r="CC529" t="str">
            <v>3c</v>
          </cell>
        </row>
        <row r="530">
          <cell r="C530">
            <v>749</v>
          </cell>
          <cell r="D530">
            <v>5</v>
          </cell>
          <cell r="E530">
            <v>590</v>
          </cell>
          <cell r="F530">
            <v>5</v>
          </cell>
          <cell r="G530" t="str">
            <v/>
          </cell>
          <cell r="H530" t="str">
            <v/>
          </cell>
          <cell r="I530" t="str">
            <v/>
          </cell>
          <cell r="J530">
            <v>0</v>
          </cell>
          <cell r="K530" t="str">
            <v>Bradshaw</v>
          </cell>
          <cell r="L530" t="str">
            <v>Storage - Tower Rehab</v>
          </cell>
          <cell r="M530" t="str">
            <v>1690035-5</v>
          </cell>
          <cell r="N530" t="str">
            <v xml:space="preserve">No </v>
          </cell>
          <cell r="O530">
            <v>2869</v>
          </cell>
          <cell r="P530" t="str">
            <v>Reg</v>
          </cell>
          <cell r="Q530" t="str">
            <v>Exempt</v>
          </cell>
          <cell r="R530"/>
          <cell r="S530"/>
          <cell r="T530"/>
          <cell r="U530"/>
          <cell r="V530"/>
          <cell r="W530">
            <v>0</v>
          </cell>
          <cell r="X530"/>
          <cell r="Y530"/>
          <cell r="Z530"/>
          <cell r="AA530"/>
          <cell r="AB530">
            <v>0</v>
          </cell>
          <cell r="AC530"/>
          <cell r="AD530"/>
          <cell r="AE530"/>
          <cell r="AF530"/>
          <cell r="AG530"/>
          <cell r="AH530"/>
          <cell r="AI530">
            <v>715038</v>
          </cell>
          <cell r="AJ530">
            <v>715038</v>
          </cell>
          <cell r="AK530">
            <v>0</v>
          </cell>
          <cell r="AL530"/>
          <cell r="AM530"/>
          <cell r="AN530"/>
          <cell r="AO530"/>
          <cell r="AP530"/>
          <cell r="AQ530">
            <v>715038</v>
          </cell>
          <cell r="AR530">
            <v>0</v>
          </cell>
          <cell r="AS530"/>
          <cell r="AT530">
            <v>0</v>
          </cell>
          <cell r="AU530">
            <v>0</v>
          </cell>
          <cell r="AV530"/>
          <cell r="AW530">
            <v>0</v>
          </cell>
          <cell r="AX530">
            <v>0</v>
          </cell>
          <cell r="AY530">
            <v>0</v>
          </cell>
          <cell r="AZ530"/>
          <cell r="BA530"/>
          <cell r="BB530"/>
          <cell r="BC530"/>
          <cell r="BD530"/>
          <cell r="BE530"/>
          <cell r="BF530">
            <v>0</v>
          </cell>
          <cell r="BG530">
            <v>0</v>
          </cell>
          <cell r="BH530"/>
          <cell r="BI530">
            <v>0</v>
          </cell>
          <cell r="BJ530"/>
          <cell r="BK530"/>
          <cell r="BL530"/>
          <cell r="BM530"/>
          <cell r="BN530"/>
          <cell r="BO530"/>
          <cell r="BP530"/>
          <cell r="BQ530"/>
          <cell r="BR530"/>
          <cell r="BS530"/>
          <cell r="BT530">
            <v>0</v>
          </cell>
          <cell r="BU530"/>
          <cell r="BV530"/>
          <cell r="BW530"/>
          <cell r="BX530"/>
          <cell r="BY530"/>
          <cell r="BZ530"/>
          <cell r="CA530" t="str">
            <v>Bradshaw</v>
          </cell>
          <cell r="CB530" t="str">
            <v>Fletcher</v>
          </cell>
          <cell r="CC530" t="str">
            <v>3c</v>
          </cell>
        </row>
        <row r="531">
          <cell r="C531">
            <v>642</v>
          </cell>
          <cell r="D531">
            <v>8</v>
          </cell>
          <cell r="E531">
            <v>483</v>
          </cell>
          <cell r="F531">
            <v>8</v>
          </cell>
          <cell r="G531" t="str">
            <v/>
          </cell>
          <cell r="H531" t="str">
            <v/>
          </cell>
          <cell r="I531" t="str">
            <v/>
          </cell>
          <cell r="J531" t="str">
            <v>RD Commit</v>
          </cell>
          <cell r="K531" t="str">
            <v>Barrett</v>
          </cell>
          <cell r="L531" t="str">
            <v>Source - Two Replacement Wells</v>
          </cell>
          <cell r="M531" t="str">
            <v>1760007-3</v>
          </cell>
          <cell r="N531" t="str">
            <v xml:space="preserve">No </v>
          </cell>
          <cell r="O531">
            <v>282</v>
          </cell>
          <cell r="P531" t="str">
            <v>Reg</v>
          </cell>
          <cell r="Q531" t="str">
            <v>Exempt</v>
          </cell>
          <cell r="R531"/>
          <cell r="S531"/>
          <cell r="T531"/>
          <cell r="U531"/>
          <cell r="V531"/>
          <cell r="W531">
            <v>0</v>
          </cell>
          <cell r="X531"/>
          <cell r="Y531"/>
          <cell r="Z531"/>
          <cell r="AA531"/>
          <cell r="AB531">
            <v>0</v>
          </cell>
          <cell r="AC531"/>
          <cell r="AD531"/>
          <cell r="AE531"/>
          <cell r="AF531"/>
          <cell r="AG531"/>
          <cell r="AH531" t="str">
            <v>Referred to RD</v>
          </cell>
          <cell r="AI531">
            <v>225490</v>
          </cell>
          <cell r="AJ531">
            <v>225490</v>
          </cell>
          <cell r="AK531">
            <v>0</v>
          </cell>
          <cell r="AL531"/>
          <cell r="AM531"/>
          <cell r="AN531"/>
          <cell r="AO531"/>
          <cell r="AP531"/>
          <cell r="AQ531">
            <v>225490</v>
          </cell>
          <cell r="AR531">
            <v>0</v>
          </cell>
          <cell r="AS531"/>
          <cell r="AT531">
            <v>0</v>
          </cell>
          <cell r="AU531">
            <v>0</v>
          </cell>
          <cell r="AV531"/>
          <cell r="AW531">
            <v>0</v>
          </cell>
          <cell r="AX531">
            <v>0</v>
          </cell>
          <cell r="AY531">
            <v>0</v>
          </cell>
          <cell r="AZ531"/>
          <cell r="BA531"/>
          <cell r="BB531"/>
          <cell r="BC531"/>
          <cell r="BD531"/>
          <cell r="BE531"/>
          <cell r="BF531">
            <v>0</v>
          </cell>
          <cell r="BG531">
            <v>0</v>
          </cell>
          <cell r="BH531">
            <v>92697</v>
          </cell>
          <cell r="BI531">
            <v>107288.17855739346</v>
          </cell>
          <cell r="BJ531" t="str">
            <v>RD Commit</v>
          </cell>
          <cell r="BK531">
            <v>2023</v>
          </cell>
          <cell r="BL531">
            <v>44074</v>
          </cell>
          <cell r="BM531"/>
          <cell r="BN531">
            <v>232370</v>
          </cell>
          <cell r="BO531">
            <v>120</v>
          </cell>
          <cell r="BP531">
            <v>14</v>
          </cell>
          <cell r="BQ531">
            <v>165058.73624214379</v>
          </cell>
          <cell r="BR531">
            <v>72361.736242143787</v>
          </cell>
          <cell r="BS531">
            <v>67311.263757856228</v>
          </cell>
          <cell r="BT531">
            <v>139673</v>
          </cell>
          <cell r="BU531"/>
          <cell r="BV531"/>
          <cell r="BW531"/>
          <cell r="BX531"/>
          <cell r="BY531"/>
          <cell r="BZ531"/>
          <cell r="CA531" t="str">
            <v>Barrett</v>
          </cell>
          <cell r="CB531" t="str">
            <v>Lafontaine</v>
          </cell>
          <cell r="CC531" t="str">
            <v>6W</v>
          </cell>
        </row>
        <row r="532">
          <cell r="C532">
            <v>654</v>
          </cell>
          <cell r="D532">
            <v>7</v>
          </cell>
          <cell r="E532">
            <v>494</v>
          </cell>
          <cell r="F532">
            <v>7</v>
          </cell>
          <cell r="G532" t="str">
            <v/>
          </cell>
          <cell r="H532" t="str">
            <v/>
          </cell>
          <cell r="I532" t="str">
            <v/>
          </cell>
          <cell r="J532" t="str">
            <v>RD Commit</v>
          </cell>
          <cell r="K532" t="str">
            <v>Barrett</v>
          </cell>
          <cell r="L532" t="str">
            <v>Watermain - Replace &amp; Loop</v>
          </cell>
          <cell r="M532" t="str">
            <v>1760007-6</v>
          </cell>
          <cell r="N532" t="str">
            <v xml:space="preserve">No </v>
          </cell>
          <cell r="O532">
            <v>282</v>
          </cell>
          <cell r="P532" t="str">
            <v>Reg</v>
          </cell>
          <cell r="Q532" t="str">
            <v>Exempt</v>
          </cell>
          <cell r="R532"/>
          <cell r="S532"/>
          <cell r="T532"/>
          <cell r="U532"/>
          <cell r="V532"/>
          <cell r="W532">
            <v>0</v>
          </cell>
          <cell r="X532"/>
          <cell r="Y532"/>
          <cell r="Z532"/>
          <cell r="AA532"/>
          <cell r="AB532">
            <v>0</v>
          </cell>
          <cell r="AC532"/>
          <cell r="AD532"/>
          <cell r="AE532"/>
          <cell r="AF532"/>
          <cell r="AG532"/>
          <cell r="AH532" t="str">
            <v>Referred to RD</v>
          </cell>
          <cell r="AI532">
            <v>618000</v>
          </cell>
          <cell r="AJ532">
            <v>618000</v>
          </cell>
          <cell r="AK532">
            <v>0</v>
          </cell>
          <cell r="AL532"/>
          <cell r="AM532"/>
          <cell r="AN532"/>
          <cell r="AO532"/>
          <cell r="AP532"/>
          <cell r="AQ532">
            <v>618000</v>
          </cell>
          <cell r="AR532">
            <v>0</v>
          </cell>
          <cell r="AS532"/>
          <cell r="AT532">
            <v>0</v>
          </cell>
          <cell r="AU532">
            <v>0</v>
          </cell>
          <cell r="AV532"/>
          <cell r="AW532">
            <v>0</v>
          </cell>
          <cell r="AX532">
            <v>0</v>
          </cell>
          <cell r="AY532">
            <v>0</v>
          </cell>
          <cell r="AZ532"/>
          <cell r="BA532"/>
          <cell r="BB532"/>
          <cell r="BC532"/>
          <cell r="BD532"/>
          <cell r="BE532"/>
          <cell r="BF532">
            <v>0</v>
          </cell>
          <cell r="BG532">
            <v>0</v>
          </cell>
          <cell r="BH532">
            <v>246533</v>
          </cell>
          <cell r="BI532">
            <v>285338.44450001785</v>
          </cell>
          <cell r="BJ532" t="str">
            <v>RD Commit</v>
          </cell>
          <cell r="BK532">
            <v>2023</v>
          </cell>
          <cell r="BL532">
            <v>44074</v>
          </cell>
          <cell r="BM532"/>
          <cell r="BN532">
            <v>618000</v>
          </cell>
          <cell r="BO532">
            <v>120</v>
          </cell>
          <cell r="BP532">
            <v>14</v>
          </cell>
          <cell r="BQ532">
            <v>438982.22230771976</v>
          </cell>
          <cell r="BR532">
            <v>192449.22230771976</v>
          </cell>
          <cell r="BS532">
            <v>179017.77769228021</v>
          </cell>
          <cell r="BT532">
            <v>371467</v>
          </cell>
          <cell r="BU532"/>
          <cell r="BV532"/>
          <cell r="BW532"/>
          <cell r="BX532"/>
          <cell r="BY532"/>
          <cell r="BZ532"/>
          <cell r="CA532" t="str">
            <v>Barrett</v>
          </cell>
          <cell r="CB532" t="str">
            <v>Lafontaine</v>
          </cell>
          <cell r="CC532" t="str">
            <v>6W</v>
          </cell>
        </row>
        <row r="533">
          <cell r="C533">
            <v>718</v>
          </cell>
          <cell r="D533">
            <v>5</v>
          </cell>
          <cell r="E533">
            <v>556</v>
          </cell>
          <cell r="F533">
            <v>5</v>
          </cell>
          <cell r="G533"/>
          <cell r="H533" t="str">
            <v/>
          </cell>
          <cell r="I533" t="str">
            <v/>
          </cell>
          <cell r="J533" t="str">
            <v>RD Commit</v>
          </cell>
          <cell r="K533" t="str">
            <v>Barrett</v>
          </cell>
          <cell r="L533" t="str">
            <v>Conservation - Install Meters</v>
          </cell>
          <cell r="M533" t="str">
            <v>1760007-7</v>
          </cell>
          <cell r="N533" t="str">
            <v xml:space="preserve">No </v>
          </cell>
          <cell r="O533">
            <v>282</v>
          </cell>
          <cell r="P533" t="str">
            <v>Reg</v>
          </cell>
          <cell r="Q533" t="str">
            <v>Exempt</v>
          </cell>
          <cell r="R533"/>
          <cell r="S533"/>
          <cell r="T533"/>
          <cell r="U533"/>
          <cell r="V533"/>
          <cell r="W533">
            <v>0</v>
          </cell>
          <cell r="X533"/>
          <cell r="Y533"/>
          <cell r="Z533"/>
          <cell r="AA533"/>
          <cell r="AB533">
            <v>0</v>
          </cell>
          <cell r="AC533"/>
          <cell r="AD533"/>
          <cell r="AE533"/>
          <cell r="AF533"/>
          <cell r="AG533"/>
          <cell r="AH533"/>
          <cell r="AI533">
            <v>132180</v>
          </cell>
          <cell r="AJ533">
            <v>132180</v>
          </cell>
          <cell r="AK533">
            <v>0</v>
          </cell>
          <cell r="AL533"/>
          <cell r="AM533"/>
          <cell r="AN533"/>
          <cell r="AO533"/>
          <cell r="AP533"/>
          <cell r="AQ533">
            <v>132180</v>
          </cell>
          <cell r="AR533">
            <v>0</v>
          </cell>
          <cell r="AS533"/>
          <cell r="AT533">
            <v>0</v>
          </cell>
          <cell r="AU533">
            <v>0</v>
          </cell>
          <cell r="AV533"/>
          <cell r="AW533">
            <v>0</v>
          </cell>
          <cell r="AX533">
            <v>0</v>
          </cell>
          <cell r="AY533">
            <v>0</v>
          </cell>
          <cell r="AZ533"/>
          <cell r="BA533"/>
          <cell r="BB533"/>
          <cell r="BC533"/>
          <cell r="BD533"/>
          <cell r="BE533"/>
          <cell r="BF533">
            <v>0</v>
          </cell>
          <cell r="BG533">
            <v>0</v>
          </cell>
          <cell r="BH533"/>
          <cell r="BI533"/>
          <cell r="BJ533" t="str">
            <v>RD Commit</v>
          </cell>
          <cell r="BK533"/>
          <cell r="BL533">
            <v>44074</v>
          </cell>
          <cell r="BM533"/>
          <cell r="BN533">
            <v>132180</v>
          </cell>
          <cell r="BO533">
            <v>120</v>
          </cell>
          <cell r="BP533">
            <v>14</v>
          </cell>
          <cell r="BQ533">
            <v>0</v>
          </cell>
          <cell r="BR533">
            <v>0</v>
          </cell>
          <cell r="BS533">
            <v>132180</v>
          </cell>
          <cell r="BT533">
            <v>132180</v>
          </cell>
          <cell r="BU533"/>
          <cell r="BV533"/>
          <cell r="BW533"/>
          <cell r="BX533"/>
          <cell r="BY533"/>
          <cell r="BZ533"/>
          <cell r="CA533" t="str">
            <v>Barrett</v>
          </cell>
          <cell r="CB533" t="str">
            <v>Lafontaine</v>
          </cell>
          <cell r="CC533" t="str">
            <v>6W</v>
          </cell>
        </row>
        <row r="534">
          <cell r="C534">
            <v>235</v>
          </cell>
          <cell r="D534">
            <v>11</v>
          </cell>
          <cell r="E534">
            <v>105</v>
          </cell>
          <cell r="F534">
            <v>11</v>
          </cell>
          <cell r="G534" t="str">
            <v/>
          </cell>
          <cell r="H534" t="str">
            <v/>
          </cell>
          <cell r="I534" t="str">
            <v/>
          </cell>
          <cell r="J534">
            <v>0</v>
          </cell>
          <cell r="K534" t="str">
            <v>Kanuit</v>
          </cell>
          <cell r="L534" t="str">
            <v>Storage - New Hydropneumatic Tank</v>
          </cell>
          <cell r="M534" t="str">
            <v>1240015-2</v>
          </cell>
          <cell r="N534" t="str">
            <v xml:space="preserve">No </v>
          </cell>
          <cell r="O534">
            <v>48</v>
          </cell>
          <cell r="P534" t="str">
            <v>Reg</v>
          </cell>
          <cell r="Q534" t="str">
            <v>Exempt</v>
          </cell>
          <cell r="R534"/>
          <cell r="S534"/>
          <cell r="T534"/>
          <cell r="U534"/>
          <cell r="V534"/>
          <cell r="W534">
            <v>0</v>
          </cell>
          <cell r="X534"/>
          <cell r="Y534"/>
          <cell r="Z534"/>
          <cell r="AA534"/>
          <cell r="AB534">
            <v>0</v>
          </cell>
          <cell r="AC534"/>
          <cell r="AD534"/>
          <cell r="AE534"/>
          <cell r="AF534"/>
          <cell r="AG534"/>
          <cell r="AH534"/>
          <cell r="AI534">
            <v>9800</v>
          </cell>
          <cell r="AJ534">
            <v>9800</v>
          </cell>
          <cell r="AK534">
            <v>0</v>
          </cell>
          <cell r="AL534"/>
          <cell r="AM534"/>
          <cell r="AN534"/>
          <cell r="AO534"/>
          <cell r="AP534"/>
          <cell r="AQ534">
            <v>9800</v>
          </cell>
          <cell r="AR534">
            <v>0</v>
          </cell>
          <cell r="AS534"/>
          <cell r="AT534">
            <v>0</v>
          </cell>
          <cell r="AU534">
            <v>0</v>
          </cell>
          <cell r="AV534"/>
          <cell r="AW534">
            <v>0</v>
          </cell>
          <cell r="AX534">
            <v>0</v>
          </cell>
          <cell r="AY534">
            <v>0</v>
          </cell>
          <cell r="AZ534"/>
          <cell r="BA534"/>
          <cell r="BB534"/>
          <cell r="BC534"/>
          <cell r="BD534"/>
          <cell r="BE534"/>
          <cell r="BF534">
            <v>0</v>
          </cell>
          <cell r="BG534">
            <v>0</v>
          </cell>
          <cell r="BH534"/>
          <cell r="BI534">
            <v>0</v>
          </cell>
          <cell r="BJ534"/>
          <cell r="BK534"/>
          <cell r="BL534"/>
          <cell r="BM534"/>
          <cell r="BN534"/>
          <cell r="BO534"/>
          <cell r="BP534"/>
          <cell r="BQ534"/>
          <cell r="BR534"/>
          <cell r="BS534"/>
          <cell r="BT534">
            <v>0</v>
          </cell>
          <cell r="BU534"/>
          <cell r="BV534"/>
          <cell r="BW534"/>
          <cell r="BX534"/>
          <cell r="BY534"/>
          <cell r="BZ534"/>
          <cell r="CA534" t="str">
            <v>Kanuit</v>
          </cell>
          <cell r="CB534" t="str">
            <v>Gallentine</v>
          </cell>
          <cell r="CC534">
            <v>10</v>
          </cell>
        </row>
        <row r="535">
          <cell r="C535">
            <v>247</v>
          </cell>
          <cell r="D535">
            <v>10</v>
          </cell>
          <cell r="E535">
            <v>114</v>
          </cell>
          <cell r="F535">
            <v>10</v>
          </cell>
          <cell r="G535" t="str">
            <v/>
          </cell>
          <cell r="H535" t="str">
            <v/>
          </cell>
          <cell r="I535" t="str">
            <v/>
          </cell>
          <cell r="J535">
            <v>0</v>
          </cell>
          <cell r="K535" t="str">
            <v>Kanuit</v>
          </cell>
          <cell r="L535" t="str">
            <v>Source - New Pump &amp; Generator</v>
          </cell>
          <cell r="M535" t="str">
            <v>1240015-1</v>
          </cell>
          <cell r="N535" t="str">
            <v xml:space="preserve">No </v>
          </cell>
          <cell r="O535">
            <v>48</v>
          </cell>
          <cell r="P535" t="str">
            <v>Reg</v>
          </cell>
          <cell r="Q535" t="str">
            <v>Exempt</v>
          </cell>
          <cell r="R535"/>
          <cell r="S535"/>
          <cell r="T535"/>
          <cell r="U535"/>
          <cell r="V535"/>
          <cell r="W535">
            <v>0</v>
          </cell>
          <cell r="X535"/>
          <cell r="Y535"/>
          <cell r="Z535"/>
          <cell r="AA535"/>
          <cell r="AB535">
            <v>0</v>
          </cell>
          <cell r="AC535"/>
          <cell r="AD535"/>
          <cell r="AE535"/>
          <cell r="AF535"/>
          <cell r="AG535"/>
          <cell r="AH535"/>
          <cell r="AI535">
            <v>58500</v>
          </cell>
          <cell r="AJ535">
            <v>58500</v>
          </cell>
          <cell r="AK535">
            <v>0</v>
          </cell>
          <cell r="AL535"/>
          <cell r="AM535"/>
          <cell r="AN535"/>
          <cell r="AO535"/>
          <cell r="AP535"/>
          <cell r="AQ535">
            <v>58500</v>
          </cell>
          <cell r="AR535">
            <v>0</v>
          </cell>
          <cell r="AS535"/>
          <cell r="AT535">
            <v>0</v>
          </cell>
          <cell r="AU535">
            <v>0</v>
          </cell>
          <cell r="AV535"/>
          <cell r="AW535">
            <v>0</v>
          </cell>
          <cell r="AX535">
            <v>0</v>
          </cell>
          <cell r="AY535">
            <v>0</v>
          </cell>
          <cell r="AZ535"/>
          <cell r="BA535"/>
          <cell r="BB535"/>
          <cell r="BC535"/>
          <cell r="BD535"/>
          <cell r="BE535"/>
          <cell r="BF535">
            <v>0</v>
          </cell>
          <cell r="BG535">
            <v>0</v>
          </cell>
          <cell r="BH535"/>
          <cell r="BI535">
            <v>0</v>
          </cell>
          <cell r="BJ535"/>
          <cell r="BK535"/>
          <cell r="BL535"/>
          <cell r="BM535"/>
          <cell r="BN535"/>
          <cell r="BO535"/>
          <cell r="BP535"/>
          <cell r="BQ535"/>
          <cell r="BR535"/>
          <cell r="BS535"/>
          <cell r="BT535">
            <v>0</v>
          </cell>
          <cell r="BU535"/>
          <cell r="BV535"/>
          <cell r="BW535"/>
          <cell r="BX535"/>
          <cell r="BY535"/>
          <cell r="BZ535"/>
          <cell r="CA535" t="str">
            <v>Kanuit</v>
          </cell>
          <cell r="CB535" t="str">
            <v>Gallentine</v>
          </cell>
          <cell r="CC535">
            <v>10</v>
          </cell>
        </row>
        <row r="536">
          <cell r="C536">
            <v>248</v>
          </cell>
          <cell r="D536">
            <v>10</v>
          </cell>
          <cell r="E536">
            <v>115</v>
          </cell>
          <cell r="F536">
            <v>10</v>
          </cell>
          <cell r="G536" t="str">
            <v/>
          </cell>
          <cell r="H536" t="str">
            <v/>
          </cell>
          <cell r="I536" t="str">
            <v/>
          </cell>
          <cell r="J536">
            <v>0</v>
          </cell>
          <cell r="K536" t="str">
            <v>Kanuit</v>
          </cell>
          <cell r="L536" t="str">
            <v>Watermain - Replace Mains</v>
          </cell>
          <cell r="M536" t="str">
            <v>1240015-3</v>
          </cell>
          <cell r="N536" t="str">
            <v xml:space="preserve">No </v>
          </cell>
          <cell r="O536">
            <v>48</v>
          </cell>
          <cell r="P536" t="str">
            <v>Reg</v>
          </cell>
          <cell r="Q536" t="str">
            <v>Exempt</v>
          </cell>
          <cell r="R536"/>
          <cell r="S536"/>
          <cell r="T536"/>
          <cell r="U536"/>
          <cell r="V536"/>
          <cell r="W536">
            <v>0</v>
          </cell>
          <cell r="X536"/>
          <cell r="Y536"/>
          <cell r="Z536"/>
          <cell r="AA536"/>
          <cell r="AB536">
            <v>0</v>
          </cell>
          <cell r="AC536"/>
          <cell r="AD536"/>
          <cell r="AE536"/>
          <cell r="AF536"/>
          <cell r="AG536"/>
          <cell r="AH536"/>
          <cell r="AI536">
            <v>224640</v>
          </cell>
          <cell r="AJ536">
            <v>224640</v>
          </cell>
          <cell r="AK536">
            <v>0</v>
          </cell>
          <cell r="AL536"/>
          <cell r="AM536"/>
          <cell r="AN536"/>
          <cell r="AO536"/>
          <cell r="AP536"/>
          <cell r="AQ536">
            <v>224640</v>
          </cell>
          <cell r="AR536">
            <v>0</v>
          </cell>
          <cell r="AS536"/>
          <cell r="AT536">
            <v>0</v>
          </cell>
          <cell r="AU536">
            <v>0</v>
          </cell>
          <cell r="AV536"/>
          <cell r="AW536">
            <v>0</v>
          </cell>
          <cell r="AX536">
            <v>0</v>
          </cell>
          <cell r="AY536">
            <v>0</v>
          </cell>
          <cell r="AZ536"/>
          <cell r="BA536"/>
          <cell r="BB536"/>
          <cell r="BC536"/>
          <cell r="BD536"/>
          <cell r="BE536"/>
          <cell r="BF536">
            <v>0</v>
          </cell>
          <cell r="BG536">
            <v>0</v>
          </cell>
          <cell r="BH536"/>
          <cell r="BI536">
            <v>0</v>
          </cell>
          <cell r="BJ536"/>
          <cell r="BK536"/>
          <cell r="BL536"/>
          <cell r="BM536"/>
          <cell r="BN536"/>
          <cell r="BO536"/>
          <cell r="BP536"/>
          <cell r="BQ536"/>
          <cell r="BR536"/>
          <cell r="BS536"/>
          <cell r="BT536">
            <v>0</v>
          </cell>
          <cell r="BU536"/>
          <cell r="BV536"/>
          <cell r="BW536"/>
          <cell r="BX536"/>
          <cell r="BY536"/>
          <cell r="BZ536"/>
          <cell r="CA536" t="str">
            <v>Kanuit</v>
          </cell>
          <cell r="CB536" t="str">
            <v>Gallentine</v>
          </cell>
          <cell r="CC536">
            <v>10</v>
          </cell>
        </row>
        <row r="537">
          <cell r="C537">
            <v>80</v>
          </cell>
          <cell r="D537">
            <v>20</v>
          </cell>
          <cell r="E537"/>
          <cell r="F537"/>
          <cell r="G537">
            <v>2024</v>
          </cell>
          <cell r="H537" t="str">
            <v/>
          </cell>
          <cell r="I537" t="str">
            <v>Yes</v>
          </cell>
          <cell r="J537">
            <v>0</v>
          </cell>
          <cell r="K537" t="str">
            <v>Schultz</v>
          </cell>
          <cell r="L537" t="str">
            <v>Other - LSL Replacement</v>
          </cell>
          <cell r="M537" t="str">
            <v>1310024-6</v>
          </cell>
          <cell r="N537" t="str">
            <v>Yes</v>
          </cell>
          <cell r="O537">
            <v>1144</v>
          </cell>
          <cell r="P537" t="str">
            <v>LSL</v>
          </cell>
          <cell r="Q537"/>
          <cell r="R537"/>
          <cell r="S537">
            <v>45078</v>
          </cell>
          <cell r="T537">
            <v>544000</v>
          </cell>
          <cell r="U537">
            <v>222000</v>
          </cell>
          <cell r="V537">
            <v>216000</v>
          </cell>
          <cell r="W537">
            <v>111000</v>
          </cell>
          <cell r="X537" t="str">
            <v>Part B</v>
          </cell>
          <cell r="Y537"/>
          <cell r="Z537"/>
          <cell r="AA537"/>
          <cell r="AB537"/>
          <cell r="AC537"/>
          <cell r="AD537">
            <v>45413</v>
          </cell>
          <cell r="AE537">
            <v>45597</v>
          </cell>
          <cell r="AF537"/>
          <cell r="AG537"/>
          <cell r="AH537"/>
          <cell r="AI537">
            <v>544000</v>
          </cell>
          <cell r="AJ537">
            <v>544000</v>
          </cell>
          <cell r="AK537">
            <v>0</v>
          </cell>
          <cell r="AL537"/>
          <cell r="AM537"/>
          <cell r="AN537"/>
          <cell r="AO537"/>
          <cell r="AP537"/>
          <cell r="AQ537">
            <v>544000</v>
          </cell>
          <cell r="AR537">
            <v>544000</v>
          </cell>
          <cell r="AS537"/>
          <cell r="AT537">
            <v>216000</v>
          </cell>
          <cell r="AU537">
            <v>0</v>
          </cell>
          <cell r="AV537"/>
          <cell r="AW537">
            <v>216000</v>
          </cell>
          <cell r="AX537">
            <v>111000</v>
          </cell>
          <cell r="AY537">
            <v>217000</v>
          </cell>
          <cell r="AZ537"/>
          <cell r="BA537"/>
          <cell r="BB537"/>
          <cell r="BC537"/>
          <cell r="BD537"/>
          <cell r="BE537"/>
          <cell r="BF537">
            <v>0</v>
          </cell>
          <cell r="BG537">
            <v>0</v>
          </cell>
          <cell r="BH537"/>
          <cell r="BI537">
            <v>0</v>
          </cell>
          <cell r="BJ537"/>
          <cell r="BK537"/>
          <cell r="BL537"/>
          <cell r="BM537"/>
          <cell r="BN537"/>
          <cell r="BO537"/>
          <cell r="BP537"/>
          <cell r="BQ537"/>
          <cell r="BR537"/>
          <cell r="BS537"/>
          <cell r="BT537"/>
          <cell r="BU537"/>
          <cell r="BV537"/>
          <cell r="BW537"/>
          <cell r="BX537"/>
          <cell r="BY537"/>
          <cell r="BZ537"/>
          <cell r="CA537" t="str">
            <v>Schultz</v>
          </cell>
          <cell r="CB537"/>
          <cell r="CC537" t="str">
            <v>3a</v>
          </cell>
        </row>
        <row r="538">
          <cell r="C538">
            <v>572</v>
          </cell>
          <cell r="D538">
            <v>10</v>
          </cell>
          <cell r="E538"/>
          <cell r="F538"/>
          <cell r="G538">
            <v>2024</v>
          </cell>
          <cell r="H538" t="str">
            <v/>
          </cell>
          <cell r="I538" t="str">
            <v>Yes</v>
          </cell>
          <cell r="J538">
            <v>0</v>
          </cell>
          <cell r="K538" t="str">
            <v>Schultz</v>
          </cell>
          <cell r="L538" t="str">
            <v xml:space="preserve">Watermain - Replace WM under 3rd St. </v>
          </cell>
          <cell r="M538" t="str">
            <v>1310024-5</v>
          </cell>
          <cell r="N538" t="str">
            <v xml:space="preserve">No </v>
          </cell>
          <cell r="O538">
            <v>1144</v>
          </cell>
          <cell r="P538" t="str">
            <v>Reg</v>
          </cell>
          <cell r="Q538"/>
          <cell r="R538"/>
          <cell r="S538">
            <v>45078</v>
          </cell>
          <cell r="T538">
            <v>2261000</v>
          </cell>
          <cell r="U538"/>
          <cell r="V538"/>
          <cell r="W538">
            <v>2261000</v>
          </cell>
          <cell r="X538" t="str">
            <v>Part B</v>
          </cell>
          <cell r="Y538"/>
          <cell r="Z538"/>
          <cell r="AA538"/>
          <cell r="AB538"/>
          <cell r="AC538"/>
          <cell r="AD538">
            <v>45413</v>
          </cell>
          <cell r="AE538">
            <v>45597</v>
          </cell>
          <cell r="AF538"/>
          <cell r="AG538"/>
          <cell r="AH538"/>
          <cell r="AI538">
            <v>2261000</v>
          </cell>
          <cell r="AJ538">
            <v>2261000</v>
          </cell>
          <cell r="AK538">
            <v>0</v>
          </cell>
          <cell r="AL538"/>
          <cell r="AM538"/>
          <cell r="AN538"/>
          <cell r="AO538"/>
          <cell r="AP538"/>
          <cell r="AQ538">
            <v>2261000</v>
          </cell>
          <cell r="AR538">
            <v>2261000</v>
          </cell>
          <cell r="AS538"/>
          <cell r="AT538">
            <v>0</v>
          </cell>
          <cell r="AU538">
            <v>0</v>
          </cell>
          <cell r="AV538"/>
          <cell r="AW538">
            <v>0</v>
          </cell>
          <cell r="AX538">
            <v>0</v>
          </cell>
          <cell r="AY538">
            <v>2261000</v>
          </cell>
          <cell r="AZ538"/>
          <cell r="BA538"/>
          <cell r="BB538"/>
          <cell r="BC538"/>
          <cell r="BD538"/>
          <cell r="BE538"/>
          <cell r="BF538">
            <v>0</v>
          </cell>
          <cell r="BG538">
            <v>0</v>
          </cell>
          <cell r="BH538"/>
          <cell r="BI538">
            <v>0</v>
          </cell>
          <cell r="BJ538"/>
          <cell r="BK538"/>
          <cell r="BL538"/>
          <cell r="BM538"/>
          <cell r="BN538"/>
          <cell r="BO538"/>
          <cell r="BP538"/>
          <cell r="BQ538"/>
          <cell r="BR538"/>
          <cell r="BS538"/>
          <cell r="BT538"/>
          <cell r="BU538"/>
          <cell r="BV538"/>
          <cell r="BW538"/>
          <cell r="BX538"/>
          <cell r="BY538"/>
          <cell r="BZ538"/>
          <cell r="CA538" t="str">
            <v>Schultz</v>
          </cell>
          <cell r="CB538"/>
          <cell r="CC538" t="str">
            <v>3a</v>
          </cell>
        </row>
        <row r="539">
          <cell r="C539">
            <v>160</v>
          </cell>
          <cell r="D539">
            <v>12</v>
          </cell>
          <cell r="E539">
            <v>39</v>
          </cell>
          <cell r="F539">
            <v>12</v>
          </cell>
          <cell r="G539"/>
          <cell r="H539" t="str">
            <v/>
          </cell>
          <cell r="I539" t="str">
            <v/>
          </cell>
          <cell r="J539">
            <v>0</v>
          </cell>
          <cell r="K539" t="str">
            <v>Kanuit</v>
          </cell>
          <cell r="L539" t="str">
            <v>Watermain - Replace &amp; Loop</v>
          </cell>
          <cell r="M539" t="str">
            <v>1720007-3</v>
          </cell>
          <cell r="N539" t="str">
            <v xml:space="preserve">No </v>
          </cell>
          <cell r="O539">
            <v>485</v>
          </cell>
          <cell r="P539" t="str">
            <v>Reg</v>
          </cell>
          <cell r="Q539" t="str">
            <v>Exempt</v>
          </cell>
          <cell r="R539"/>
          <cell r="S539"/>
          <cell r="T539"/>
          <cell r="U539"/>
          <cell r="V539"/>
          <cell r="W539">
            <v>0</v>
          </cell>
          <cell r="X539"/>
          <cell r="Y539"/>
          <cell r="Z539">
            <v>44715</v>
          </cell>
          <cell r="AA539">
            <v>675000</v>
          </cell>
          <cell r="AB539">
            <v>675000</v>
          </cell>
          <cell r="AC539" t="str">
            <v>Refer to RD</v>
          </cell>
          <cell r="AD539">
            <v>45139</v>
          </cell>
          <cell r="AE539">
            <v>45474</v>
          </cell>
          <cell r="AF539"/>
          <cell r="AG539"/>
          <cell r="AH539"/>
          <cell r="AI539">
            <v>675000</v>
          </cell>
          <cell r="AJ539">
            <v>675000</v>
          </cell>
          <cell r="AK539">
            <v>0</v>
          </cell>
          <cell r="AL539"/>
          <cell r="AM539"/>
          <cell r="AN539"/>
          <cell r="AO539"/>
          <cell r="AP539"/>
          <cell r="AQ539">
            <v>675000</v>
          </cell>
          <cell r="AR539">
            <v>0</v>
          </cell>
          <cell r="AS539"/>
          <cell r="AT539">
            <v>0</v>
          </cell>
          <cell r="AU539">
            <v>0</v>
          </cell>
          <cell r="AV539"/>
          <cell r="AW539">
            <v>0</v>
          </cell>
          <cell r="AX539">
            <v>0</v>
          </cell>
          <cell r="AY539">
            <v>0</v>
          </cell>
          <cell r="AZ539"/>
          <cell r="BA539"/>
          <cell r="BB539"/>
          <cell r="BC539"/>
          <cell r="BD539"/>
          <cell r="BE539"/>
          <cell r="BF539">
            <v>0</v>
          </cell>
          <cell r="BG539">
            <v>0</v>
          </cell>
          <cell r="BH539"/>
          <cell r="BI539">
            <v>0</v>
          </cell>
          <cell r="BJ539"/>
          <cell r="BK539"/>
          <cell r="BL539"/>
          <cell r="BM539"/>
          <cell r="BN539"/>
          <cell r="BO539"/>
          <cell r="BP539"/>
          <cell r="BQ539"/>
          <cell r="BR539"/>
          <cell r="BS539"/>
          <cell r="BT539">
            <v>0</v>
          </cell>
          <cell r="BU539"/>
          <cell r="BV539"/>
          <cell r="BW539"/>
          <cell r="BX539"/>
          <cell r="BY539"/>
          <cell r="BZ539"/>
          <cell r="CA539" t="str">
            <v>Kanuit</v>
          </cell>
          <cell r="CB539"/>
          <cell r="CC539">
            <v>9</v>
          </cell>
        </row>
        <row r="540">
          <cell r="C540">
            <v>281</v>
          </cell>
          <cell r="D540">
            <v>10</v>
          </cell>
          <cell r="E540">
            <v>149</v>
          </cell>
          <cell r="F540">
            <v>10</v>
          </cell>
          <cell r="G540"/>
          <cell r="H540" t="str">
            <v/>
          </cell>
          <cell r="I540" t="str">
            <v/>
          </cell>
          <cell r="J540">
            <v>0</v>
          </cell>
          <cell r="K540" t="str">
            <v>Kanuit</v>
          </cell>
          <cell r="L540" t="str">
            <v>Storage - Recoating</v>
          </cell>
          <cell r="M540" t="str">
            <v>1720007-4</v>
          </cell>
          <cell r="N540" t="str">
            <v xml:space="preserve">No </v>
          </cell>
          <cell r="O540">
            <v>485</v>
          </cell>
          <cell r="P540" t="str">
            <v>Reg</v>
          </cell>
          <cell r="Q540" t="str">
            <v>Exempt</v>
          </cell>
          <cell r="R540"/>
          <cell r="S540"/>
          <cell r="T540"/>
          <cell r="U540"/>
          <cell r="V540"/>
          <cell r="W540">
            <v>0</v>
          </cell>
          <cell r="X540"/>
          <cell r="Y540"/>
          <cell r="Z540">
            <v>44715</v>
          </cell>
          <cell r="AA540">
            <v>297000</v>
          </cell>
          <cell r="AB540">
            <v>297000</v>
          </cell>
          <cell r="AC540" t="str">
            <v>Refer to RD</v>
          </cell>
          <cell r="AD540"/>
          <cell r="AE540"/>
          <cell r="AF540"/>
          <cell r="AG540"/>
          <cell r="AH540"/>
          <cell r="AI540">
            <v>297000</v>
          </cell>
          <cell r="AJ540">
            <v>297000</v>
          </cell>
          <cell r="AK540">
            <v>0</v>
          </cell>
          <cell r="AL540"/>
          <cell r="AM540"/>
          <cell r="AN540"/>
          <cell r="AO540"/>
          <cell r="AP540"/>
          <cell r="AQ540">
            <v>297000</v>
          </cell>
          <cell r="AR540">
            <v>0</v>
          </cell>
          <cell r="AS540"/>
          <cell r="AT540">
            <v>0</v>
          </cell>
          <cell r="AU540">
            <v>0</v>
          </cell>
          <cell r="AV540"/>
          <cell r="AW540">
            <v>0</v>
          </cell>
          <cell r="AX540">
            <v>0</v>
          </cell>
          <cell r="AY540">
            <v>0</v>
          </cell>
          <cell r="AZ540"/>
          <cell r="BA540"/>
          <cell r="BB540"/>
          <cell r="BC540"/>
          <cell r="BD540"/>
          <cell r="BE540"/>
          <cell r="BF540">
            <v>0</v>
          </cell>
          <cell r="BG540">
            <v>0</v>
          </cell>
          <cell r="BH540"/>
          <cell r="BI540">
            <v>0</v>
          </cell>
          <cell r="BJ540"/>
          <cell r="BK540"/>
          <cell r="BL540"/>
          <cell r="BM540"/>
          <cell r="BN540"/>
          <cell r="BO540"/>
          <cell r="BP540"/>
          <cell r="BQ540"/>
          <cell r="BR540"/>
          <cell r="BS540"/>
          <cell r="BT540">
            <v>0</v>
          </cell>
          <cell r="BU540"/>
          <cell r="BV540"/>
          <cell r="BW540"/>
          <cell r="BX540"/>
          <cell r="BY540"/>
          <cell r="BZ540"/>
          <cell r="CA540" t="str">
            <v>Kanuit</v>
          </cell>
          <cell r="CB540"/>
          <cell r="CC540">
            <v>9</v>
          </cell>
        </row>
        <row r="541">
          <cell r="C541">
            <v>282</v>
          </cell>
          <cell r="D541">
            <v>10</v>
          </cell>
          <cell r="E541">
            <v>150</v>
          </cell>
          <cell r="F541">
            <v>10</v>
          </cell>
          <cell r="G541"/>
          <cell r="H541" t="str">
            <v/>
          </cell>
          <cell r="I541" t="str">
            <v/>
          </cell>
          <cell r="J541">
            <v>0</v>
          </cell>
          <cell r="K541" t="str">
            <v>Kanuit</v>
          </cell>
          <cell r="L541" t="str">
            <v>Other - Meter Repl</v>
          </cell>
          <cell r="M541" t="str">
            <v>1720007-5</v>
          </cell>
          <cell r="N541" t="str">
            <v xml:space="preserve">No </v>
          </cell>
          <cell r="O541">
            <v>485</v>
          </cell>
          <cell r="P541" t="str">
            <v>Reg</v>
          </cell>
          <cell r="Q541" t="str">
            <v>Exempt</v>
          </cell>
          <cell r="R541"/>
          <cell r="S541"/>
          <cell r="T541"/>
          <cell r="U541"/>
          <cell r="V541"/>
          <cell r="W541">
            <v>0</v>
          </cell>
          <cell r="X541"/>
          <cell r="Y541"/>
          <cell r="Z541">
            <v>44715</v>
          </cell>
          <cell r="AA541">
            <v>101250</v>
          </cell>
          <cell r="AB541">
            <v>101250</v>
          </cell>
          <cell r="AC541" t="str">
            <v>Refer to RD</v>
          </cell>
          <cell r="AD541"/>
          <cell r="AE541"/>
          <cell r="AF541"/>
          <cell r="AG541"/>
          <cell r="AH541"/>
          <cell r="AI541">
            <v>101250</v>
          </cell>
          <cell r="AJ541">
            <v>101250</v>
          </cell>
          <cell r="AK541">
            <v>0</v>
          </cell>
          <cell r="AL541"/>
          <cell r="AM541"/>
          <cell r="AN541"/>
          <cell r="AO541"/>
          <cell r="AP541"/>
          <cell r="AQ541">
            <v>101250</v>
          </cell>
          <cell r="AR541">
            <v>0</v>
          </cell>
          <cell r="AS541"/>
          <cell r="AT541">
            <v>0</v>
          </cell>
          <cell r="AU541">
            <v>0</v>
          </cell>
          <cell r="AV541"/>
          <cell r="AW541">
            <v>0</v>
          </cell>
          <cell r="AX541">
            <v>0</v>
          </cell>
          <cell r="AY541">
            <v>0</v>
          </cell>
          <cell r="AZ541"/>
          <cell r="BA541"/>
          <cell r="BB541"/>
          <cell r="BC541"/>
          <cell r="BD541"/>
          <cell r="BE541"/>
          <cell r="BF541">
            <v>0</v>
          </cell>
          <cell r="BG541">
            <v>0</v>
          </cell>
          <cell r="BH541"/>
          <cell r="BI541">
            <v>0</v>
          </cell>
          <cell r="BJ541"/>
          <cell r="BK541"/>
          <cell r="BL541"/>
          <cell r="BM541"/>
          <cell r="BN541"/>
          <cell r="BO541"/>
          <cell r="BP541"/>
          <cell r="BQ541"/>
          <cell r="BR541"/>
          <cell r="BS541"/>
          <cell r="BT541">
            <v>0</v>
          </cell>
          <cell r="BU541"/>
          <cell r="BV541"/>
          <cell r="BW541"/>
          <cell r="BX541"/>
          <cell r="BY541"/>
          <cell r="BZ541"/>
          <cell r="CA541" t="str">
            <v>Kanuit</v>
          </cell>
          <cell r="CB541"/>
          <cell r="CC541">
            <v>9</v>
          </cell>
        </row>
        <row r="542">
          <cell r="C542">
            <v>529</v>
          </cell>
          <cell r="D542">
            <v>10</v>
          </cell>
          <cell r="E542">
            <v>388</v>
          </cell>
          <cell r="F542">
            <v>10</v>
          </cell>
          <cell r="G542" t="str">
            <v/>
          </cell>
          <cell r="H542" t="str">
            <v/>
          </cell>
          <cell r="I542" t="str">
            <v/>
          </cell>
          <cell r="J542">
            <v>0</v>
          </cell>
          <cell r="K542" t="str">
            <v>Barrett</v>
          </cell>
          <cell r="L542" t="str">
            <v>Watermain - Repl Norwood St.</v>
          </cell>
          <cell r="M542" t="str">
            <v>1340005-3</v>
          </cell>
          <cell r="N542" t="str">
            <v xml:space="preserve">No </v>
          </cell>
          <cell r="O542">
            <v>1251</v>
          </cell>
          <cell r="P542" t="str">
            <v>Reg</v>
          </cell>
          <cell r="Q542" t="str">
            <v>Exempt</v>
          </cell>
          <cell r="R542"/>
          <cell r="S542"/>
          <cell r="T542"/>
          <cell r="U542"/>
          <cell r="V542"/>
          <cell r="W542">
            <v>0</v>
          </cell>
          <cell r="X542"/>
          <cell r="Y542"/>
          <cell r="Z542"/>
          <cell r="AB542">
            <v>0</v>
          </cell>
          <cell r="AC542"/>
          <cell r="AD542"/>
          <cell r="AE542"/>
          <cell r="AF542"/>
          <cell r="AG542"/>
          <cell r="AH542"/>
          <cell r="AI542">
            <v>840200</v>
          </cell>
          <cell r="AJ542">
            <v>840200</v>
          </cell>
          <cell r="AK542">
            <v>0</v>
          </cell>
          <cell r="AL542"/>
          <cell r="AM542"/>
          <cell r="AN542"/>
          <cell r="AO542"/>
          <cell r="AP542"/>
          <cell r="AQ542">
            <v>840200</v>
          </cell>
          <cell r="AR542">
            <v>0</v>
          </cell>
          <cell r="AS542"/>
          <cell r="AT542">
            <v>0</v>
          </cell>
          <cell r="AU542">
            <v>0</v>
          </cell>
          <cell r="AV542"/>
          <cell r="AW542">
            <v>0</v>
          </cell>
          <cell r="AX542">
            <v>0</v>
          </cell>
          <cell r="AY542">
            <v>0</v>
          </cell>
          <cell r="AZ542"/>
          <cell r="BA542"/>
          <cell r="BB542"/>
          <cell r="BC542"/>
          <cell r="BD542"/>
          <cell r="BE542"/>
          <cell r="BF542">
            <v>0</v>
          </cell>
          <cell r="BG542">
            <v>0</v>
          </cell>
          <cell r="BH542"/>
          <cell r="BI542">
            <v>0</v>
          </cell>
          <cell r="BJ542"/>
          <cell r="BK542"/>
          <cell r="BL542"/>
          <cell r="BM542"/>
          <cell r="BN542"/>
          <cell r="BO542"/>
          <cell r="BP542"/>
          <cell r="BQ542"/>
          <cell r="BR542"/>
          <cell r="BS542"/>
          <cell r="BT542">
            <v>0</v>
          </cell>
          <cell r="BU542"/>
          <cell r="BV542"/>
          <cell r="BW542"/>
          <cell r="BX542"/>
          <cell r="BY542"/>
          <cell r="BZ542"/>
          <cell r="CA542" t="str">
            <v>Barrett</v>
          </cell>
          <cell r="CB542" t="str">
            <v>Barrett</v>
          </cell>
          <cell r="CC542" t="str">
            <v>6E</v>
          </cell>
        </row>
        <row r="543">
          <cell r="C543">
            <v>530</v>
          </cell>
          <cell r="D543">
            <v>10</v>
          </cell>
          <cell r="E543">
            <v>389</v>
          </cell>
          <cell r="F543">
            <v>10</v>
          </cell>
          <cell r="G543">
            <v>2022</v>
          </cell>
          <cell r="H543" t="str">
            <v>Yes</v>
          </cell>
          <cell r="I543" t="str">
            <v/>
          </cell>
          <cell r="J543">
            <v>0</v>
          </cell>
          <cell r="K543" t="str">
            <v>Barrett</v>
          </cell>
          <cell r="L543" t="str">
            <v>Watermain - Distribution Improvements</v>
          </cell>
          <cell r="M543" t="str">
            <v>1340005-5</v>
          </cell>
          <cell r="N543" t="str">
            <v xml:space="preserve">No </v>
          </cell>
          <cell r="O543">
            <v>1197</v>
          </cell>
          <cell r="P543" t="str">
            <v>Reg</v>
          </cell>
          <cell r="Q543" t="str">
            <v>Exempt</v>
          </cell>
          <cell r="R543">
            <v>44678</v>
          </cell>
          <cell r="S543" t="str">
            <v>certified</v>
          </cell>
          <cell r="T543">
            <v>1907212</v>
          </cell>
          <cell r="U543"/>
          <cell r="V543"/>
          <cell r="W543">
            <v>896413.77582959272</v>
          </cell>
          <cell r="X543" t="str">
            <v>22 Carryover</v>
          </cell>
          <cell r="Y543"/>
          <cell r="Z543" t="str">
            <v>certified</v>
          </cell>
          <cell r="AA543">
            <v>2162213</v>
          </cell>
          <cell r="AB543">
            <v>1151414.7758295927</v>
          </cell>
          <cell r="AC543" t="str">
            <v>Carryover</v>
          </cell>
          <cell r="AD543">
            <v>45078</v>
          </cell>
          <cell r="AE543">
            <v>45473</v>
          </cell>
          <cell r="AF543">
            <v>44697</v>
          </cell>
          <cell r="AG543"/>
          <cell r="AH543" t="str">
            <v>cw/dw project</v>
          </cell>
          <cell r="AI543">
            <v>1907212</v>
          </cell>
          <cell r="AJ543">
            <v>1907212</v>
          </cell>
          <cell r="AK543">
            <v>0</v>
          </cell>
          <cell r="AL543">
            <v>44651</v>
          </cell>
          <cell r="AM543">
            <v>44691</v>
          </cell>
          <cell r="AN543"/>
          <cell r="AO543">
            <v>1253550</v>
          </cell>
          <cell r="AP543"/>
          <cell r="AQ543">
            <v>1907212</v>
          </cell>
          <cell r="AR543">
            <v>1907212</v>
          </cell>
          <cell r="AS543"/>
          <cell r="AT543">
            <v>0</v>
          </cell>
          <cell r="AU543">
            <v>0</v>
          </cell>
          <cell r="AV543">
            <v>1010798.2241704073</v>
          </cell>
          <cell r="AW543">
            <v>1010798.2241704073</v>
          </cell>
          <cell r="AX543">
            <v>0</v>
          </cell>
          <cell r="AY543">
            <v>896413.77582959272</v>
          </cell>
          <cell r="AZ543">
            <v>45176</v>
          </cell>
          <cell r="BA543">
            <v>45206</v>
          </cell>
          <cell r="BB543">
            <v>2024</v>
          </cell>
          <cell r="BC543" t="str">
            <v>DWRF,PF</v>
          </cell>
          <cell r="BD543"/>
          <cell r="BE543">
            <v>45079</v>
          </cell>
          <cell r="BF543">
            <v>487868.62417040742</v>
          </cell>
          <cell r="BG543">
            <v>1010798.2241704073</v>
          </cell>
          <cell r="BH543"/>
          <cell r="BI543">
            <v>0</v>
          </cell>
          <cell r="BJ543"/>
          <cell r="BK543"/>
          <cell r="BL543"/>
          <cell r="BM543"/>
          <cell r="BN543"/>
          <cell r="BO543"/>
          <cell r="BP543"/>
          <cell r="BQ543"/>
          <cell r="BR543"/>
          <cell r="BS543"/>
          <cell r="BT543">
            <v>0</v>
          </cell>
          <cell r="BU543"/>
          <cell r="BV543"/>
          <cell r="BW543"/>
          <cell r="BX543"/>
          <cell r="BY543"/>
          <cell r="BZ543"/>
          <cell r="CA543" t="str">
            <v>Barrett</v>
          </cell>
          <cell r="CB543" t="str">
            <v>Barrett</v>
          </cell>
          <cell r="CC543" t="str">
            <v>6E</v>
          </cell>
        </row>
        <row r="544">
          <cell r="C544">
            <v>81</v>
          </cell>
          <cell r="D544">
            <v>20</v>
          </cell>
          <cell r="E544"/>
          <cell r="F544"/>
          <cell r="G544"/>
          <cell r="H544" t="str">
            <v/>
          </cell>
          <cell r="I544" t="str">
            <v/>
          </cell>
          <cell r="J544">
            <v>0</v>
          </cell>
          <cell r="K544" t="str">
            <v>Kanuit</v>
          </cell>
          <cell r="L544" t="str">
            <v>Other - LSL Replacement</v>
          </cell>
          <cell r="M544" t="str">
            <v>1080003-5</v>
          </cell>
          <cell r="N544" t="str">
            <v>Yes</v>
          </cell>
          <cell r="O544">
            <v>14052</v>
          </cell>
          <cell r="P544" t="str">
            <v>LSL</v>
          </cell>
          <cell r="Q544"/>
          <cell r="R544"/>
          <cell r="S544"/>
          <cell r="T544"/>
          <cell r="U544"/>
          <cell r="V544"/>
          <cell r="W544">
            <v>0</v>
          </cell>
          <cell r="X544"/>
          <cell r="Y544"/>
          <cell r="Z544"/>
          <cell r="AA544"/>
          <cell r="AB544"/>
          <cell r="AC544"/>
          <cell r="AD544"/>
          <cell r="AE544"/>
          <cell r="AF544"/>
          <cell r="AG544"/>
          <cell r="AH544"/>
          <cell r="AI544">
            <v>183600</v>
          </cell>
          <cell r="AJ544">
            <v>183600</v>
          </cell>
          <cell r="AK544">
            <v>0</v>
          </cell>
          <cell r="AL544"/>
          <cell r="AM544"/>
          <cell r="AN544"/>
          <cell r="AO544"/>
          <cell r="AP544"/>
          <cell r="AQ544">
            <v>183600</v>
          </cell>
          <cell r="AR544">
            <v>0</v>
          </cell>
          <cell r="AS544"/>
          <cell r="AT544">
            <v>0</v>
          </cell>
          <cell r="AU544">
            <v>0</v>
          </cell>
          <cell r="AV544"/>
          <cell r="AW544">
            <v>0</v>
          </cell>
          <cell r="AX544">
            <v>0</v>
          </cell>
          <cell r="AY544">
            <v>0</v>
          </cell>
          <cell r="AZ544"/>
          <cell r="BA544"/>
          <cell r="BB544"/>
          <cell r="BC544"/>
          <cell r="BD544"/>
          <cell r="BE544"/>
          <cell r="BF544">
            <v>0</v>
          </cell>
          <cell r="BG544">
            <v>0</v>
          </cell>
          <cell r="BH544"/>
          <cell r="BI544">
            <v>0</v>
          </cell>
          <cell r="BJ544"/>
          <cell r="BK544"/>
          <cell r="BL544"/>
          <cell r="BM544"/>
          <cell r="BN544"/>
          <cell r="BO544"/>
          <cell r="BP544"/>
          <cell r="BQ544"/>
          <cell r="BR544"/>
          <cell r="BS544"/>
          <cell r="BT544"/>
          <cell r="BU544"/>
          <cell r="BV544"/>
          <cell r="BW544"/>
          <cell r="BX544"/>
          <cell r="BY544"/>
          <cell r="BZ544"/>
          <cell r="CA544" t="str">
            <v>Kanuit</v>
          </cell>
          <cell r="CB544"/>
          <cell r="CC544">
            <v>9</v>
          </cell>
        </row>
        <row r="545">
          <cell r="C545">
            <v>573</v>
          </cell>
          <cell r="D545">
            <v>10</v>
          </cell>
          <cell r="E545"/>
          <cell r="F545"/>
          <cell r="G545"/>
          <cell r="H545" t="str">
            <v/>
          </cell>
          <cell r="I545" t="str">
            <v/>
          </cell>
          <cell r="J545">
            <v>0</v>
          </cell>
          <cell r="K545" t="str">
            <v>Kanuit</v>
          </cell>
          <cell r="L545" t="str">
            <v>Watermain - Distribution Reconstruction</v>
          </cell>
          <cell r="M545" t="str">
            <v>1080003-4</v>
          </cell>
          <cell r="N545" t="str">
            <v xml:space="preserve">No </v>
          </cell>
          <cell r="O545">
            <v>14052</v>
          </cell>
          <cell r="P545" t="str">
            <v>Reg</v>
          </cell>
          <cell r="Q545"/>
          <cell r="R545"/>
          <cell r="S545"/>
          <cell r="T545"/>
          <cell r="U545"/>
          <cell r="V545"/>
          <cell r="W545">
            <v>0</v>
          </cell>
          <cell r="X545"/>
          <cell r="Y545"/>
          <cell r="Z545"/>
          <cell r="AA545"/>
          <cell r="AB545"/>
          <cell r="AC545"/>
          <cell r="AD545"/>
          <cell r="AE545"/>
          <cell r="AF545"/>
          <cell r="AG545"/>
          <cell r="AH545"/>
          <cell r="AI545">
            <v>710000</v>
          </cell>
          <cell r="AJ545">
            <v>710000</v>
          </cell>
          <cell r="AK545">
            <v>0</v>
          </cell>
          <cell r="AL545"/>
          <cell r="AM545"/>
          <cell r="AN545"/>
          <cell r="AO545"/>
          <cell r="AP545"/>
          <cell r="AQ545">
            <v>710000</v>
          </cell>
          <cell r="AR545">
            <v>0</v>
          </cell>
          <cell r="AS545"/>
          <cell r="AT545">
            <v>0</v>
          </cell>
          <cell r="AU545">
            <v>0</v>
          </cell>
          <cell r="AV545"/>
          <cell r="AW545">
            <v>0</v>
          </cell>
          <cell r="AX545">
            <v>0</v>
          </cell>
          <cell r="AY545">
            <v>0</v>
          </cell>
          <cell r="AZ545"/>
          <cell r="BA545"/>
          <cell r="BB545"/>
          <cell r="BC545"/>
          <cell r="BD545"/>
          <cell r="BE545"/>
          <cell r="BF545">
            <v>0</v>
          </cell>
          <cell r="BG545">
            <v>0</v>
          </cell>
          <cell r="BH545"/>
          <cell r="BI545">
            <v>0</v>
          </cell>
          <cell r="BJ545"/>
          <cell r="BK545"/>
          <cell r="BL545"/>
          <cell r="BM545"/>
          <cell r="BN545"/>
          <cell r="BO545"/>
          <cell r="BP545"/>
          <cell r="BQ545"/>
          <cell r="BR545"/>
          <cell r="BS545"/>
          <cell r="BT545"/>
          <cell r="BU545"/>
          <cell r="BV545"/>
          <cell r="BW545"/>
          <cell r="BX545"/>
          <cell r="BY545"/>
          <cell r="BZ545"/>
          <cell r="CA545" t="str">
            <v>Kanuit</v>
          </cell>
          <cell r="CB545"/>
          <cell r="CC545">
            <v>9</v>
          </cell>
        </row>
        <row r="546">
          <cell r="C546">
            <v>644</v>
          </cell>
          <cell r="D546">
            <v>8</v>
          </cell>
          <cell r="E546">
            <v>485</v>
          </cell>
          <cell r="F546">
            <v>8</v>
          </cell>
          <cell r="G546" t="str">
            <v/>
          </cell>
          <cell r="H546" t="str">
            <v/>
          </cell>
          <cell r="I546" t="str">
            <v/>
          </cell>
          <cell r="J546">
            <v>0</v>
          </cell>
          <cell r="K546" t="str">
            <v>Kanuit</v>
          </cell>
          <cell r="L546" t="str">
            <v>Source - 11 Wellfield Upgrades</v>
          </cell>
          <cell r="M546" t="str">
            <v>1080003-2</v>
          </cell>
          <cell r="N546" t="str">
            <v xml:space="preserve">No </v>
          </cell>
          <cell r="O546">
            <v>13522</v>
          </cell>
          <cell r="P546" t="str">
            <v>Reg</v>
          </cell>
          <cell r="Q546" t="str">
            <v>Exempt</v>
          </cell>
          <cell r="R546"/>
          <cell r="S546"/>
          <cell r="T546"/>
          <cell r="U546"/>
          <cell r="V546"/>
          <cell r="W546">
            <v>0</v>
          </cell>
          <cell r="X546"/>
          <cell r="Y546"/>
          <cell r="Z546"/>
          <cell r="AA546"/>
          <cell r="AB546">
            <v>0</v>
          </cell>
          <cell r="AC546"/>
          <cell r="AD546"/>
          <cell r="AE546"/>
          <cell r="AF546"/>
          <cell r="AG546"/>
          <cell r="AH546"/>
          <cell r="AI546">
            <v>2489000</v>
          </cell>
          <cell r="AJ546">
            <v>2489000</v>
          </cell>
          <cell r="AK546">
            <v>0</v>
          </cell>
          <cell r="AL546"/>
          <cell r="AM546"/>
          <cell r="AN546"/>
          <cell r="AO546"/>
          <cell r="AP546"/>
          <cell r="AQ546">
            <v>2489000</v>
          </cell>
          <cell r="AR546">
            <v>0</v>
          </cell>
          <cell r="AS546"/>
          <cell r="AT546">
            <v>0</v>
          </cell>
          <cell r="AU546">
            <v>0</v>
          </cell>
          <cell r="AV546"/>
          <cell r="AW546">
            <v>0</v>
          </cell>
          <cell r="AX546">
            <v>0</v>
          </cell>
          <cell r="AY546">
            <v>0</v>
          </cell>
          <cell r="AZ546"/>
          <cell r="BA546"/>
          <cell r="BB546"/>
          <cell r="BC546"/>
          <cell r="BD546"/>
          <cell r="BE546"/>
          <cell r="BF546">
            <v>0</v>
          </cell>
          <cell r="BG546">
            <v>0</v>
          </cell>
          <cell r="BH546"/>
          <cell r="BI546">
            <v>0</v>
          </cell>
          <cell r="BJ546"/>
          <cell r="BK546"/>
          <cell r="BL546"/>
          <cell r="BM546"/>
          <cell r="BN546"/>
          <cell r="BO546"/>
          <cell r="BP546"/>
          <cell r="BQ546"/>
          <cell r="BR546"/>
          <cell r="BS546"/>
          <cell r="BT546">
            <v>0</v>
          </cell>
          <cell r="BU546"/>
          <cell r="BV546"/>
          <cell r="BW546"/>
          <cell r="BX546"/>
          <cell r="BY546"/>
          <cell r="BZ546"/>
          <cell r="CA546" t="str">
            <v>Kanuit</v>
          </cell>
          <cell r="CB546" t="str">
            <v>Gallentine</v>
          </cell>
          <cell r="CC546">
            <v>9</v>
          </cell>
        </row>
        <row r="547">
          <cell r="C547">
            <v>661</v>
          </cell>
          <cell r="D547">
            <v>7</v>
          </cell>
          <cell r="E547">
            <v>502</v>
          </cell>
          <cell r="F547">
            <v>7</v>
          </cell>
          <cell r="G547" t="str">
            <v/>
          </cell>
          <cell r="H547" t="str">
            <v/>
          </cell>
          <cell r="I547" t="str">
            <v/>
          </cell>
          <cell r="J547">
            <v>0</v>
          </cell>
          <cell r="K547" t="str">
            <v>Kanuit</v>
          </cell>
          <cell r="L547" t="str">
            <v>Source - New Well #28</v>
          </cell>
          <cell r="M547" t="str">
            <v>1080003-3</v>
          </cell>
          <cell r="N547" t="str">
            <v xml:space="preserve">No </v>
          </cell>
          <cell r="O547">
            <v>13522</v>
          </cell>
          <cell r="P547" t="str">
            <v>Reg</v>
          </cell>
          <cell r="Q547" t="str">
            <v>Exempt</v>
          </cell>
          <cell r="R547"/>
          <cell r="S547"/>
          <cell r="T547"/>
          <cell r="U547"/>
          <cell r="V547"/>
          <cell r="W547">
            <v>0</v>
          </cell>
          <cell r="X547"/>
          <cell r="Y547"/>
          <cell r="Z547"/>
          <cell r="AA547"/>
          <cell r="AB547">
            <v>0</v>
          </cell>
          <cell r="AC547"/>
          <cell r="AD547"/>
          <cell r="AE547"/>
          <cell r="AF547"/>
          <cell r="AG547"/>
          <cell r="AH547"/>
          <cell r="AI547">
            <v>1159000</v>
          </cell>
          <cell r="AJ547">
            <v>1159000</v>
          </cell>
          <cell r="AK547">
            <v>0</v>
          </cell>
          <cell r="AL547"/>
          <cell r="AM547"/>
          <cell r="AN547"/>
          <cell r="AO547"/>
          <cell r="AP547"/>
          <cell r="AQ547">
            <v>1159000</v>
          </cell>
          <cell r="AR547">
            <v>0</v>
          </cell>
          <cell r="AS547"/>
          <cell r="AT547">
            <v>0</v>
          </cell>
          <cell r="AU547">
            <v>0</v>
          </cell>
          <cell r="AV547"/>
          <cell r="AW547">
            <v>0</v>
          </cell>
          <cell r="AX547">
            <v>0</v>
          </cell>
          <cell r="AY547">
            <v>0</v>
          </cell>
          <cell r="AZ547"/>
          <cell r="BA547"/>
          <cell r="BB547"/>
          <cell r="BC547"/>
          <cell r="BD547"/>
          <cell r="BE547"/>
          <cell r="BF547">
            <v>0</v>
          </cell>
          <cell r="BG547">
            <v>0</v>
          </cell>
          <cell r="BH547"/>
          <cell r="BI547">
            <v>0</v>
          </cell>
          <cell r="BJ547"/>
          <cell r="BK547"/>
          <cell r="BL547"/>
          <cell r="BM547"/>
          <cell r="BN547"/>
          <cell r="BO547"/>
          <cell r="BP547"/>
          <cell r="BQ547"/>
          <cell r="BR547"/>
          <cell r="BS547"/>
          <cell r="BT547">
            <v>0</v>
          </cell>
          <cell r="BU547"/>
          <cell r="BV547"/>
          <cell r="BW547"/>
          <cell r="BX547"/>
          <cell r="BY547"/>
          <cell r="BZ547"/>
          <cell r="CA547" t="str">
            <v>Kanuit</v>
          </cell>
          <cell r="CB547" t="str">
            <v>Gallentine</v>
          </cell>
          <cell r="CC547">
            <v>9</v>
          </cell>
        </row>
        <row r="548">
          <cell r="C548">
            <v>384</v>
          </cell>
          <cell r="D548">
            <v>10</v>
          </cell>
          <cell r="E548">
            <v>256</v>
          </cell>
          <cell r="F548">
            <v>10</v>
          </cell>
          <cell r="G548" t="str">
            <v/>
          </cell>
          <cell r="H548" t="str">
            <v/>
          </cell>
          <cell r="I548" t="str">
            <v/>
          </cell>
          <cell r="J548">
            <v>0</v>
          </cell>
          <cell r="K548" t="str">
            <v>Kanuit</v>
          </cell>
          <cell r="L548" t="str">
            <v>Watermain - CSAH 84 to Cornwell Ave</v>
          </cell>
          <cell r="M548" t="str">
            <v>1560017-7</v>
          </cell>
          <cell r="N548" t="str">
            <v xml:space="preserve">No </v>
          </cell>
          <cell r="O548">
            <v>1307</v>
          </cell>
          <cell r="P548" t="str">
            <v>Reg</v>
          </cell>
          <cell r="Q548" t="str">
            <v>Exempt</v>
          </cell>
          <cell r="R548"/>
          <cell r="S548"/>
          <cell r="T548"/>
          <cell r="U548"/>
          <cell r="V548"/>
          <cell r="W548">
            <v>0</v>
          </cell>
          <cell r="X548"/>
          <cell r="Y548"/>
          <cell r="Z548"/>
          <cell r="AA548"/>
          <cell r="AB548">
            <v>0</v>
          </cell>
          <cell r="AC548"/>
          <cell r="AD548"/>
          <cell r="AE548"/>
          <cell r="AF548"/>
          <cell r="AG548"/>
          <cell r="AH548"/>
          <cell r="AI548">
            <v>984600</v>
          </cell>
          <cell r="AJ548">
            <v>984600</v>
          </cell>
          <cell r="AK548">
            <v>0</v>
          </cell>
          <cell r="AL548"/>
          <cell r="AM548"/>
          <cell r="AN548"/>
          <cell r="AO548"/>
          <cell r="AP548"/>
          <cell r="AQ548">
            <v>984600</v>
          </cell>
          <cell r="AR548">
            <v>0</v>
          </cell>
          <cell r="AS548"/>
          <cell r="AT548">
            <v>0</v>
          </cell>
          <cell r="AU548">
            <v>0</v>
          </cell>
          <cell r="AV548"/>
          <cell r="AW548">
            <v>0</v>
          </cell>
          <cell r="AX548">
            <v>0</v>
          </cell>
          <cell r="AY548">
            <v>0</v>
          </cell>
          <cell r="AZ548"/>
          <cell r="BA548"/>
          <cell r="BB548"/>
          <cell r="BC548"/>
          <cell r="BD548"/>
          <cell r="BE548"/>
          <cell r="BF548">
            <v>0</v>
          </cell>
          <cell r="BG548">
            <v>0</v>
          </cell>
          <cell r="BH548"/>
          <cell r="BI548">
            <v>0</v>
          </cell>
          <cell r="BJ548"/>
          <cell r="BK548"/>
          <cell r="BL548"/>
          <cell r="BM548"/>
          <cell r="BN548"/>
          <cell r="BO548"/>
          <cell r="BP548"/>
          <cell r="BQ548"/>
          <cell r="BR548"/>
          <cell r="BS548"/>
          <cell r="BT548">
            <v>0</v>
          </cell>
          <cell r="BU548"/>
          <cell r="BV548"/>
          <cell r="BW548"/>
          <cell r="BX548"/>
          <cell r="BY548"/>
          <cell r="BZ548"/>
          <cell r="CA548" t="str">
            <v>Kanuit</v>
          </cell>
          <cell r="CB548" t="str">
            <v>Gallentine</v>
          </cell>
          <cell r="CC548">
            <v>9</v>
          </cell>
        </row>
        <row r="549">
          <cell r="C549">
            <v>385</v>
          </cell>
          <cell r="D549">
            <v>10</v>
          </cell>
          <cell r="E549">
            <v>257</v>
          </cell>
          <cell r="F549">
            <v>10</v>
          </cell>
          <cell r="G549" t="str">
            <v/>
          </cell>
          <cell r="H549" t="str">
            <v/>
          </cell>
          <cell r="I549" t="str">
            <v/>
          </cell>
          <cell r="J549">
            <v>0</v>
          </cell>
          <cell r="K549" t="str">
            <v>Kanuit</v>
          </cell>
          <cell r="L549" t="str">
            <v xml:space="preserve">Watermain - Various City Street </v>
          </cell>
          <cell r="M549" t="str">
            <v>1560017-8</v>
          </cell>
          <cell r="N549" t="str">
            <v xml:space="preserve">No </v>
          </cell>
          <cell r="O549">
            <v>1307</v>
          </cell>
          <cell r="P549" t="str">
            <v>Reg</v>
          </cell>
          <cell r="Q549" t="str">
            <v>Exempt</v>
          </cell>
          <cell r="R549"/>
          <cell r="S549"/>
          <cell r="T549"/>
          <cell r="U549"/>
          <cell r="V549"/>
          <cell r="W549">
            <v>0</v>
          </cell>
          <cell r="X549"/>
          <cell r="Y549"/>
          <cell r="Z549"/>
          <cell r="AA549"/>
          <cell r="AB549">
            <v>0</v>
          </cell>
          <cell r="AC549"/>
          <cell r="AD549"/>
          <cell r="AE549"/>
          <cell r="AF549"/>
          <cell r="AG549"/>
          <cell r="AH549"/>
          <cell r="AI549">
            <v>1576000</v>
          </cell>
          <cell r="AJ549">
            <v>1576000</v>
          </cell>
          <cell r="AK549">
            <v>0</v>
          </cell>
          <cell r="AL549"/>
          <cell r="AM549"/>
          <cell r="AN549"/>
          <cell r="AO549"/>
          <cell r="AP549"/>
          <cell r="AQ549">
            <v>1576000</v>
          </cell>
          <cell r="AR549">
            <v>0</v>
          </cell>
          <cell r="AS549"/>
          <cell r="AT549">
            <v>0</v>
          </cell>
          <cell r="AU549">
            <v>0</v>
          </cell>
          <cell r="AV549"/>
          <cell r="AW549">
            <v>0</v>
          </cell>
          <cell r="AX549">
            <v>0</v>
          </cell>
          <cell r="AY549">
            <v>0</v>
          </cell>
          <cell r="AZ549"/>
          <cell r="BA549"/>
          <cell r="BB549"/>
          <cell r="BC549"/>
          <cell r="BD549"/>
          <cell r="BE549"/>
          <cell r="BF549">
            <v>0</v>
          </cell>
          <cell r="BG549">
            <v>0</v>
          </cell>
          <cell r="BH549"/>
          <cell r="BI549">
            <v>0</v>
          </cell>
          <cell r="BJ549"/>
          <cell r="BK549"/>
          <cell r="BL549"/>
          <cell r="BM549"/>
          <cell r="BN549"/>
          <cell r="BO549"/>
          <cell r="BP549"/>
          <cell r="BQ549"/>
          <cell r="BR549"/>
          <cell r="BS549"/>
          <cell r="BT549">
            <v>0</v>
          </cell>
          <cell r="BU549"/>
          <cell r="BV549"/>
          <cell r="BW549"/>
          <cell r="BX549"/>
          <cell r="BY549"/>
          <cell r="BZ549"/>
          <cell r="CA549" t="str">
            <v>Kanuit</v>
          </cell>
          <cell r="CB549" t="str">
            <v>Gallentine</v>
          </cell>
          <cell r="CC549">
            <v>9</v>
          </cell>
        </row>
        <row r="550">
          <cell r="C550">
            <v>142</v>
          </cell>
          <cell r="D550">
            <v>13</v>
          </cell>
          <cell r="E550"/>
          <cell r="F550"/>
          <cell r="G550"/>
          <cell r="H550" t="str">
            <v/>
          </cell>
          <cell r="I550" t="str">
            <v/>
          </cell>
          <cell r="J550" t="str">
            <v>Referred to RD</v>
          </cell>
          <cell r="K550" t="str">
            <v>Schultz</v>
          </cell>
          <cell r="L550" t="str">
            <v>Other - Connect to North Dakota ECRWD</v>
          </cell>
          <cell r="M550" t="str">
            <v>1600012-6</v>
          </cell>
          <cell r="N550" t="str">
            <v xml:space="preserve">No </v>
          </cell>
          <cell r="O550">
            <v>82</v>
          </cell>
          <cell r="P550" t="str">
            <v>Reg</v>
          </cell>
          <cell r="Q550"/>
          <cell r="R550"/>
          <cell r="S550">
            <v>45077</v>
          </cell>
          <cell r="T550">
            <v>1675173</v>
          </cell>
          <cell r="U550"/>
          <cell r="V550"/>
          <cell r="W550">
            <v>1075173</v>
          </cell>
          <cell r="X550" t="str">
            <v>Refer to RD</v>
          </cell>
          <cell r="Y550"/>
          <cell r="Z550"/>
          <cell r="AA550"/>
          <cell r="AB550"/>
          <cell r="AC550"/>
          <cell r="AD550">
            <v>45413</v>
          </cell>
          <cell r="AE550">
            <v>45566</v>
          </cell>
          <cell r="AF550"/>
          <cell r="AG550"/>
          <cell r="AH550"/>
          <cell r="AI550">
            <v>1675173</v>
          </cell>
          <cell r="AJ550">
            <v>1675173</v>
          </cell>
          <cell r="AK550">
            <v>0</v>
          </cell>
          <cell r="AL550"/>
          <cell r="AM550"/>
          <cell r="AN550"/>
          <cell r="AO550"/>
          <cell r="AP550"/>
          <cell r="AQ550">
            <v>1675173</v>
          </cell>
          <cell r="AR550">
            <v>0</v>
          </cell>
          <cell r="AS550"/>
          <cell r="AT550">
            <v>0</v>
          </cell>
          <cell r="AU550">
            <v>0</v>
          </cell>
          <cell r="AV550"/>
          <cell r="AW550">
            <v>0</v>
          </cell>
          <cell r="AX550">
            <v>0</v>
          </cell>
          <cell r="AY550">
            <v>0</v>
          </cell>
          <cell r="AZ550"/>
          <cell r="BA550"/>
          <cell r="BB550"/>
          <cell r="BC550"/>
          <cell r="BD550"/>
          <cell r="BE550"/>
          <cell r="BF550">
            <v>0</v>
          </cell>
          <cell r="BG550">
            <v>0</v>
          </cell>
          <cell r="BH550"/>
          <cell r="BI550">
            <v>0</v>
          </cell>
          <cell r="BJ550" t="str">
            <v>Referred to RD</v>
          </cell>
          <cell r="BK550"/>
          <cell r="BL550"/>
          <cell r="BM550"/>
          <cell r="BN550"/>
          <cell r="BO550"/>
          <cell r="BP550"/>
          <cell r="BQ550"/>
          <cell r="BR550"/>
          <cell r="BS550"/>
          <cell r="BT550"/>
          <cell r="BU550">
            <v>600000</v>
          </cell>
          <cell r="BV550" t="str">
            <v>2023 award</v>
          </cell>
          <cell r="BW550"/>
          <cell r="BX550"/>
          <cell r="BY550"/>
          <cell r="BZ550"/>
          <cell r="CA550" t="str">
            <v>Schultz</v>
          </cell>
          <cell r="CB550"/>
          <cell r="CC550">
            <v>1</v>
          </cell>
        </row>
        <row r="551">
          <cell r="C551">
            <v>171</v>
          </cell>
          <cell r="D551">
            <v>12</v>
          </cell>
          <cell r="E551">
            <v>50</v>
          </cell>
          <cell r="F551">
            <v>12</v>
          </cell>
          <cell r="G551"/>
          <cell r="H551" t="str">
            <v/>
          </cell>
          <cell r="I551" t="str">
            <v/>
          </cell>
          <cell r="J551" t="str">
            <v>Referred to RD</v>
          </cell>
          <cell r="K551" t="str">
            <v>Schultz</v>
          </cell>
          <cell r="L551" t="str">
            <v>Treatment - Wellhouse Rehab</v>
          </cell>
          <cell r="M551" t="str">
            <v>1600012-3</v>
          </cell>
          <cell r="N551" t="str">
            <v xml:space="preserve">No </v>
          </cell>
          <cell r="O551">
            <v>89</v>
          </cell>
          <cell r="P551" t="str">
            <v>Reg</v>
          </cell>
          <cell r="Q551" t="str">
            <v>Exempt</v>
          </cell>
          <cell r="R551"/>
          <cell r="S551"/>
          <cell r="T551"/>
          <cell r="U551"/>
          <cell r="V551"/>
          <cell r="W551">
            <v>0</v>
          </cell>
          <cell r="X551"/>
          <cell r="Y551"/>
          <cell r="Z551"/>
          <cell r="AA551"/>
          <cell r="AB551">
            <v>0</v>
          </cell>
          <cell r="AC551"/>
          <cell r="AD551"/>
          <cell r="AE551"/>
          <cell r="AF551"/>
          <cell r="AG551"/>
          <cell r="AH551"/>
          <cell r="AI551">
            <v>271310</v>
          </cell>
          <cell r="AJ551">
            <v>271310</v>
          </cell>
          <cell r="AK551">
            <v>0</v>
          </cell>
          <cell r="AL551"/>
          <cell r="AM551"/>
          <cell r="AN551"/>
          <cell r="AO551"/>
          <cell r="AP551"/>
          <cell r="AQ551">
            <v>271310</v>
          </cell>
          <cell r="AR551">
            <v>0</v>
          </cell>
          <cell r="AS551"/>
          <cell r="AT551">
            <v>0</v>
          </cell>
          <cell r="AU551">
            <v>0</v>
          </cell>
          <cell r="AV551"/>
          <cell r="AW551">
            <v>0</v>
          </cell>
          <cell r="AX551">
            <v>0</v>
          </cell>
          <cell r="AY551">
            <v>0</v>
          </cell>
          <cell r="AZ551"/>
          <cell r="BA551"/>
          <cell r="BB551"/>
          <cell r="BC551"/>
          <cell r="BD551"/>
          <cell r="BE551"/>
          <cell r="BF551">
            <v>0</v>
          </cell>
          <cell r="BG551">
            <v>0</v>
          </cell>
          <cell r="BH551"/>
          <cell r="BI551">
            <v>0</v>
          </cell>
          <cell r="BJ551" t="str">
            <v>Referred to RD</v>
          </cell>
          <cell r="BK551"/>
          <cell r="BL551"/>
          <cell r="BM551"/>
          <cell r="BN551"/>
          <cell r="BO551"/>
          <cell r="BP551"/>
          <cell r="BQ551"/>
          <cell r="BR551"/>
          <cell r="BS551"/>
          <cell r="BT551">
            <v>0</v>
          </cell>
          <cell r="BU551"/>
          <cell r="BV551"/>
          <cell r="BW551"/>
          <cell r="BX551"/>
          <cell r="BY551"/>
          <cell r="BZ551"/>
          <cell r="CA551" t="str">
            <v>Schultz</v>
          </cell>
          <cell r="CB551"/>
          <cell r="CC551">
            <v>1</v>
          </cell>
        </row>
        <row r="552">
          <cell r="C552">
            <v>344</v>
          </cell>
          <cell r="D552">
            <v>10</v>
          </cell>
          <cell r="E552">
            <v>229</v>
          </cell>
          <cell r="F552">
            <v>10</v>
          </cell>
          <cell r="G552"/>
          <cell r="H552" t="str">
            <v/>
          </cell>
          <cell r="I552" t="str">
            <v/>
          </cell>
          <cell r="J552" t="str">
            <v>Referred to RD</v>
          </cell>
          <cell r="K552" t="str">
            <v>Schultz</v>
          </cell>
          <cell r="L552" t="str">
            <v>Storage - Repl Tower</v>
          </cell>
          <cell r="M552" t="str">
            <v>1600012-4</v>
          </cell>
          <cell r="N552" t="str">
            <v xml:space="preserve">No </v>
          </cell>
          <cell r="O552">
            <v>89</v>
          </cell>
          <cell r="P552" t="str">
            <v>Reg</v>
          </cell>
          <cell r="Q552" t="str">
            <v>Exempt</v>
          </cell>
          <cell r="R552"/>
          <cell r="S552"/>
          <cell r="T552"/>
          <cell r="U552"/>
          <cell r="V552"/>
          <cell r="W552">
            <v>0</v>
          </cell>
          <cell r="X552"/>
          <cell r="Y552"/>
          <cell r="Z552"/>
          <cell r="AA552"/>
          <cell r="AB552">
            <v>0</v>
          </cell>
          <cell r="AC552"/>
          <cell r="AD552"/>
          <cell r="AE552"/>
          <cell r="AF552"/>
          <cell r="AG552"/>
          <cell r="AH552"/>
          <cell r="AI552">
            <v>1424097</v>
          </cell>
          <cell r="AJ552">
            <v>1424097</v>
          </cell>
          <cell r="AK552">
            <v>0</v>
          </cell>
          <cell r="AL552"/>
          <cell r="AM552"/>
          <cell r="AN552"/>
          <cell r="AO552"/>
          <cell r="AP552"/>
          <cell r="AQ552">
            <v>1424097</v>
          </cell>
          <cell r="AR552">
            <v>0</v>
          </cell>
          <cell r="AS552"/>
          <cell r="AT552">
            <v>0</v>
          </cell>
          <cell r="AU552">
            <v>0</v>
          </cell>
          <cell r="AV552"/>
          <cell r="AW552">
            <v>0</v>
          </cell>
          <cell r="AX552">
            <v>0</v>
          </cell>
          <cell r="AY552">
            <v>0</v>
          </cell>
          <cell r="AZ552"/>
          <cell r="BA552"/>
          <cell r="BB552"/>
          <cell r="BC552"/>
          <cell r="BD552"/>
          <cell r="BE552"/>
          <cell r="BF552">
            <v>0</v>
          </cell>
          <cell r="BG552">
            <v>0</v>
          </cell>
          <cell r="BH552"/>
          <cell r="BI552">
            <v>0</v>
          </cell>
          <cell r="BJ552" t="str">
            <v>Referred to RD</v>
          </cell>
          <cell r="BK552"/>
          <cell r="BL552"/>
          <cell r="BM552"/>
          <cell r="BN552"/>
          <cell r="BO552"/>
          <cell r="BP552"/>
          <cell r="BQ552"/>
          <cell r="BR552"/>
          <cell r="BS552"/>
          <cell r="BT552">
            <v>0</v>
          </cell>
          <cell r="BU552"/>
          <cell r="BV552"/>
          <cell r="BW552"/>
          <cell r="BX552"/>
          <cell r="BY552"/>
          <cell r="BZ552"/>
          <cell r="CA552" t="str">
            <v>Schultz</v>
          </cell>
          <cell r="CB552"/>
          <cell r="CC552">
            <v>1</v>
          </cell>
        </row>
        <row r="553">
          <cell r="C553">
            <v>345</v>
          </cell>
          <cell r="D553">
            <v>10</v>
          </cell>
          <cell r="E553">
            <v>230</v>
          </cell>
          <cell r="F553">
            <v>10</v>
          </cell>
          <cell r="G553"/>
          <cell r="H553" t="str">
            <v/>
          </cell>
          <cell r="I553" t="str">
            <v/>
          </cell>
          <cell r="J553" t="str">
            <v>Referred to RD</v>
          </cell>
          <cell r="K553" t="str">
            <v>Schultz</v>
          </cell>
          <cell r="L553" t="str">
            <v>Conservation - Repl Water Meters</v>
          </cell>
          <cell r="M553" t="str">
            <v>1600012-5</v>
          </cell>
          <cell r="N553" t="str">
            <v xml:space="preserve">No </v>
          </cell>
          <cell r="O553">
            <v>89</v>
          </cell>
          <cell r="P553" t="str">
            <v>Reg</v>
          </cell>
          <cell r="Q553" t="str">
            <v>Exempt</v>
          </cell>
          <cell r="R553"/>
          <cell r="S553"/>
          <cell r="T553"/>
          <cell r="U553"/>
          <cell r="V553"/>
          <cell r="W553">
            <v>0</v>
          </cell>
          <cell r="X553"/>
          <cell r="Y553"/>
          <cell r="Z553"/>
          <cell r="AA553"/>
          <cell r="AB553">
            <v>0</v>
          </cell>
          <cell r="AC553"/>
          <cell r="AD553"/>
          <cell r="AE553"/>
          <cell r="AF553"/>
          <cell r="AG553"/>
          <cell r="AH553"/>
          <cell r="AI553">
            <v>89592</v>
          </cell>
          <cell r="AJ553">
            <v>89592</v>
          </cell>
          <cell r="AK553">
            <v>0</v>
          </cell>
          <cell r="AL553"/>
          <cell r="AM553"/>
          <cell r="AN553"/>
          <cell r="AO553"/>
          <cell r="AP553"/>
          <cell r="AQ553">
            <v>89592</v>
          </cell>
          <cell r="AR553">
            <v>0</v>
          </cell>
          <cell r="AS553"/>
          <cell r="AT553">
            <v>0</v>
          </cell>
          <cell r="AU553">
            <v>0</v>
          </cell>
          <cell r="AV553"/>
          <cell r="AW553">
            <v>0</v>
          </cell>
          <cell r="AX553">
            <v>0</v>
          </cell>
          <cell r="AY553">
            <v>0</v>
          </cell>
          <cell r="AZ553"/>
          <cell r="BA553"/>
          <cell r="BB553"/>
          <cell r="BC553"/>
          <cell r="BD553"/>
          <cell r="BE553"/>
          <cell r="BF553">
            <v>0</v>
          </cell>
          <cell r="BG553">
            <v>0</v>
          </cell>
          <cell r="BH553"/>
          <cell r="BI553">
            <v>0</v>
          </cell>
          <cell r="BJ553" t="str">
            <v>Referred to RD</v>
          </cell>
          <cell r="BK553"/>
          <cell r="BL553"/>
          <cell r="BM553"/>
          <cell r="BN553"/>
          <cell r="BO553"/>
          <cell r="BP553"/>
          <cell r="BQ553"/>
          <cell r="BR553"/>
          <cell r="BS553"/>
          <cell r="BT553">
            <v>0</v>
          </cell>
          <cell r="BU553"/>
          <cell r="BV553"/>
          <cell r="BW553"/>
          <cell r="BX553"/>
          <cell r="BY553"/>
          <cell r="BZ553"/>
          <cell r="CA553" t="str">
            <v>Schultz</v>
          </cell>
          <cell r="CB553"/>
          <cell r="CC553">
            <v>1</v>
          </cell>
        </row>
        <row r="554">
          <cell r="C554">
            <v>125</v>
          </cell>
          <cell r="D554">
            <v>15</v>
          </cell>
          <cell r="E554"/>
          <cell r="F554"/>
          <cell r="G554">
            <v>2024</v>
          </cell>
          <cell r="H554" t="str">
            <v/>
          </cell>
          <cell r="I554" t="str">
            <v>Yes</v>
          </cell>
          <cell r="J554">
            <v>0</v>
          </cell>
          <cell r="K554" t="str">
            <v>Kanuit</v>
          </cell>
          <cell r="L554" t="str">
            <v>Other - LSL Replacement</v>
          </cell>
          <cell r="M554" t="str">
            <v>1520005-2</v>
          </cell>
          <cell r="N554" t="str">
            <v>Yes</v>
          </cell>
          <cell r="O554">
            <v>14356</v>
          </cell>
          <cell r="P554" t="str">
            <v>LSL</v>
          </cell>
          <cell r="Q554"/>
          <cell r="R554"/>
          <cell r="S554">
            <v>45064</v>
          </cell>
          <cell r="T554">
            <v>780000</v>
          </cell>
          <cell r="U554">
            <v>0</v>
          </cell>
          <cell r="V554">
            <v>780000</v>
          </cell>
          <cell r="W554">
            <v>0</v>
          </cell>
          <cell r="X554" t="str">
            <v>Part B</v>
          </cell>
          <cell r="Y554"/>
          <cell r="Z554"/>
          <cell r="AA554"/>
          <cell r="AB554"/>
          <cell r="AC554"/>
          <cell r="AD554">
            <v>45413</v>
          </cell>
          <cell r="AE554">
            <v>45566</v>
          </cell>
          <cell r="AF554"/>
          <cell r="AG554"/>
          <cell r="AH554" t="str">
            <v>Private/Public cost breakdown?</v>
          </cell>
          <cell r="AI554">
            <v>780000</v>
          </cell>
          <cell r="AJ554">
            <v>780000</v>
          </cell>
          <cell r="AK554">
            <v>0</v>
          </cell>
          <cell r="AL554"/>
          <cell r="AM554"/>
          <cell r="AN554"/>
          <cell r="AO554"/>
          <cell r="AP554"/>
          <cell r="AQ554">
            <v>780000</v>
          </cell>
          <cell r="AR554">
            <v>780000</v>
          </cell>
          <cell r="AS554"/>
          <cell r="AT554">
            <v>780000</v>
          </cell>
          <cell r="AU554">
            <v>0</v>
          </cell>
          <cell r="AV554"/>
          <cell r="AW554">
            <v>780000</v>
          </cell>
          <cell r="AX554">
            <v>0</v>
          </cell>
          <cell r="AY554">
            <v>0</v>
          </cell>
          <cell r="AZ554"/>
          <cell r="BA554"/>
          <cell r="BB554"/>
          <cell r="BC554"/>
          <cell r="BD554"/>
          <cell r="BE554"/>
          <cell r="BF554">
            <v>0</v>
          </cell>
          <cell r="BG554">
            <v>0</v>
          </cell>
          <cell r="BH554"/>
          <cell r="BI554">
            <v>0</v>
          </cell>
          <cell r="BJ554"/>
          <cell r="BK554"/>
          <cell r="BL554"/>
          <cell r="BM554"/>
          <cell r="BN554"/>
          <cell r="BO554"/>
          <cell r="BP554"/>
          <cell r="BQ554"/>
          <cell r="BR554"/>
          <cell r="BS554"/>
          <cell r="BT554"/>
          <cell r="BU554"/>
          <cell r="BV554"/>
          <cell r="BW554"/>
          <cell r="BX554"/>
          <cell r="BY554"/>
          <cell r="BZ554"/>
          <cell r="CA554" t="str">
            <v>Kanuit</v>
          </cell>
          <cell r="CB554"/>
          <cell r="CC554">
            <v>9</v>
          </cell>
        </row>
        <row r="555">
          <cell r="C555">
            <v>243</v>
          </cell>
          <cell r="D555">
            <v>11</v>
          </cell>
          <cell r="E555">
            <v>111</v>
          </cell>
          <cell r="F555">
            <v>11</v>
          </cell>
          <cell r="G555"/>
          <cell r="H555" t="str">
            <v/>
          </cell>
          <cell r="I555" t="str">
            <v/>
          </cell>
          <cell r="J555">
            <v>0</v>
          </cell>
          <cell r="K555" t="str">
            <v>Sabie</v>
          </cell>
          <cell r="L555" t="str">
            <v>Storage - 0.75 Composite Water Tower</v>
          </cell>
          <cell r="M555" t="str">
            <v>1620011-1</v>
          </cell>
          <cell r="N555" t="str">
            <v xml:space="preserve">No </v>
          </cell>
          <cell r="O555">
            <v>12406</v>
          </cell>
          <cell r="P555" t="str">
            <v>Reg</v>
          </cell>
          <cell r="Q555" t="str">
            <v>Exempt</v>
          </cell>
          <cell r="R555"/>
          <cell r="S555"/>
          <cell r="T555"/>
          <cell r="U555"/>
          <cell r="V555"/>
          <cell r="W555">
            <v>0</v>
          </cell>
          <cell r="X555"/>
          <cell r="Y555"/>
          <cell r="Z555"/>
          <cell r="AA555"/>
          <cell r="AB555">
            <v>0</v>
          </cell>
          <cell r="AC555"/>
          <cell r="AD555"/>
          <cell r="AE555"/>
          <cell r="AF555"/>
          <cell r="AG555"/>
          <cell r="AH555"/>
          <cell r="AI555">
            <v>4400000</v>
          </cell>
          <cell r="AJ555">
            <v>4400000</v>
          </cell>
          <cell r="AK555">
            <v>0</v>
          </cell>
          <cell r="AL555"/>
          <cell r="AM555"/>
          <cell r="AN555"/>
          <cell r="AO555"/>
          <cell r="AP555"/>
          <cell r="AQ555">
            <v>4400000</v>
          </cell>
          <cell r="AR555">
            <v>0</v>
          </cell>
          <cell r="AS555"/>
          <cell r="AT555">
            <v>0</v>
          </cell>
          <cell r="AU555">
            <v>0</v>
          </cell>
          <cell r="AV555"/>
          <cell r="AW555">
            <v>0</v>
          </cell>
          <cell r="AX555">
            <v>0</v>
          </cell>
          <cell r="AY555">
            <v>0</v>
          </cell>
          <cell r="AZ555"/>
          <cell r="BA555"/>
          <cell r="BB555"/>
          <cell r="BC555"/>
          <cell r="BD555"/>
          <cell r="BE555"/>
          <cell r="BF555">
            <v>0</v>
          </cell>
          <cell r="BG555">
            <v>0</v>
          </cell>
          <cell r="BH555"/>
          <cell r="BI555">
            <v>0</v>
          </cell>
          <cell r="BJ555"/>
          <cell r="BK555"/>
          <cell r="BL555"/>
          <cell r="BM555"/>
          <cell r="BN555"/>
          <cell r="BO555"/>
          <cell r="BP555"/>
          <cell r="BQ555"/>
          <cell r="BR555"/>
          <cell r="BS555"/>
          <cell r="BT555">
            <v>0</v>
          </cell>
          <cell r="BU555"/>
          <cell r="BV555"/>
          <cell r="BW555"/>
          <cell r="BX555"/>
          <cell r="BY555"/>
          <cell r="BZ555"/>
          <cell r="CA555" t="str">
            <v>Sabie</v>
          </cell>
          <cell r="CB555"/>
          <cell r="CC555">
            <v>11</v>
          </cell>
        </row>
        <row r="556">
          <cell r="C556">
            <v>126</v>
          </cell>
          <cell r="D556">
            <v>15</v>
          </cell>
          <cell r="E556"/>
          <cell r="F556"/>
          <cell r="G556">
            <v>2024</v>
          </cell>
          <cell r="H556" t="str">
            <v/>
          </cell>
          <cell r="I556" t="str">
            <v>Yes</v>
          </cell>
          <cell r="J556"/>
          <cell r="K556"/>
          <cell r="L556" t="str">
            <v xml:space="preserve">Other - LSL Replacements </v>
          </cell>
          <cell r="M556" t="str">
            <v>1660010-3</v>
          </cell>
          <cell r="N556" t="str">
            <v>Yes</v>
          </cell>
          <cell r="O556">
            <v>20313</v>
          </cell>
          <cell r="P556" t="str">
            <v>LSL</v>
          </cell>
          <cell r="Q556"/>
          <cell r="R556"/>
          <cell r="S556">
            <v>45216</v>
          </cell>
          <cell r="T556">
            <v>186686</v>
          </cell>
          <cell r="U556">
            <v>93343</v>
          </cell>
          <cell r="V556">
            <v>93343</v>
          </cell>
          <cell r="W556"/>
          <cell r="X556" t="str">
            <v>Part B</v>
          </cell>
          <cell r="Y556"/>
          <cell r="Z556"/>
          <cell r="AA556"/>
          <cell r="AB556"/>
          <cell r="AC556"/>
          <cell r="AD556">
            <v>45413</v>
          </cell>
          <cell r="AE556">
            <v>45689</v>
          </cell>
          <cell r="AF556"/>
          <cell r="AG556"/>
          <cell r="AH556" t="str">
            <v>Cmt rcd for IUP &amp; PPL to add project</v>
          </cell>
          <cell r="AI556">
            <v>188686</v>
          </cell>
          <cell r="AJ556"/>
          <cell r="AK556"/>
          <cell r="AL556"/>
          <cell r="AM556"/>
          <cell r="AN556"/>
          <cell r="AO556"/>
          <cell r="AP556"/>
          <cell r="AQ556">
            <v>188686</v>
          </cell>
          <cell r="AR556">
            <v>188686</v>
          </cell>
          <cell r="AS556"/>
          <cell r="AT556">
            <v>93343</v>
          </cell>
          <cell r="AU556">
            <v>0</v>
          </cell>
          <cell r="AV556"/>
          <cell r="AW556">
            <v>93343</v>
          </cell>
          <cell r="AX556">
            <v>46671.5</v>
          </cell>
          <cell r="AY556">
            <v>48671.5</v>
          </cell>
          <cell r="AZ556"/>
          <cell r="BA556"/>
          <cell r="BB556"/>
          <cell r="BC556"/>
          <cell r="BD556"/>
          <cell r="BE556"/>
          <cell r="BF556"/>
          <cell r="BG556"/>
          <cell r="BH556"/>
          <cell r="BI556">
            <v>0</v>
          </cell>
          <cell r="BJ556"/>
          <cell r="BK556"/>
          <cell r="BL556"/>
          <cell r="BM556"/>
          <cell r="BN556"/>
          <cell r="BO556"/>
          <cell r="BP556"/>
          <cell r="BQ556"/>
          <cell r="BR556"/>
          <cell r="BS556"/>
          <cell r="BT556">
            <v>0</v>
          </cell>
          <cell r="BU556"/>
          <cell r="BV556"/>
          <cell r="BW556"/>
          <cell r="BX556"/>
          <cell r="BY556"/>
          <cell r="BZ556"/>
          <cell r="CA556" t="str">
            <v>Kanuit</v>
          </cell>
          <cell r="CB556" t="str">
            <v>Gallentine</v>
          </cell>
          <cell r="CC556">
            <v>10</v>
          </cell>
        </row>
        <row r="557">
          <cell r="C557">
            <v>226</v>
          </cell>
          <cell r="D557">
            <v>12</v>
          </cell>
          <cell r="E557">
            <v>98</v>
          </cell>
          <cell r="F557">
            <v>12</v>
          </cell>
          <cell r="G557">
            <v>2024</v>
          </cell>
          <cell r="H557" t="str">
            <v/>
          </cell>
          <cell r="I557" t="str">
            <v>Yes</v>
          </cell>
          <cell r="J557">
            <v>0</v>
          </cell>
          <cell r="K557" t="str">
            <v>Kanuit</v>
          </cell>
          <cell r="L557" t="str">
            <v>Treatment - Gravity Filters and RO</v>
          </cell>
          <cell r="M557" t="str">
            <v>1660010-2</v>
          </cell>
          <cell r="N557" t="str">
            <v xml:space="preserve">No </v>
          </cell>
          <cell r="O557">
            <v>19449</v>
          </cell>
          <cell r="P557" t="str">
            <v>Reg</v>
          </cell>
          <cell r="Q557" t="str">
            <v>Exempt</v>
          </cell>
          <cell r="R557"/>
          <cell r="S557">
            <v>45052</v>
          </cell>
          <cell r="T557">
            <v>33450000</v>
          </cell>
          <cell r="U557"/>
          <cell r="V557"/>
          <cell r="W557">
            <v>33450000</v>
          </cell>
          <cell r="X557" t="str">
            <v>Part B</v>
          </cell>
          <cell r="Y557"/>
          <cell r="Z557">
            <v>44686</v>
          </cell>
          <cell r="AA557">
            <v>16725000</v>
          </cell>
          <cell r="AB557">
            <v>16725000</v>
          </cell>
          <cell r="AC557" t="str">
            <v>Part B</v>
          </cell>
          <cell r="AD557">
            <v>45108</v>
          </cell>
          <cell r="AE557">
            <v>45899</v>
          </cell>
          <cell r="AF557"/>
          <cell r="AG557"/>
          <cell r="AH557"/>
          <cell r="AI557">
            <v>33450000</v>
          </cell>
          <cell r="AJ557">
            <v>33450000</v>
          </cell>
          <cell r="AK557">
            <v>0</v>
          </cell>
          <cell r="AL557"/>
          <cell r="AM557"/>
          <cell r="AN557"/>
          <cell r="AO557"/>
          <cell r="AP557"/>
          <cell r="AQ557">
            <v>33450000</v>
          </cell>
          <cell r="AR557">
            <v>33450000</v>
          </cell>
          <cell r="AS557"/>
          <cell r="AT557">
            <v>0</v>
          </cell>
          <cell r="AU557">
            <v>0</v>
          </cell>
          <cell r="AV557"/>
          <cell r="AW557">
            <v>0</v>
          </cell>
          <cell r="AX557">
            <v>0</v>
          </cell>
          <cell r="AY557">
            <v>33450000</v>
          </cell>
          <cell r="AZ557"/>
          <cell r="BA557"/>
          <cell r="BB557"/>
          <cell r="BC557"/>
          <cell r="BD557"/>
          <cell r="BE557"/>
          <cell r="BF557">
            <v>0</v>
          </cell>
          <cell r="BG557">
            <v>0</v>
          </cell>
          <cell r="BH557"/>
          <cell r="BI557">
            <v>0</v>
          </cell>
          <cell r="BJ557"/>
          <cell r="BK557"/>
          <cell r="BL557"/>
          <cell r="BM557"/>
          <cell r="BN557"/>
          <cell r="BO557"/>
          <cell r="BP557"/>
          <cell r="BQ557"/>
          <cell r="BR557"/>
          <cell r="BS557"/>
          <cell r="BT557">
            <v>0</v>
          </cell>
          <cell r="BU557"/>
          <cell r="BV557"/>
          <cell r="BW557"/>
          <cell r="BX557"/>
          <cell r="BY557"/>
          <cell r="BZ557"/>
          <cell r="CA557" t="str">
            <v>Kanuit</v>
          </cell>
          <cell r="CB557" t="str">
            <v>Gallentine</v>
          </cell>
          <cell r="CC557">
            <v>10</v>
          </cell>
        </row>
        <row r="558">
          <cell r="C558">
            <v>256</v>
          </cell>
          <cell r="D558">
            <v>10</v>
          </cell>
          <cell r="E558">
            <v>122</v>
          </cell>
          <cell r="F558">
            <v>10</v>
          </cell>
          <cell r="G558" t="str">
            <v/>
          </cell>
          <cell r="H558" t="str">
            <v/>
          </cell>
          <cell r="I558" t="str">
            <v/>
          </cell>
          <cell r="J558" t="str">
            <v>RD Commit</v>
          </cell>
          <cell r="K558" t="str">
            <v>Schultz</v>
          </cell>
          <cell r="L558" t="str">
            <v>Watermain - Repl Northeast Watermain</v>
          </cell>
          <cell r="M558" t="str">
            <v>1360005-6</v>
          </cell>
          <cell r="N558" t="str">
            <v xml:space="preserve">No </v>
          </cell>
          <cell r="O558">
            <v>202</v>
          </cell>
          <cell r="P558" t="str">
            <v>Reg</v>
          </cell>
          <cell r="Q558" t="str">
            <v>Exempt</v>
          </cell>
          <cell r="R558"/>
          <cell r="S558"/>
          <cell r="T558"/>
          <cell r="U558"/>
          <cell r="V558"/>
          <cell r="W558">
            <v>0</v>
          </cell>
          <cell r="X558"/>
          <cell r="Y558"/>
          <cell r="Z558"/>
          <cell r="AA558"/>
          <cell r="AB558">
            <v>0</v>
          </cell>
          <cell r="AC558"/>
          <cell r="AD558"/>
          <cell r="AE558"/>
          <cell r="AF558"/>
          <cell r="AG558"/>
          <cell r="AH558"/>
          <cell r="AI558">
            <v>1483250</v>
          </cell>
          <cell r="AJ558">
            <v>1483250</v>
          </cell>
          <cell r="AK558">
            <v>0</v>
          </cell>
          <cell r="AL558"/>
          <cell r="AM558"/>
          <cell r="AN558"/>
          <cell r="AO558"/>
          <cell r="AP558"/>
          <cell r="AQ558">
            <v>1483250</v>
          </cell>
          <cell r="AR558">
            <v>0</v>
          </cell>
          <cell r="AS558"/>
          <cell r="AT558">
            <v>0</v>
          </cell>
          <cell r="AU558">
            <v>0</v>
          </cell>
          <cell r="AV558"/>
          <cell r="AW558">
            <v>0</v>
          </cell>
          <cell r="AX558">
            <v>0</v>
          </cell>
          <cell r="AY558">
            <v>0</v>
          </cell>
          <cell r="AZ558"/>
          <cell r="BA558"/>
          <cell r="BB558"/>
          <cell r="BC558"/>
          <cell r="BD558"/>
          <cell r="BE558"/>
          <cell r="BF558"/>
          <cell r="BG558"/>
          <cell r="BH558"/>
          <cell r="BI558"/>
          <cell r="BJ558" t="str">
            <v>RD Commit</v>
          </cell>
          <cell r="BK558"/>
          <cell r="BL558">
            <v>43373</v>
          </cell>
          <cell r="BM558">
            <v>1483250</v>
          </cell>
          <cell r="BN558"/>
          <cell r="BO558">
            <v>105</v>
          </cell>
          <cell r="BP558"/>
          <cell r="BQ558">
            <v>889306.74015178892</v>
          </cell>
          <cell r="BR558">
            <v>551595.31984098302</v>
          </cell>
          <cell r="BS558">
            <v>593943.25984821108</v>
          </cell>
          <cell r="BT558">
            <v>1145538.579689194</v>
          </cell>
          <cell r="BU558"/>
          <cell r="BV558"/>
          <cell r="BW558"/>
          <cell r="BX558"/>
          <cell r="BY558"/>
          <cell r="BZ558"/>
          <cell r="CA558" t="str">
            <v>Schultz</v>
          </cell>
          <cell r="CB558" t="str">
            <v>Fletcher</v>
          </cell>
          <cell r="CC558" t="str">
            <v>3a</v>
          </cell>
        </row>
        <row r="559">
          <cell r="C559">
            <v>257</v>
          </cell>
          <cell r="D559">
            <v>10</v>
          </cell>
          <cell r="E559">
            <v>123</v>
          </cell>
          <cell r="F559">
            <v>10</v>
          </cell>
          <cell r="G559" t="str">
            <v/>
          </cell>
          <cell r="H559" t="str">
            <v/>
          </cell>
          <cell r="I559" t="str">
            <v/>
          </cell>
          <cell r="J559" t="str">
            <v>RD Commit</v>
          </cell>
          <cell r="K559" t="str">
            <v>Schultz</v>
          </cell>
          <cell r="L559" t="str">
            <v>Storage - Replace w/50,000 Gallon Tower</v>
          </cell>
          <cell r="M559" t="str">
            <v>1360005-7</v>
          </cell>
          <cell r="N559" t="str">
            <v xml:space="preserve">No </v>
          </cell>
          <cell r="O559">
            <v>202</v>
          </cell>
          <cell r="P559" t="str">
            <v>Reg</v>
          </cell>
          <cell r="Q559" t="str">
            <v>Exempt</v>
          </cell>
          <cell r="R559"/>
          <cell r="S559"/>
          <cell r="T559"/>
          <cell r="U559"/>
          <cell r="V559"/>
          <cell r="W559">
            <v>0</v>
          </cell>
          <cell r="X559"/>
          <cell r="Y559"/>
          <cell r="Z559"/>
          <cell r="AA559"/>
          <cell r="AB559">
            <v>0</v>
          </cell>
          <cell r="AC559"/>
          <cell r="AD559"/>
          <cell r="AE559"/>
          <cell r="AF559"/>
          <cell r="AG559"/>
          <cell r="AH559"/>
          <cell r="AI559">
            <v>942500</v>
          </cell>
          <cell r="AJ559">
            <v>942500</v>
          </cell>
          <cell r="AK559">
            <v>0</v>
          </cell>
          <cell r="AL559"/>
          <cell r="AM559"/>
          <cell r="AN559"/>
          <cell r="AO559"/>
          <cell r="AP559"/>
          <cell r="AQ559">
            <v>942500</v>
          </cell>
          <cell r="AR559">
            <v>0</v>
          </cell>
          <cell r="AS559"/>
          <cell r="AT559">
            <v>0</v>
          </cell>
          <cell r="AU559">
            <v>0</v>
          </cell>
          <cell r="AV559"/>
          <cell r="AW559">
            <v>0</v>
          </cell>
          <cell r="AX559">
            <v>0</v>
          </cell>
          <cell r="AY559">
            <v>0</v>
          </cell>
          <cell r="AZ559"/>
          <cell r="BA559"/>
          <cell r="BB559"/>
          <cell r="BC559"/>
          <cell r="BD559"/>
          <cell r="BE559"/>
          <cell r="BF559"/>
          <cell r="BG559"/>
          <cell r="BH559"/>
          <cell r="BI559"/>
          <cell r="BJ559" t="str">
            <v>RD Commit</v>
          </cell>
          <cell r="BK559"/>
          <cell r="BL559">
            <v>43373</v>
          </cell>
          <cell r="BM559">
            <v>942500</v>
          </cell>
          <cell r="BN559"/>
          <cell r="BO559">
            <v>105</v>
          </cell>
          <cell r="BP559"/>
          <cell r="BQ559">
            <v>565091.25406577531</v>
          </cell>
          <cell r="BR559">
            <v>350499.6385977593</v>
          </cell>
          <cell r="BS559">
            <v>377408.74593422475</v>
          </cell>
          <cell r="BT559">
            <v>727908.38453198411</v>
          </cell>
          <cell r="BU559"/>
          <cell r="BV559" t="str">
            <v>2019 Pending?</v>
          </cell>
          <cell r="BW559"/>
          <cell r="BX559"/>
          <cell r="BY559"/>
          <cell r="BZ559"/>
          <cell r="CA559" t="str">
            <v>Schultz</v>
          </cell>
          <cell r="CB559" t="str">
            <v>Fletcher</v>
          </cell>
          <cell r="CC559" t="str">
            <v>3a</v>
          </cell>
        </row>
        <row r="560">
          <cell r="C560">
            <v>258</v>
          </cell>
          <cell r="D560">
            <v>10</v>
          </cell>
          <cell r="E560">
            <v>124</v>
          </cell>
          <cell r="F560">
            <v>10</v>
          </cell>
          <cell r="G560" t="str">
            <v/>
          </cell>
          <cell r="H560" t="str">
            <v/>
          </cell>
          <cell r="I560" t="str">
            <v/>
          </cell>
          <cell r="J560" t="str">
            <v>RD Commit</v>
          </cell>
          <cell r="K560" t="str">
            <v>Schultz</v>
          </cell>
          <cell r="L560" t="str">
            <v>Conservation-Repl Meters, Service Lines</v>
          </cell>
          <cell r="M560" t="str">
            <v>1360005-8</v>
          </cell>
          <cell r="N560" t="str">
            <v xml:space="preserve">No </v>
          </cell>
          <cell r="O560">
            <v>202</v>
          </cell>
          <cell r="P560" t="str">
            <v>Reg</v>
          </cell>
          <cell r="Q560" t="str">
            <v>Exempt</v>
          </cell>
          <cell r="R560"/>
          <cell r="S560"/>
          <cell r="T560"/>
          <cell r="U560"/>
          <cell r="V560"/>
          <cell r="W560">
            <v>0</v>
          </cell>
          <cell r="X560"/>
          <cell r="Y560"/>
          <cell r="Z560"/>
          <cell r="AA560"/>
          <cell r="AB560">
            <v>0</v>
          </cell>
          <cell r="AC560"/>
          <cell r="AD560"/>
          <cell r="AE560"/>
          <cell r="AF560"/>
          <cell r="AG560"/>
          <cell r="AH560"/>
          <cell r="AI560">
            <v>341250</v>
          </cell>
          <cell r="AJ560">
            <v>341250</v>
          </cell>
          <cell r="AK560">
            <v>0</v>
          </cell>
          <cell r="AL560"/>
          <cell r="AM560"/>
          <cell r="AN560"/>
          <cell r="AO560"/>
          <cell r="AP560"/>
          <cell r="AQ560">
            <v>341250</v>
          </cell>
          <cell r="AR560">
            <v>0</v>
          </cell>
          <cell r="AS560"/>
          <cell r="AT560">
            <v>0</v>
          </cell>
          <cell r="AU560">
            <v>0</v>
          </cell>
          <cell r="AV560"/>
          <cell r="AW560">
            <v>0</v>
          </cell>
          <cell r="AX560">
            <v>0</v>
          </cell>
          <cell r="AY560">
            <v>0</v>
          </cell>
          <cell r="AZ560"/>
          <cell r="BA560"/>
          <cell r="BB560"/>
          <cell r="BC560"/>
          <cell r="BD560"/>
          <cell r="BE560"/>
          <cell r="BF560"/>
          <cell r="BG560"/>
          <cell r="BH560"/>
          <cell r="BI560"/>
          <cell r="BJ560" t="str">
            <v>RD Commit</v>
          </cell>
          <cell r="BK560"/>
          <cell r="BL560">
            <v>43373</v>
          </cell>
          <cell r="BM560">
            <v>341250</v>
          </cell>
          <cell r="BN560"/>
          <cell r="BO560">
            <v>105</v>
          </cell>
          <cell r="BP560"/>
          <cell r="BQ560">
            <v>204602.00578243585</v>
          </cell>
          <cell r="BR560">
            <v>126905.04156125768</v>
          </cell>
          <cell r="BS560">
            <v>136647.99421756415</v>
          </cell>
          <cell r="BT560">
            <v>263553.0357788218</v>
          </cell>
          <cell r="BU560"/>
          <cell r="BV560"/>
          <cell r="BW560"/>
          <cell r="BX560"/>
          <cell r="BY560"/>
          <cell r="BZ560"/>
          <cell r="CA560" t="str">
            <v>Schultz</v>
          </cell>
          <cell r="CB560" t="str">
            <v>Fletcher</v>
          </cell>
          <cell r="CC560" t="str">
            <v>3a</v>
          </cell>
        </row>
        <row r="561">
          <cell r="C561">
            <v>109</v>
          </cell>
          <cell r="D561">
            <v>20</v>
          </cell>
          <cell r="E561"/>
          <cell r="F561"/>
          <cell r="G561">
            <v>2024</v>
          </cell>
          <cell r="H561" t="str">
            <v/>
          </cell>
          <cell r="I561" t="str">
            <v>Yes</v>
          </cell>
          <cell r="J561">
            <v>0</v>
          </cell>
          <cell r="K561" t="str">
            <v>Sabie</v>
          </cell>
          <cell r="L561" t="str">
            <v xml:space="preserve">Other - LSL Replacement-Railroad St. </v>
          </cell>
          <cell r="M561" t="str">
            <v>1100019-3</v>
          </cell>
          <cell r="N561" t="str">
            <v>Yes</v>
          </cell>
          <cell r="O561">
            <v>3838</v>
          </cell>
          <cell r="P561" t="str">
            <v>LSL</v>
          </cell>
          <cell r="Q561"/>
          <cell r="R561"/>
          <cell r="S561">
            <v>45068</v>
          </cell>
          <cell r="T561">
            <v>110000</v>
          </cell>
          <cell r="U561">
            <v>55000</v>
          </cell>
          <cell r="V561">
            <v>55000</v>
          </cell>
          <cell r="W561">
            <v>27500</v>
          </cell>
          <cell r="X561" t="str">
            <v>Part B</v>
          </cell>
          <cell r="Y561"/>
          <cell r="Z561"/>
          <cell r="AA561"/>
          <cell r="AB561"/>
          <cell r="AC561"/>
          <cell r="AD561">
            <v>45413</v>
          </cell>
          <cell r="AE561">
            <v>45536</v>
          </cell>
          <cell r="AF561"/>
          <cell r="AG561"/>
          <cell r="AH561" t="str">
            <v>Private/Public cost breakdown?</v>
          </cell>
          <cell r="AI561">
            <v>110000</v>
          </cell>
          <cell r="AJ561">
            <v>110000</v>
          </cell>
          <cell r="AK561">
            <v>0</v>
          </cell>
          <cell r="AL561"/>
          <cell r="AM561"/>
          <cell r="AN561"/>
          <cell r="AO561"/>
          <cell r="AP561"/>
          <cell r="AQ561">
            <v>110000</v>
          </cell>
          <cell r="AR561">
            <v>110000</v>
          </cell>
          <cell r="AS561"/>
          <cell r="AT561">
            <v>55000</v>
          </cell>
          <cell r="AU561">
            <v>0</v>
          </cell>
          <cell r="AV561"/>
          <cell r="AW561">
            <v>55000</v>
          </cell>
          <cell r="AX561">
            <v>27500</v>
          </cell>
          <cell r="AY561">
            <v>27500</v>
          </cell>
          <cell r="AZ561"/>
          <cell r="BA561"/>
          <cell r="BB561"/>
          <cell r="BC561"/>
          <cell r="BD561"/>
          <cell r="BE561"/>
          <cell r="BF561">
            <v>0</v>
          </cell>
          <cell r="BG561">
            <v>0</v>
          </cell>
          <cell r="BH561"/>
          <cell r="BI561">
            <v>0</v>
          </cell>
          <cell r="BJ561"/>
          <cell r="BK561"/>
          <cell r="BL561"/>
          <cell r="BM561"/>
          <cell r="BN561"/>
          <cell r="BO561"/>
          <cell r="BP561"/>
          <cell r="BQ561"/>
          <cell r="BR561"/>
          <cell r="BS561"/>
          <cell r="BT561"/>
          <cell r="BU561"/>
          <cell r="BV561"/>
          <cell r="BW561"/>
          <cell r="BX561"/>
          <cell r="BY561"/>
          <cell r="BZ561"/>
          <cell r="CA561" t="str">
            <v>Sabie</v>
          </cell>
          <cell r="CB561"/>
          <cell r="CC561">
            <v>11</v>
          </cell>
        </row>
        <row r="562">
          <cell r="C562">
            <v>110</v>
          </cell>
          <cell r="D562">
            <v>20</v>
          </cell>
          <cell r="E562"/>
          <cell r="F562"/>
          <cell r="G562">
            <v>2024</v>
          </cell>
          <cell r="H562" t="str">
            <v/>
          </cell>
          <cell r="I562" t="str">
            <v>Yes</v>
          </cell>
          <cell r="J562">
            <v>0</v>
          </cell>
          <cell r="K562" t="str">
            <v>Sabie</v>
          </cell>
          <cell r="L562" t="str">
            <v xml:space="preserve">Other - LSL Replacement-SW 4th Ave. </v>
          </cell>
          <cell r="M562" t="str">
            <v>1100019-5</v>
          </cell>
          <cell r="N562" t="str">
            <v>Yes</v>
          </cell>
          <cell r="O562">
            <v>3162</v>
          </cell>
          <cell r="P562" t="str">
            <v>LSL</v>
          </cell>
          <cell r="Q562"/>
          <cell r="R562"/>
          <cell r="S562">
            <v>45068</v>
          </cell>
          <cell r="T562">
            <v>110000</v>
          </cell>
          <cell r="U562">
            <v>55000</v>
          </cell>
          <cell r="V562">
            <v>55000</v>
          </cell>
          <cell r="W562">
            <v>27500</v>
          </cell>
          <cell r="X562" t="str">
            <v>Part B</v>
          </cell>
          <cell r="Y562"/>
          <cell r="Z562"/>
          <cell r="AA562"/>
          <cell r="AB562"/>
          <cell r="AC562"/>
          <cell r="AD562">
            <v>45413</v>
          </cell>
          <cell r="AE562">
            <v>45536</v>
          </cell>
          <cell r="AF562"/>
          <cell r="AG562"/>
          <cell r="AH562" t="str">
            <v>Private/Public cost breakdown?</v>
          </cell>
          <cell r="AI562">
            <v>110000</v>
          </cell>
          <cell r="AJ562">
            <v>110000</v>
          </cell>
          <cell r="AK562">
            <v>0</v>
          </cell>
          <cell r="AL562"/>
          <cell r="AM562"/>
          <cell r="AN562"/>
          <cell r="AO562"/>
          <cell r="AP562"/>
          <cell r="AQ562">
            <v>110000</v>
          </cell>
          <cell r="AR562">
            <v>110000</v>
          </cell>
          <cell r="AS562"/>
          <cell r="AT562">
            <v>55000</v>
          </cell>
          <cell r="AU562">
            <v>0</v>
          </cell>
          <cell r="AV562"/>
          <cell r="AW562">
            <v>55000</v>
          </cell>
          <cell r="AX562">
            <v>27500</v>
          </cell>
          <cell r="AY562">
            <v>27500</v>
          </cell>
          <cell r="AZ562"/>
          <cell r="BA562"/>
          <cell r="BB562"/>
          <cell r="BC562"/>
          <cell r="BD562"/>
          <cell r="BE562"/>
          <cell r="BF562">
            <v>0</v>
          </cell>
          <cell r="BG562">
            <v>0</v>
          </cell>
          <cell r="BH562"/>
          <cell r="BI562">
            <v>0</v>
          </cell>
          <cell r="BJ562"/>
          <cell r="BK562"/>
          <cell r="BL562"/>
          <cell r="BM562"/>
          <cell r="BN562"/>
          <cell r="BO562"/>
          <cell r="BP562"/>
          <cell r="BQ562"/>
          <cell r="BR562"/>
          <cell r="BS562"/>
          <cell r="BT562"/>
          <cell r="BU562"/>
          <cell r="BV562"/>
          <cell r="BW562"/>
          <cell r="BX562"/>
          <cell r="BY562"/>
          <cell r="BZ562"/>
          <cell r="CA562" t="str">
            <v>Sabie</v>
          </cell>
          <cell r="CB562"/>
          <cell r="CC562">
            <v>11</v>
          </cell>
        </row>
        <row r="563">
          <cell r="C563">
            <v>618</v>
          </cell>
          <cell r="D563">
            <v>10</v>
          </cell>
          <cell r="E563"/>
          <cell r="F563"/>
          <cell r="G563">
            <v>2024</v>
          </cell>
          <cell r="H563" t="str">
            <v/>
          </cell>
          <cell r="I563" t="str">
            <v>Yes</v>
          </cell>
          <cell r="J563">
            <v>0</v>
          </cell>
          <cell r="K563" t="str">
            <v>Sabie</v>
          </cell>
          <cell r="L563" t="str">
            <v>Watermain - Railroad St. &amp; Loop</v>
          </cell>
          <cell r="M563" t="str">
            <v>1100019-2</v>
          </cell>
          <cell r="N563" t="str">
            <v xml:space="preserve">No </v>
          </cell>
          <cell r="O563">
            <v>3838</v>
          </cell>
          <cell r="P563" t="str">
            <v>Reg</v>
          </cell>
          <cell r="Q563"/>
          <cell r="R563"/>
          <cell r="S563">
            <v>45068</v>
          </cell>
          <cell r="T563">
            <v>543675</v>
          </cell>
          <cell r="U563"/>
          <cell r="V563"/>
          <cell r="W563">
            <v>543675</v>
          </cell>
          <cell r="X563" t="str">
            <v>Part B</v>
          </cell>
          <cell r="Y563"/>
          <cell r="Z563"/>
          <cell r="AA563"/>
          <cell r="AB563"/>
          <cell r="AC563"/>
          <cell r="AD563">
            <v>45413</v>
          </cell>
          <cell r="AE563">
            <v>45536</v>
          </cell>
          <cell r="AF563"/>
          <cell r="AG563"/>
          <cell r="AH563"/>
          <cell r="AI563">
            <v>543675</v>
          </cell>
          <cell r="AJ563">
            <v>543675</v>
          </cell>
          <cell r="AK563">
            <v>0</v>
          </cell>
          <cell r="AL563"/>
          <cell r="AM563"/>
          <cell r="AN563"/>
          <cell r="AO563"/>
          <cell r="AP563"/>
          <cell r="AQ563">
            <v>543675</v>
          </cell>
          <cell r="AR563">
            <v>543675</v>
          </cell>
          <cell r="AS563"/>
          <cell r="AT563">
            <v>0</v>
          </cell>
          <cell r="AU563">
            <v>0</v>
          </cell>
          <cell r="AV563"/>
          <cell r="AW563">
            <v>0</v>
          </cell>
          <cell r="AX563">
            <v>0</v>
          </cell>
          <cell r="AY563">
            <v>543675</v>
          </cell>
          <cell r="AZ563"/>
          <cell r="BA563"/>
          <cell r="BB563"/>
          <cell r="BC563"/>
          <cell r="BD563"/>
          <cell r="BE563"/>
          <cell r="BF563">
            <v>0</v>
          </cell>
          <cell r="BG563">
            <v>0</v>
          </cell>
          <cell r="BH563"/>
          <cell r="BI563">
            <v>0</v>
          </cell>
          <cell r="BJ563"/>
          <cell r="BK563"/>
          <cell r="BL563"/>
          <cell r="BM563"/>
          <cell r="BN563"/>
          <cell r="BO563"/>
          <cell r="BP563"/>
          <cell r="BQ563"/>
          <cell r="BR563"/>
          <cell r="BS563"/>
          <cell r="BT563"/>
          <cell r="BU563"/>
          <cell r="BV563"/>
          <cell r="BW563"/>
          <cell r="BX563"/>
          <cell r="BY563"/>
          <cell r="BZ563"/>
          <cell r="CA563" t="str">
            <v>Sabie</v>
          </cell>
          <cell r="CB563"/>
          <cell r="CC563">
            <v>11</v>
          </cell>
        </row>
        <row r="564">
          <cell r="C564">
            <v>619</v>
          </cell>
          <cell r="D564">
            <v>10</v>
          </cell>
          <cell r="E564"/>
          <cell r="F564"/>
          <cell r="G564">
            <v>2024</v>
          </cell>
          <cell r="H564" t="str">
            <v/>
          </cell>
          <cell r="I564" t="str">
            <v>Yes</v>
          </cell>
          <cell r="J564">
            <v>0</v>
          </cell>
          <cell r="K564" t="str">
            <v>Sabie</v>
          </cell>
          <cell r="L564" t="str">
            <v>Watermain - SW 4th Ave. &amp; Loop</v>
          </cell>
          <cell r="M564" t="str">
            <v>1100019-4</v>
          </cell>
          <cell r="N564" t="str">
            <v xml:space="preserve">No </v>
          </cell>
          <cell r="O564">
            <v>3838</v>
          </cell>
          <cell r="P564" t="str">
            <v>Reg</v>
          </cell>
          <cell r="Q564"/>
          <cell r="R564"/>
          <cell r="S564">
            <v>45068</v>
          </cell>
          <cell r="T564">
            <v>783750</v>
          </cell>
          <cell r="U564"/>
          <cell r="V564"/>
          <cell r="W564">
            <v>783750</v>
          </cell>
          <cell r="X564" t="str">
            <v>Part B</v>
          </cell>
          <cell r="Y564"/>
          <cell r="Z564"/>
          <cell r="AA564"/>
          <cell r="AB564"/>
          <cell r="AC564"/>
          <cell r="AD564">
            <v>45413</v>
          </cell>
          <cell r="AE564">
            <v>45536</v>
          </cell>
          <cell r="AF564"/>
          <cell r="AG564"/>
          <cell r="AH564"/>
          <cell r="AI564">
            <v>783750</v>
          </cell>
          <cell r="AJ564">
            <v>783750</v>
          </cell>
          <cell r="AK564">
            <v>0</v>
          </cell>
          <cell r="AL564"/>
          <cell r="AM564"/>
          <cell r="AN564"/>
          <cell r="AO564"/>
          <cell r="AP564"/>
          <cell r="AQ564">
            <v>783750</v>
          </cell>
          <cell r="AR564">
            <v>783750</v>
          </cell>
          <cell r="AS564"/>
          <cell r="AT564">
            <v>0</v>
          </cell>
          <cell r="AU564">
            <v>0</v>
          </cell>
          <cell r="AV564"/>
          <cell r="AW564">
            <v>0</v>
          </cell>
          <cell r="AX564">
            <v>0</v>
          </cell>
          <cell r="AY564">
            <v>783750</v>
          </cell>
          <cell r="AZ564"/>
          <cell r="BA564"/>
          <cell r="BB564"/>
          <cell r="BC564"/>
          <cell r="BD564"/>
          <cell r="BE564"/>
          <cell r="BF564">
            <v>0</v>
          </cell>
          <cell r="BG564">
            <v>0</v>
          </cell>
          <cell r="BH564"/>
          <cell r="BI564">
            <v>0</v>
          </cell>
          <cell r="BJ564"/>
          <cell r="BK564"/>
          <cell r="BL564"/>
          <cell r="BM564"/>
          <cell r="BN564"/>
          <cell r="BO564"/>
          <cell r="BP564"/>
          <cell r="BQ564"/>
          <cell r="BR564"/>
          <cell r="BS564"/>
          <cell r="BT564"/>
          <cell r="BU564"/>
          <cell r="BV564"/>
          <cell r="BW564"/>
          <cell r="BX564"/>
          <cell r="BY564"/>
          <cell r="BZ564"/>
          <cell r="CA564" t="str">
            <v>Sabie</v>
          </cell>
          <cell r="CB564"/>
          <cell r="CC564">
            <v>11</v>
          </cell>
        </row>
        <row r="565">
          <cell r="C565">
            <v>633</v>
          </cell>
          <cell r="D565">
            <v>10</v>
          </cell>
          <cell r="E565"/>
          <cell r="F565"/>
          <cell r="G565">
            <v>2024</v>
          </cell>
          <cell r="H565" t="str">
            <v/>
          </cell>
          <cell r="I565" t="str">
            <v>Yes</v>
          </cell>
          <cell r="J565">
            <v>0</v>
          </cell>
          <cell r="K565" t="str">
            <v>Sabie</v>
          </cell>
          <cell r="L565" t="str">
            <v>Source - Well #3 &amp; Pumphouse</v>
          </cell>
          <cell r="M565" t="str">
            <v>1820020-2</v>
          </cell>
          <cell r="N565" t="str">
            <v xml:space="preserve">No </v>
          </cell>
          <cell r="O565">
            <v>4720</v>
          </cell>
          <cell r="P565" t="str">
            <v>Reg</v>
          </cell>
          <cell r="Q565"/>
          <cell r="R565"/>
          <cell r="S565">
            <v>45064</v>
          </cell>
          <cell r="T565">
            <v>3120000</v>
          </cell>
          <cell r="U565"/>
          <cell r="V565"/>
          <cell r="W565">
            <v>3120000</v>
          </cell>
          <cell r="X565" t="str">
            <v>Part B</v>
          </cell>
          <cell r="Y565"/>
          <cell r="Z565"/>
          <cell r="AA565"/>
          <cell r="AB565"/>
          <cell r="AC565"/>
          <cell r="AD565">
            <v>45292</v>
          </cell>
          <cell r="AE565">
            <v>45962</v>
          </cell>
          <cell r="AF565"/>
          <cell r="AG565"/>
          <cell r="AH565"/>
          <cell r="AI565">
            <v>3120000</v>
          </cell>
          <cell r="AJ565">
            <v>3120000</v>
          </cell>
          <cell r="AK565">
            <v>0</v>
          </cell>
          <cell r="AL565"/>
          <cell r="AM565"/>
          <cell r="AN565"/>
          <cell r="AO565"/>
          <cell r="AP565"/>
          <cell r="AQ565">
            <v>3120000</v>
          </cell>
          <cell r="AR565">
            <v>3120000</v>
          </cell>
          <cell r="AS565"/>
          <cell r="AT565">
            <v>0</v>
          </cell>
          <cell r="AU565">
            <v>0</v>
          </cell>
          <cell r="AV565"/>
          <cell r="AW565">
            <v>0</v>
          </cell>
          <cell r="AX565">
            <v>0</v>
          </cell>
          <cell r="AY565">
            <v>3120000</v>
          </cell>
          <cell r="AZ565"/>
          <cell r="BA565"/>
          <cell r="BB565"/>
          <cell r="BC565"/>
          <cell r="BD565"/>
          <cell r="BE565"/>
          <cell r="BF565">
            <v>0</v>
          </cell>
          <cell r="BG565">
            <v>0</v>
          </cell>
          <cell r="BH565"/>
          <cell r="BI565">
            <v>0</v>
          </cell>
          <cell r="BJ565"/>
          <cell r="BK565"/>
          <cell r="BL565"/>
          <cell r="BM565"/>
          <cell r="BN565"/>
          <cell r="BO565"/>
          <cell r="BP565"/>
          <cell r="BQ565"/>
          <cell r="BR565"/>
          <cell r="BS565"/>
          <cell r="BT565"/>
          <cell r="BU565"/>
          <cell r="BV565"/>
          <cell r="BW565"/>
          <cell r="BX565"/>
          <cell r="BY565"/>
          <cell r="BZ565"/>
          <cell r="CA565" t="str">
            <v>Sabie</v>
          </cell>
          <cell r="CB565"/>
          <cell r="CC565">
            <v>11</v>
          </cell>
        </row>
        <row r="566">
          <cell r="C566">
            <v>250</v>
          </cell>
          <cell r="D566">
            <v>10</v>
          </cell>
          <cell r="E566">
            <v>116</v>
          </cell>
          <cell r="F566">
            <v>10</v>
          </cell>
          <cell r="G566"/>
          <cell r="H566" t="str">
            <v/>
          </cell>
          <cell r="I566" t="str">
            <v/>
          </cell>
          <cell r="J566" t="str">
            <v>PER submitted</v>
          </cell>
          <cell r="K566" t="str">
            <v>Barrett</v>
          </cell>
          <cell r="L566" t="str">
            <v>Watermain - Repl E.Rutherford/Hill Ave</v>
          </cell>
          <cell r="M566" t="str">
            <v>1330004-3</v>
          </cell>
          <cell r="N566" t="str">
            <v xml:space="preserve">No </v>
          </cell>
          <cell r="O566">
            <v>359</v>
          </cell>
          <cell r="P566" t="str">
            <v>Reg</v>
          </cell>
          <cell r="Q566" t="str">
            <v>Exempt</v>
          </cell>
          <cell r="R566"/>
          <cell r="S566"/>
          <cell r="T566"/>
          <cell r="U566"/>
          <cell r="V566"/>
          <cell r="W566">
            <v>0</v>
          </cell>
          <cell r="X566"/>
          <cell r="Y566"/>
          <cell r="Z566"/>
          <cell r="AA566"/>
          <cell r="AB566">
            <v>0</v>
          </cell>
          <cell r="AC566"/>
          <cell r="AD566"/>
          <cell r="AE566"/>
          <cell r="AF566"/>
          <cell r="AG566"/>
          <cell r="AH566"/>
          <cell r="AI566">
            <v>765000</v>
          </cell>
          <cell r="AJ566">
            <v>765000</v>
          </cell>
          <cell r="AK566">
            <v>0</v>
          </cell>
          <cell r="AL566"/>
          <cell r="AM566"/>
          <cell r="AN566"/>
          <cell r="AO566"/>
          <cell r="AP566"/>
          <cell r="AQ566">
            <v>765000</v>
          </cell>
          <cell r="AR566">
            <v>0</v>
          </cell>
          <cell r="AS566"/>
          <cell r="AT566">
            <v>0</v>
          </cell>
          <cell r="AU566">
            <v>0</v>
          </cell>
          <cell r="AV566"/>
          <cell r="AW566">
            <v>0</v>
          </cell>
          <cell r="AX566">
            <v>0</v>
          </cell>
          <cell r="AY566">
            <v>0</v>
          </cell>
          <cell r="AZ566"/>
          <cell r="BA566"/>
          <cell r="BB566"/>
          <cell r="BC566"/>
          <cell r="BD566"/>
          <cell r="BE566"/>
          <cell r="BF566"/>
          <cell r="BG566"/>
          <cell r="BH566"/>
          <cell r="BI566"/>
          <cell r="BJ566" t="str">
            <v>PER submitted</v>
          </cell>
          <cell r="BK566"/>
          <cell r="BL566"/>
          <cell r="BM566"/>
          <cell r="BN566"/>
          <cell r="BO566">
            <v>194</v>
          </cell>
          <cell r="BP566"/>
          <cell r="BQ566">
            <v>338000</v>
          </cell>
          <cell r="BR566">
            <v>338000</v>
          </cell>
          <cell r="BS566">
            <v>427000</v>
          </cell>
          <cell r="BT566">
            <v>765000</v>
          </cell>
          <cell r="BU566"/>
          <cell r="BV566" t="str">
            <v>SCDP 2019?</v>
          </cell>
          <cell r="BW566"/>
          <cell r="BX566"/>
          <cell r="BY566"/>
          <cell r="BZ566"/>
          <cell r="CA566" t="str">
            <v>Barrett</v>
          </cell>
          <cell r="CB566" t="str">
            <v>Barrett</v>
          </cell>
          <cell r="CC566" t="str">
            <v>7E</v>
          </cell>
        </row>
        <row r="567">
          <cell r="C567">
            <v>132</v>
          </cell>
          <cell r="D567">
            <v>15</v>
          </cell>
          <cell r="E567">
            <v>648</v>
          </cell>
          <cell r="F567">
            <v>5</v>
          </cell>
          <cell r="G567"/>
          <cell r="H567" t="str">
            <v/>
          </cell>
          <cell r="I567" t="str">
            <v/>
          </cell>
          <cell r="J567" t="str">
            <v>PFA</v>
          </cell>
          <cell r="K567" t="str">
            <v>Berrens</v>
          </cell>
          <cell r="L567" t="str">
            <v>Treatment - Manganese Well &amp; TP</v>
          </cell>
          <cell r="M567" t="str">
            <v>1320005-3</v>
          </cell>
          <cell r="N567" t="str">
            <v xml:space="preserve">No </v>
          </cell>
          <cell r="O567">
            <v>238</v>
          </cell>
          <cell r="P567" t="str">
            <v>EC</v>
          </cell>
          <cell r="Q567" t="str">
            <v>Exempt</v>
          </cell>
          <cell r="R567"/>
          <cell r="S567"/>
          <cell r="T567"/>
          <cell r="U567"/>
          <cell r="V567"/>
          <cell r="W567">
            <v>0</v>
          </cell>
          <cell r="X567"/>
          <cell r="Y567"/>
          <cell r="Z567"/>
          <cell r="AA567"/>
          <cell r="AB567">
            <v>0</v>
          </cell>
          <cell r="AC567"/>
          <cell r="AD567"/>
          <cell r="AE567"/>
          <cell r="AF567"/>
          <cell r="AG567"/>
          <cell r="AH567"/>
          <cell r="AI567">
            <v>3200000</v>
          </cell>
          <cell r="AJ567">
            <v>3200000</v>
          </cell>
          <cell r="AK567">
            <v>0</v>
          </cell>
          <cell r="AL567"/>
          <cell r="AM567"/>
          <cell r="AN567"/>
          <cell r="AO567"/>
          <cell r="AP567"/>
          <cell r="AQ567">
            <v>3200000</v>
          </cell>
          <cell r="AR567">
            <v>0</v>
          </cell>
          <cell r="AS567"/>
          <cell r="AT567">
            <v>0</v>
          </cell>
          <cell r="AU567">
            <v>1600000</v>
          </cell>
          <cell r="AV567"/>
          <cell r="AW567">
            <v>1600000</v>
          </cell>
          <cell r="AX567">
            <v>0</v>
          </cell>
          <cell r="AY567">
            <v>0</v>
          </cell>
          <cell r="AZ567"/>
          <cell r="BA567"/>
          <cell r="BB567"/>
          <cell r="BC567"/>
          <cell r="BD567"/>
          <cell r="BE567"/>
          <cell r="BF567">
            <v>0</v>
          </cell>
          <cell r="BG567">
            <v>0</v>
          </cell>
          <cell r="BH567"/>
          <cell r="BI567">
            <v>0</v>
          </cell>
          <cell r="BJ567" t="str">
            <v>PFA</v>
          </cell>
          <cell r="BK567"/>
          <cell r="BL567"/>
          <cell r="BM567"/>
          <cell r="BN567"/>
          <cell r="BO567"/>
          <cell r="BP567"/>
          <cell r="BQ567"/>
          <cell r="BR567"/>
          <cell r="BS567"/>
          <cell r="BT567">
            <v>0</v>
          </cell>
          <cell r="BU567"/>
          <cell r="BV567"/>
          <cell r="BW567"/>
          <cell r="BX567"/>
          <cell r="BY567"/>
          <cell r="BZ567"/>
          <cell r="CA567" t="str">
            <v>Berrens</v>
          </cell>
          <cell r="CB567"/>
          <cell r="CC567">
            <v>8</v>
          </cell>
        </row>
        <row r="568">
          <cell r="C568">
            <v>637</v>
          </cell>
          <cell r="D568">
            <v>10</v>
          </cell>
          <cell r="E568">
            <v>474</v>
          </cell>
          <cell r="F568">
            <v>10</v>
          </cell>
          <cell r="G568"/>
          <cell r="H568" t="str">
            <v/>
          </cell>
          <cell r="I568" t="str">
            <v/>
          </cell>
          <cell r="J568" t="str">
            <v>PER submitted</v>
          </cell>
          <cell r="K568" t="str">
            <v>Berrens</v>
          </cell>
          <cell r="L568" t="str">
            <v>Watermain - Repl CIP</v>
          </cell>
          <cell r="M568" t="str">
            <v>1320005-2</v>
          </cell>
          <cell r="N568" t="str">
            <v xml:space="preserve">No </v>
          </cell>
          <cell r="O568">
            <v>238</v>
          </cell>
          <cell r="P568" t="str">
            <v>Reg</v>
          </cell>
          <cell r="Q568" t="str">
            <v>Exempt</v>
          </cell>
          <cell r="R568"/>
          <cell r="S568"/>
          <cell r="T568"/>
          <cell r="U568"/>
          <cell r="V568"/>
          <cell r="W568">
            <v>0</v>
          </cell>
          <cell r="X568"/>
          <cell r="Y568"/>
          <cell r="Z568"/>
          <cell r="AA568"/>
          <cell r="AB568">
            <v>0</v>
          </cell>
          <cell r="AC568"/>
          <cell r="AD568"/>
          <cell r="AE568"/>
          <cell r="AF568"/>
          <cell r="AG568"/>
          <cell r="AH568"/>
          <cell r="AI568">
            <v>6074000</v>
          </cell>
          <cell r="AJ568">
            <v>6074000</v>
          </cell>
          <cell r="AK568">
            <v>0</v>
          </cell>
          <cell r="AL568"/>
          <cell r="AM568"/>
          <cell r="AN568"/>
          <cell r="AO568"/>
          <cell r="AP568"/>
          <cell r="AQ568">
            <v>6074000</v>
          </cell>
          <cell r="AR568">
            <v>0</v>
          </cell>
          <cell r="AS568"/>
          <cell r="AT568">
            <v>0</v>
          </cell>
          <cell r="AU568">
            <v>0</v>
          </cell>
          <cell r="AV568"/>
          <cell r="AW568">
            <v>0</v>
          </cell>
          <cell r="AX568">
            <v>0</v>
          </cell>
          <cell r="AY568">
            <v>0</v>
          </cell>
          <cell r="AZ568"/>
          <cell r="BA568"/>
          <cell r="BB568"/>
          <cell r="BC568"/>
          <cell r="BD568"/>
          <cell r="BE568"/>
          <cell r="BF568">
            <v>0</v>
          </cell>
          <cell r="BG568">
            <v>0</v>
          </cell>
          <cell r="BH568"/>
          <cell r="BI568">
            <v>0</v>
          </cell>
          <cell r="BJ568" t="str">
            <v>PER submitted</v>
          </cell>
          <cell r="BK568">
            <v>2024</v>
          </cell>
          <cell r="BL568"/>
          <cell r="BM568"/>
          <cell r="BN568"/>
          <cell r="BO568"/>
          <cell r="BP568"/>
          <cell r="BQ568"/>
          <cell r="BR568"/>
          <cell r="BS568"/>
          <cell r="BT568">
            <v>0</v>
          </cell>
          <cell r="BU568">
            <v>600000</v>
          </cell>
          <cell r="BV568" t="str">
            <v>2023 award</v>
          </cell>
          <cell r="BW568"/>
          <cell r="BX568"/>
          <cell r="BY568"/>
          <cell r="BZ568"/>
          <cell r="CA568" t="str">
            <v>Berrens</v>
          </cell>
          <cell r="CB568" t="str">
            <v>Gallentine</v>
          </cell>
          <cell r="CC568">
            <v>8</v>
          </cell>
        </row>
        <row r="569">
          <cell r="C569">
            <v>820</v>
          </cell>
          <cell r="D569">
            <v>5</v>
          </cell>
          <cell r="E569">
            <v>649</v>
          </cell>
          <cell r="F569">
            <v>5</v>
          </cell>
          <cell r="G569"/>
          <cell r="H569" t="str">
            <v/>
          </cell>
          <cell r="I569" t="str">
            <v/>
          </cell>
          <cell r="J569">
            <v>0</v>
          </cell>
          <cell r="K569" t="str">
            <v>Berrens</v>
          </cell>
          <cell r="L569" t="str">
            <v xml:space="preserve">Storage - Tower Rehabilitation </v>
          </cell>
          <cell r="M569" t="str">
            <v>1320005-4</v>
          </cell>
          <cell r="N569" t="str">
            <v xml:space="preserve">No </v>
          </cell>
          <cell r="O569">
            <v>238</v>
          </cell>
          <cell r="P569" t="str">
            <v>Reg</v>
          </cell>
          <cell r="Q569" t="str">
            <v>Exempt</v>
          </cell>
          <cell r="R569"/>
          <cell r="S569"/>
          <cell r="T569"/>
          <cell r="U569"/>
          <cell r="V569"/>
          <cell r="W569">
            <v>0</v>
          </cell>
          <cell r="X569"/>
          <cell r="Y569"/>
          <cell r="Z569"/>
          <cell r="AA569"/>
          <cell r="AB569">
            <v>0</v>
          </cell>
          <cell r="AC569"/>
          <cell r="AD569"/>
          <cell r="AE569"/>
          <cell r="AF569"/>
          <cell r="AG569"/>
          <cell r="AH569"/>
          <cell r="AI569">
            <v>961000</v>
          </cell>
          <cell r="AJ569">
            <v>961000</v>
          </cell>
          <cell r="AK569">
            <v>0</v>
          </cell>
          <cell r="AL569"/>
          <cell r="AM569"/>
          <cell r="AN569"/>
          <cell r="AO569"/>
          <cell r="AP569"/>
          <cell r="AQ569">
            <v>961000</v>
          </cell>
          <cell r="AR569">
            <v>0</v>
          </cell>
          <cell r="AS569"/>
          <cell r="AT569">
            <v>0</v>
          </cell>
          <cell r="AU569">
            <v>0</v>
          </cell>
          <cell r="AV569"/>
          <cell r="AW569">
            <v>0</v>
          </cell>
          <cell r="AX569">
            <v>0</v>
          </cell>
          <cell r="AY569">
            <v>0</v>
          </cell>
          <cell r="AZ569"/>
          <cell r="BA569"/>
          <cell r="BB569"/>
          <cell r="BC569"/>
          <cell r="BD569"/>
          <cell r="BE569"/>
          <cell r="BF569">
            <v>0</v>
          </cell>
          <cell r="BG569">
            <v>0</v>
          </cell>
          <cell r="BH569"/>
          <cell r="BI569">
            <v>0</v>
          </cell>
          <cell r="BJ569"/>
          <cell r="BK569"/>
          <cell r="BL569"/>
          <cell r="BM569"/>
          <cell r="BN569"/>
          <cell r="BO569"/>
          <cell r="BP569"/>
          <cell r="BQ569"/>
          <cell r="BR569"/>
          <cell r="BS569"/>
          <cell r="BT569">
            <v>0</v>
          </cell>
          <cell r="BU569"/>
          <cell r="BV569"/>
          <cell r="BW569"/>
          <cell r="BX569"/>
          <cell r="BY569"/>
          <cell r="BZ569"/>
          <cell r="CA569" t="str">
            <v>Berrens</v>
          </cell>
          <cell r="CB569"/>
          <cell r="CC569">
            <v>8</v>
          </cell>
        </row>
        <row r="570">
          <cell r="C570">
            <v>821</v>
          </cell>
          <cell r="D570">
            <v>5</v>
          </cell>
          <cell r="E570">
            <v>650</v>
          </cell>
          <cell r="F570">
            <v>5</v>
          </cell>
          <cell r="G570"/>
          <cell r="H570" t="str">
            <v/>
          </cell>
          <cell r="I570" t="str">
            <v/>
          </cell>
          <cell r="J570">
            <v>0</v>
          </cell>
          <cell r="K570" t="str">
            <v>Berrens</v>
          </cell>
          <cell r="L570" t="str">
            <v>Conservation - Replace Meters</v>
          </cell>
          <cell r="M570" t="str">
            <v>1320005-5</v>
          </cell>
          <cell r="N570" t="str">
            <v xml:space="preserve">No </v>
          </cell>
          <cell r="O570">
            <v>238</v>
          </cell>
          <cell r="P570" t="str">
            <v>Reg</v>
          </cell>
          <cell r="Q570" t="str">
            <v>Exempt</v>
          </cell>
          <cell r="R570"/>
          <cell r="S570"/>
          <cell r="T570"/>
          <cell r="U570"/>
          <cell r="V570"/>
          <cell r="W570">
            <v>0</v>
          </cell>
          <cell r="X570"/>
          <cell r="Y570"/>
          <cell r="Z570"/>
          <cell r="AA570"/>
          <cell r="AB570">
            <v>0</v>
          </cell>
          <cell r="AC570"/>
          <cell r="AD570"/>
          <cell r="AE570"/>
          <cell r="AF570"/>
          <cell r="AG570"/>
          <cell r="AH570"/>
          <cell r="AI570">
            <v>216000</v>
          </cell>
          <cell r="AJ570">
            <v>216000</v>
          </cell>
          <cell r="AK570">
            <v>0</v>
          </cell>
          <cell r="AL570"/>
          <cell r="AM570"/>
          <cell r="AN570"/>
          <cell r="AO570"/>
          <cell r="AP570"/>
          <cell r="AQ570">
            <v>216000</v>
          </cell>
          <cell r="AR570">
            <v>0</v>
          </cell>
          <cell r="AS570"/>
          <cell r="AT570">
            <v>0</v>
          </cell>
          <cell r="AU570">
            <v>0</v>
          </cell>
          <cell r="AV570"/>
          <cell r="AW570">
            <v>0</v>
          </cell>
          <cell r="AX570">
            <v>0</v>
          </cell>
          <cell r="AY570">
            <v>0</v>
          </cell>
          <cell r="AZ570"/>
          <cell r="BA570"/>
          <cell r="BB570"/>
          <cell r="BC570"/>
          <cell r="BD570"/>
          <cell r="BE570"/>
          <cell r="BF570">
            <v>0</v>
          </cell>
          <cell r="BG570">
            <v>0</v>
          </cell>
          <cell r="BH570"/>
          <cell r="BI570">
            <v>0</v>
          </cell>
          <cell r="BJ570"/>
          <cell r="BK570"/>
          <cell r="BL570"/>
          <cell r="BM570"/>
          <cell r="BN570"/>
          <cell r="BO570"/>
          <cell r="BP570"/>
          <cell r="BQ570"/>
          <cell r="BR570"/>
          <cell r="BS570"/>
          <cell r="BT570">
            <v>0</v>
          </cell>
          <cell r="BU570"/>
          <cell r="BV570"/>
          <cell r="BW570"/>
          <cell r="BX570"/>
          <cell r="BY570"/>
          <cell r="BZ570"/>
          <cell r="CA570" t="str">
            <v>Berrens</v>
          </cell>
          <cell r="CB570"/>
          <cell r="CC570">
            <v>8</v>
          </cell>
        </row>
        <row r="571">
          <cell r="C571">
            <v>464</v>
          </cell>
          <cell r="D571">
            <v>10</v>
          </cell>
          <cell r="E571">
            <v>338</v>
          </cell>
          <cell r="F571">
            <v>10</v>
          </cell>
          <cell r="G571">
            <v>2024</v>
          </cell>
          <cell r="H571" t="str">
            <v/>
          </cell>
          <cell r="I571" t="str">
            <v>Yes</v>
          </cell>
          <cell r="J571">
            <v>0</v>
          </cell>
          <cell r="K571" t="str">
            <v>Barrett</v>
          </cell>
          <cell r="L571" t="str">
            <v>Treatment - RO addition</v>
          </cell>
          <cell r="M571" t="str">
            <v>1650011-6</v>
          </cell>
          <cell r="N571" t="str">
            <v xml:space="preserve">No </v>
          </cell>
          <cell r="O571">
            <v>2397</v>
          </cell>
          <cell r="P571" t="str">
            <v>Reg</v>
          </cell>
          <cell r="Q571" t="str">
            <v>Exempt</v>
          </cell>
          <cell r="R571"/>
          <cell r="S571">
            <v>45078</v>
          </cell>
          <cell r="T571">
            <v>5200000</v>
          </cell>
          <cell r="U571"/>
          <cell r="V571"/>
          <cell r="W571">
            <v>5200000</v>
          </cell>
          <cell r="X571" t="str">
            <v>Part B</v>
          </cell>
          <cell r="Y571"/>
          <cell r="Z571">
            <v>44708</v>
          </cell>
          <cell r="AA571">
            <v>5200000</v>
          </cell>
          <cell r="AB571">
            <v>5200000</v>
          </cell>
          <cell r="AC571" t="str">
            <v>Part B</v>
          </cell>
          <cell r="AD571">
            <v>45383</v>
          </cell>
          <cell r="AE571">
            <v>45931</v>
          </cell>
          <cell r="AF571"/>
          <cell r="AG571"/>
          <cell r="AH571"/>
          <cell r="AI571">
            <v>5200000</v>
          </cell>
          <cell r="AJ571">
            <v>5200000</v>
          </cell>
          <cell r="AK571">
            <v>0</v>
          </cell>
          <cell r="AL571"/>
          <cell r="AM571"/>
          <cell r="AN571"/>
          <cell r="AO571"/>
          <cell r="AP571"/>
          <cell r="AQ571">
            <v>5200000</v>
          </cell>
          <cell r="AR571">
            <v>5200000</v>
          </cell>
          <cell r="AS571"/>
          <cell r="AT571">
            <v>0</v>
          </cell>
          <cell r="AU571">
            <v>0</v>
          </cell>
          <cell r="AV571"/>
          <cell r="AW571">
            <v>0</v>
          </cell>
          <cell r="AX571">
            <v>0</v>
          </cell>
          <cell r="AY571">
            <v>5200000</v>
          </cell>
          <cell r="AZ571"/>
          <cell r="BA571"/>
          <cell r="BB571"/>
          <cell r="BC571"/>
          <cell r="BD571"/>
          <cell r="BE571"/>
          <cell r="BF571">
            <v>0</v>
          </cell>
          <cell r="BG571">
            <v>4160000</v>
          </cell>
          <cell r="BH571"/>
          <cell r="BI571">
            <v>0</v>
          </cell>
          <cell r="BJ571"/>
          <cell r="BK571"/>
          <cell r="BL571"/>
          <cell r="BM571"/>
          <cell r="BN571"/>
          <cell r="BO571"/>
          <cell r="BP571"/>
          <cell r="BQ571"/>
          <cell r="BR571"/>
          <cell r="BS571"/>
          <cell r="BT571">
            <v>0</v>
          </cell>
          <cell r="BU571"/>
          <cell r="BV571"/>
          <cell r="BW571"/>
          <cell r="BX571"/>
          <cell r="BY571"/>
          <cell r="BZ571"/>
          <cell r="CA571" t="str">
            <v>Barrett</v>
          </cell>
          <cell r="CB571"/>
          <cell r="CC571" t="str">
            <v>6E</v>
          </cell>
        </row>
        <row r="572">
          <cell r="C572">
            <v>153</v>
          </cell>
          <cell r="D572">
            <v>12</v>
          </cell>
          <cell r="E572">
            <v>34</v>
          </cell>
          <cell r="F572">
            <v>12</v>
          </cell>
          <cell r="G572" t="str">
            <v/>
          </cell>
          <cell r="H572" t="str">
            <v/>
          </cell>
          <cell r="I572" t="str">
            <v/>
          </cell>
          <cell r="J572" t="str">
            <v>RD Commit</v>
          </cell>
          <cell r="K572" t="str">
            <v>Barrett</v>
          </cell>
          <cell r="L572" t="str">
            <v>Treatment - New Plant</v>
          </cell>
          <cell r="M572" t="str">
            <v>1480003-4</v>
          </cell>
          <cell r="N572" t="str">
            <v xml:space="preserve">No </v>
          </cell>
          <cell r="O572">
            <v>871</v>
          </cell>
          <cell r="P572" t="str">
            <v>Reg</v>
          </cell>
          <cell r="Q572" t="str">
            <v>Exempt</v>
          </cell>
          <cell r="R572"/>
          <cell r="S572">
            <v>45076</v>
          </cell>
          <cell r="T572">
            <v>6296514</v>
          </cell>
          <cell r="U572"/>
          <cell r="V572"/>
          <cell r="W572">
            <v>1946514</v>
          </cell>
          <cell r="X572" t="str">
            <v>Refer to RD</v>
          </cell>
          <cell r="Y572"/>
          <cell r="Z572"/>
          <cell r="AA572"/>
          <cell r="AB572">
            <v>0</v>
          </cell>
          <cell r="AC572"/>
          <cell r="AD572">
            <v>45170</v>
          </cell>
          <cell r="AE572">
            <v>45931</v>
          </cell>
          <cell r="AF572"/>
          <cell r="AG572"/>
          <cell r="AH572" t="str">
            <v>Referred to RD</v>
          </cell>
          <cell r="AI572">
            <v>9751000</v>
          </cell>
          <cell r="AJ572">
            <v>6296514</v>
          </cell>
          <cell r="AK572">
            <v>3454486</v>
          </cell>
          <cell r="AL572"/>
          <cell r="AM572"/>
          <cell r="AN572"/>
          <cell r="AO572"/>
          <cell r="AP572"/>
          <cell r="AQ572">
            <v>9751000</v>
          </cell>
          <cell r="AR572">
            <v>0</v>
          </cell>
          <cell r="AS572"/>
          <cell r="AT572">
            <v>0</v>
          </cell>
          <cell r="AU572">
            <v>0</v>
          </cell>
          <cell r="AV572"/>
          <cell r="AW572">
            <v>0</v>
          </cell>
          <cell r="AX572">
            <v>0</v>
          </cell>
          <cell r="AY572">
            <v>0</v>
          </cell>
          <cell r="AZ572"/>
          <cell r="BA572"/>
          <cell r="BB572"/>
          <cell r="BC572"/>
          <cell r="BD572">
            <v>4350000</v>
          </cell>
          <cell r="BE572">
            <v>44449</v>
          </cell>
          <cell r="BF572">
            <v>0</v>
          </cell>
          <cell r="BG572">
            <v>5000000</v>
          </cell>
          <cell r="BH572">
            <v>1600000</v>
          </cell>
          <cell r="BI572">
            <v>5000000</v>
          </cell>
          <cell r="BJ572" t="str">
            <v>RD Commit</v>
          </cell>
          <cell r="BK572">
            <v>2021</v>
          </cell>
          <cell r="BL572">
            <v>44449</v>
          </cell>
          <cell r="BM572">
            <v>4223000</v>
          </cell>
          <cell r="BN572">
            <v>9751000</v>
          </cell>
          <cell r="BO572">
            <v>215</v>
          </cell>
          <cell r="BP572">
            <v>76</v>
          </cell>
          <cell r="BQ572">
            <v>8979000</v>
          </cell>
          <cell r="BR572">
            <v>1851000</v>
          </cell>
          <cell r="BS572">
            <v>772000</v>
          </cell>
          <cell r="BT572">
            <v>2623000</v>
          </cell>
          <cell r="BU572"/>
          <cell r="BV572"/>
          <cell r="BW572"/>
          <cell r="BX572"/>
          <cell r="BY572"/>
          <cell r="BZ572"/>
          <cell r="CA572" t="str">
            <v>Barrett</v>
          </cell>
          <cell r="CB572" t="str">
            <v>Barrett</v>
          </cell>
          <cell r="CC572" t="str">
            <v>7E</v>
          </cell>
        </row>
        <row r="573">
          <cell r="C573">
            <v>249</v>
          </cell>
          <cell r="D573">
            <v>10</v>
          </cell>
          <cell r="E573">
            <v>125</v>
          </cell>
          <cell r="F573">
            <v>10</v>
          </cell>
          <cell r="G573" t="str">
            <v/>
          </cell>
          <cell r="H573" t="str">
            <v/>
          </cell>
          <cell r="I573" t="str">
            <v/>
          </cell>
          <cell r="J573" t="str">
            <v>RD Commit</v>
          </cell>
          <cell r="K573" t="str">
            <v>Barrett</v>
          </cell>
          <cell r="L573" t="str">
            <v>Storage - Tower Rehab</v>
          </cell>
          <cell r="M573" t="str">
            <v>1480003-6</v>
          </cell>
          <cell r="N573" t="str">
            <v xml:space="preserve">No </v>
          </cell>
          <cell r="O573">
            <v>871</v>
          </cell>
          <cell r="P573" t="str">
            <v>Reg</v>
          </cell>
          <cell r="Q573" t="str">
            <v>Exempt</v>
          </cell>
          <cell r="R573"/>
          <cell r="S573">
            <v>45076</v>
          </cell>
          <cell r="T573">
            <v>365298</v>
          </cell>
          <cell r="U573"/>
          <cell r="V573"/>
          <cell r="W573">
            <v>365298</v>
          </cell>
          <cell r="X573" t="str">
            <v>Refer to RD</v>
          </cell>
          <cell r="Y573"/>
          <cell r="Z573"/>
          <cell r="AA573"/>
          <cell r="AB573">
            <v>0</v>
          </cell>
          <cell r="AC573"/>
          <cell r="AD573">
            <v>45170</v>
          </cell>
          <cell r="AE573">
            <v>45931</v>
          </cell>
          <cell r="AF573"/>
          <cell r="AG573"/>
          <cell r="AH573" t="str">
            <v>Referred to RD</v>
          </cell>
          <cell r="AI573">
            <v>365298</v>
          </cell>
          <cell r="AJ573">
            <v>365298</v>
          </cell>
          <cell r="AK573">
            <v>0</v>
          </cell>
          <cell r="AL573"/>
          <cell r="AM573"/>
          <cell r="AN573"/>
          <cell r="AO573"/>
          <cell r="AP573"/>
          <cell r="AQ573">
            <v>365298</v>
          </cell>
          <cell r="AR573">
            <v>0</v>
          </cell>
          <cell r="AS573"/>
          <cell r="AT573">
            <v>0</v>
          </cell>
          <cell r="AU573">
            <v>0</v>
          </cell>
          <cell r="AV573"/>
          <cell r="AW573">
            <v>0</v>
          </cell>
          <cell r="AX573">
            <v>0</v>
          </cell>
          <cell r="AY573">
            <v>0</v>
          </cell>
          <cell r="AZ573"/>
          <cell r="BA573"/>
          <cell r="BB573"/>
          <cell r="BC573"/>
          <cell r="BD573"/>
          <cell r="BE573"/>
          <cell r="BF573">
            <v>0</v>
          </cell>
          <cell r="BG573">
            <v>292238.40000000002</v>
          </cell>
          <cell r="BH573">
            <v>95022</v>
          </cell>
          <cell r="BI573">
            <v>237443.7</v>
          </cell>
          <cell r="BJ573" t="str">
            <v>RD Commit</v>
          </cell>
          <cell r="BK573"/>
          <cell r="BL573">
            <v>44449</v>
          </cell>
          <cell r="BM573">
            <v>250800</v>
          </cell>
          <cell r="BN573"/>
          <cell r="BO573">
            <v>215</v>
          </cell>
          <cell r="BP573">
            <v>76</v>
          </cell>
          <cell r="BQ573">
            <v>365298</v>
          </cell>
          <cell r="BR573"/>
          <cell r="BS573"/>
          <cell r="BT573">
            <v>0</v>
          </cell>
          <cell r="BU573"/>
          <cell r="BV573"/>
          <cell r="BW573"/>
          <cell r="BX573"/>
          <cell r="BY573"/>
          <cell r="BZ573"/>
          <cell r="CA573" t="str">
            <v>Barrett</v>
          </cell>
          <cell r="CB573" t="str">
            <v>Barrett</v>
          </cell>
          <cell r="CC573" t="str">
            <v>7E</v>
          </cell>
        </row>
        <row r="574">
          <cell r="C574">
            <v>845</v>
          </cell>
          <cell r="D574">
            <v>5</v>
          </cell>
          <cell r="E574"/>
          <cell r="F574"/>
          <cell r="G574">
            <v>2024</v>
          </cell>
          <cell r="H574" t="str">
            <v/>
          </cell>
          <cell r="I574" t="str">
            <v/>
          </cell>
          <cell r="J574">
            <v>0</v>
          </cell>
          <cell r="K574" t="str">
            <v>Sabie</v>
          </cell>
          <cell r="L574" t="str">
            <v>Treatment - New North System WTP</v>
          </cell>
          <cell r="M574" t="str">
            <v>1270041-1</v>
          </cell>
          <cell r="N574" t="str">
            <v xml:space="preserve">No </v>
          </cell>
          <cell r="O574">
            <v>8252</v>
          </cell>
          <cell r="P574" t="str">
            <v>Reg</v>
          </cell>
          <cell r="Q574"/>
          <cell r="R574"/>
          <cell r="S574">
            <v>45048</v>
          </cell>
          <cell r="T574">
            <v>11200000</v>
          </cell>
          <cell r="U574"/>
          <cell r="V574"/>
          <cell r="W574">
            <v>11200000</v>
          </cell>
          <cell r="X574" t="str">
            <v>Below fundable</v>
          </cell>
          <cell r="Y574"/>
          <cell r="Z574"/>
          <cell r="AA574"/>
          <cell r="AB574"/>
          <cell r="AC574"/>
          <cell r="AD574">
            <v>45474</v>
          </cell>
          <cell r="AE574">
            <v>46175</v>
          </cell>
          <cell r="AF574"/>
          <cell r="AG574"/>
          <cell r="AH574" t="str">
            <v>EC?</v>
          </cell>
          <cell r="AI574">
            <v>11200000</v>
          </cell>
          <cell r="AJ574">
            <v>11200000</v>
          </cell>
          <cell r="AK574">
            <v>0</v>
          </cell>
          <cell r="AL574"/>
          <cell r="AM574"/>
          <cell r="AN574"/>
          <cell r="AO574"/>
          <cell r="AP574"/>
          <cell r="AQ574">
            <v>11200000</v>
          </cell>
          <cell r="AR574">
            <v>0</v>
          </cell>
          <cell r="AS574"/>
          <cell r="AT574">
            <v>0</v>
          </cell>
          <cell r="AU574">
            <v>0</v>
          </cell>
          <cell r="AV574"/>
          <cell r="AW574">
            <v>0</v>
          </cell>
          <cell r="AX574">
            <v>0</v>
          </cell>
          <cell r="AY574">
            <v>0</v>
          </cell>
          <cell r="AZ574"/>
          <cell r="BA574"/>
          <cell r="BB574"/>
          <cell r="BC574"/>
          <cell r="BD574"/>
          <cell r="BE574"/>
          <cell r="BF574">
            <v>0</v>
          </cell>
          <cell r="BG574">
            <v>0</v>
          </cell>
          <cell r="BH574"/>
          <cell r="BI574">
            <v>0</v>
          </cell>
          <cell r="BJ574"/>
          <cell r="BK574"/>
          <cell r="BL574"/>
          <cell r="BM574"/>
          <cell r="BN574">
            <v>2778000</v>
          </cell>
          <cell r="BO574"/>
          <cell r="BP574"/>
          <cell r="BQ574"/>
          <cell r="BR574"/>
          <cell r="BS574"/>
          <cell r="BT574"/>
          <cell r="BU574"/>
          <cell r="BV574"/>
          <cell r="BW574"/>
          <cell r="BX574"/>
          <cell r="BY574"/>
          <cell r="BZ574"/>
          <cell r="CA574" t="str">
            <v>Sabie</v>
          </cell>
          <cell r="CB574"/>
          <cell r="CC574">
            <v>11</v>
          </cell>
        </row>
        <row r="575">
          <cell r="C575">
            <v>405</v>
          </cell>
          <cell r="D575">
            <v>10</v>
          </cell>
          <cell r="E575">
            <v>269</v>
          </cell>
          <cell r="F575">
            <v>10</v>
          </cell>
          <cell r="G575">
            <v>2022</v>
          </cell>
          <cell r="H575" t="str">
            <v>Yes</v>
          </cell>
          <cell r="I575" t="str">
            <v/>
          </cell>
          <cell r="J575">
            <v>0</v>
          </cell>
          <cell r="K575" t="str">
            <v>Barrett</v>
          </cell>
          <cell r="L575" t="str">
            <v>Watermain - Repl Various Areas - Phase 2</v>
          </cell>
          <cell r="M575" t="str">
            <v>1060008-7</v>
          </cell>
          <cell r="N575" t="str">
            <v xml:space="preserve">No </v>
          </cell>
          <cell r="O575">
            <v>2045</v>
          </cell>
          <cell r="P575" t="str">
            <v>Reg</v>
          </cell>
          <cell r="Q575" t="str">
            <v>Exempt</v>
          </cell>
          <cell r="R575">
            <v>0</v>
          </cell>
          <cell r="S575" t="str">
            <v>certified</v>
          </cell>
          <cell r="T575">
            <v>3725939</v>
          </cell>
          <cell r="U575"/>
          <cell r="V575"/>
          <cell r="W575">
            <v>745188</v>
          </cell>
          <cell r="X575" t="str">
            <v>23 Carryover</v>
          </cell>
          <cell r="Y575"/>
          <cell r="Z575" t="str">
            <v>certified</v>
          </cell>
          <cell r="AA575">
            <v>4056245</v>
          </cell>
          <cell r="AB575">
            <v>1075494</v>
          </cell>
          <cell r="AC575" t="str">
            <v>Carryover</v>
          </cell>
          <cell r="AD575">
            <v>45170</v>
          </cell>
          <cell r="AE575">
            <v>45931</v>
          </cell>
          <cell r="AF575"/>
          <cell r="AG575"/>
          <cell r="AH575" t="str">
            <v>phase 2 CW/DW proj</v>
          </cell>
          <cell r="AI575">
            <v>3725939</v>
          </cell>
          <cell r="AJ575">
            <v>3725939</v>
          </cell>
          <cell r="AK575">
            <v>0</v>
          </cell>
          <cell r="AL575">
            <v>44652</v>
          </cell>
          <cell r="AM575">
            <v>44648</v>
          </cell>
          <cell r="AN575">
            <v>1</v>
          </cell>
          <cell r="AO575">
            <v>4056245</v>
          </cell>
          <cell r="AP575"/>
          <cell r="AQ575">
            <v>3725939</v>
          </cell>
          <cell r="AR575">
            <v>745188</v>
          </cell>
          <cell r="AS575"/>
          <cell r="AT575">
            <v>0</v>
          </cell>
          <cell r="AU575">
            <v>0</v>
          </cell>
          <cell r="AV575"/>
          <cell r="AW575">
            <v>0</v>
          </cell>
          <cell r="AX575">
            <v>0</v>
          </cell>
          <cell r="AY575">
            <v>745188</v>
          </cell>
          <cell r="AZ575">
            <v>45112</v>
          </cell>
          <cell r="BA575">
            <v>45143</v>
          </cell>
          <cell r="BB575">
            <v>2024</v>
          </cell>
          <cell r="BC575" t="str">
            <v>DWRF,WIF</v>
          </cell>
          <cell r="BD575">
            <v>2980751</v>
          </cell>
          <cell r="BE575">
            <v>45068</v>
          </cell>
          <cell r="BF575">
            <v>3244996</v>
          </cell>
          <cell r="BG575">
            <v>2980751.2</v>
          </cell>
          <cell r="BH575"/>
          <cell r="BI575">
            <v>0</v>
          </cell>
          <cell r="BJ575"/>
          <cell r="BK575"/>
          <cell r="BL575"/>
          <cell r="BM575"/>
          <cell r="BN575"/>
          <cell r="BO575"/>
          <cell r="BP575"/>
          <cell r="BQ575"/>
          <cell r="BR575"/>
          <cell r="BS575"/>
          <cell r="BT575">
            <v>0</v>
          </cell>
          <cell r="BU575"/>
          <cell r="BV575"/>
          <cell r="BW575"/>
          <cell r="BX575"/>
          <cell r="BY575"/>
          <cell r="BZ575"/>
          <cell r="CA575" t="str">
            <v>Barrett</v>
          </cell>
          <cell r="CB575" t="str">
            <v>Barrett</v>
          </cell>
          <cell r="CC575" t="str">
            <v>6W</v>
          </cell>
        </row>
        <row r="576">
          <cell r="C576">
            <v>406</v>
          </cell>
          <cell r="D576">
            <v>10</v>
          </cell>
          <cell r="E576">
            <v>270</v>
          </cell>
          <cell r="F576">
            <v>10</v>
          </cell>
          <cell r="G576">
            <v>2022</v>
          </cell>
          <cell r="H576" t="str">
            <v>Yes</v>
          </cell>
          <cell r="I576" t="str">
            <v/>
          </cell>
          <cell r="J576">
            <v>0</v>
          </cell>
          <cell r="K576" t="str">
            <v>Barrett</v>
          </cell>
          <cell r="L576" t="str">
            <v>Watermain - Phase 3</v>
          </cell>
          <cell r="M576" t="str">
            <v>1060008-8</v>
          </cell>
          <cell r="N576" t="str">
            <v xml:space="preserve">No </v>
          </cell>
          <cell r="O576">
            <v>2045</v>
          </cell>
          <cell r="P576" t="str">
            <v>Reg</v>
          </cell>
          <cell r="Q576" t="str">
            <v>Exempt</v>
          </cell>
          <cell r="R576"/>
          <cell r="S576" t="str">
            <v>certified</v>
          </cell>
          <cell r="T576">
            <v>10000000</v>
          </cell>
          <cell r="U576"/>
          <cell r="V576"/>
          <cell r="W576">
            <v>5000000</v>
          </cell>
          <cell r="X576" t="str">
            <v>22 Carryover</v>
          </cell>
          <cell r="Y576"/>
          <cell r="Z576" t="str">
            <v>certified</v>
          </cell>
          <cell r="AA576">
            <v>7367544</v>
          </cell>
          <cell r="AB576">
            <v>2367544</v>
          </cell>
          <cell r="AC576" t="str">
            <v>Carryover</v>
          </cell>
          <cell r="AD576">
            <v>45444</v>
          </cell>
          <cell r="AE576">
            <v>46235</v>
          </cell>
          <cell r="AF576"/>
          <cell r="AG576"/>
          <cell r="AH576" t="str">
            <v>phase 3 CW/DW proj</v>
          </cell>
          <cell r="AI576">
            <v>10000000</v>
          </cell>
          <cell r="AJ576">
            <v>10000000</v>
          </cell>
          <cell r="AK576">
            <v>0</v>
          </cell>
          <cell r="AL576">
            <v>44652</v>
          </cell>
          <cell r="AM576">
            <v>44648</v>
          </cell>
          <cell r="AN576">
            <v>1</v>
          </cell>
          <cell r="AO576">
            <v>5943755</v>
          </cell>
          <cell r="AP576"/>
          <cell r="AQ576">
            <v>10000000</v>
          </cell>
          <cell r="AR576">
            <v>5000000</v>
          </cell>
          <cell r="AS576"/>
          <cell r="AT576">
            <v>0</v>
          </cell>
          <cell r="AU576">
            <v>0</v>
          </cell>
          <cell r="AV576"/>
          <cell r="AW576">
            <v>0</v>
          </cell>
          <cell r="AX576">
            <v>0</v>
          </cell>
          <cell r="AY576">
            <v>5000000</v>
          </cell>
          <cell r="AZ576"/>
          <cell r="BA576"/>
          <cell r="BB576"/>
          <cell r="BC576"/>
          <cell r="BD576">
            <v>5000000</v>
          </cell>
          <cell r="BE576">
            <v>45068</v>
          </cell>
          <cell r="BF576">
            <v>4755004</v>
          </cell>
          <cell r="BG576">
            <v>5000000</v>
          </cell>
          <cell r="BH576"/>
          <cell r="BI576">
            <v>0</v>
          </cell>
          <cell r="BJ576"/>
          <cell r="BK576"/>
          <cell r="BL576"/>
          <cell r="BM576"/>
          <cell r="BN576"/>
          <cell r="BO576"/>
          <cell r="BP576"/>
          <cell r="BQ576"/>
          <cell r="BR576"/>
          <cell r="BS576"/>
          <cell r="BT576">
            <v>0</v>
          </cell>
          <cell r="BU576"/>
          <cell r="BV576"/>
          <cell r="BW576"/>
          <cell r="BX576"/>
          <cell r="BY576"/>
          <cell r="BZ576"/>
          <cell r="CA576" t="str">
            <v>Barrett</v>
          </cell>
          <cell r="CB576"/>
          <cell r="CC576" t="str">
            <v>6W</v>
          </cell>
        </row>
        <row r="577">
          <cell r="C577">
            <v>395</v>
          </cell>
          <cell r="D577">
            <v>10</v>
          </cell>
          <cell r="E577"/>
          <cell r="F577"/>
          <cell r="G577"/>
          <cell r="H577" t="str">
            <v/>
          </cell>
          <cell r="I577" t="str">
            <v>Yes</v>
          </cell>
          <cell r="J577">
            <v>0</v>
          </cell>
          <cell r="K577" t="str">
            <v>Bradshaw</v>
          </cell>
          <cell r="L577" t="str">
            <v>Treatment - Plant Rehab</v>
          </cell>
          <cell r="M577" t="str">
            <v>1210020-7</v>
          </cell>
          <cell r="N577" t="str">
            <v xml:space="preserve">No </v>
          </cell>
          <cell r="O577">
            <v>1552</v>
          </cell>
          <cell r="P577" t="str">
            <v>Reg</v>
          </cell>
          <cell r="Q577"/>
          <cell r="R577"/>
          <cell r="S577">
            <v>45084</v>
          </cell>
          <cell r="T577">
            <v>2360000</v>
          </cell>
          <cell r="U577"/>
          <cell r="V577"/>
          <cell r="W577">
            <v>2360000</v>
          </cell>
          <cell r="X577" t="str">
            <v>Part B</v>
          </cell>
          <cell r="Y577"/>
          <cell r="Z577"/>
          <cell r="AA577"/>
          <cell r="AB577"/>
          <cell r="AC577"/>
          <cell r="AD577">
            <v>45444</v>
          </cell>
          <cell r="AE577">
            <v>45809</v>
          </cell>
          <cell r="AF577"/>
          <cell r="AG577"/>
          <cell r="AH577"/>
          <cell r="AI577">
            <v>2360000</v>
          </cell>
          <cell r="AJ577">
            <v>2360000</v>
          </cell>
          <cell r="AK577">
            <v>0</v>
          </cell>
          <cell r="AL577"/>
          <cell r="AM577"/>
          <cell r="AN577"/>
          <cell r="AO577"/>
          <cell r="AP577"/>
          <cell r="AQ577">
            <v>2360000</v>
          </cell>
          <cell r="AR577">
            <v>2360000</v>
          </cell>
          <cell r="AS577"/>
          <cell r="AT577">
            <v>0</v>
          </cell>
          <cell r="AU577">
            <v>0</v>
          </cell>
          <cell r="AV577"/>
          <cell r="AW577">
            <v>0</v>
          </cell>
          <cell r="AX577">
            <v>0</v>
          </cell>
          <cell r="AY577">
            <v>2360000</v>
          </cell>
          <cell r="AZ577"/>
          <cell r="BA577"/>
          <cell r="BB577"/>
          <cell r="BC577"/>
          <cell r="BD577"/>
          <cell r="BE577"/>
          <cell r="BF577">
            <v>0</v>
          </cell>
          <cell r="BG577">
            <v>0</v>
          </cell>
          <cell r="BH577"/>
          <cell r="BI577">
            <v>0</v>
          </cell>
          <cell r="BJ577"/>
          <cell r="BK577"/>
          <cell r="BL577"/>
          <cell r="BM577"/>
          <cell r="BN577"/>
          <cell r="BO577"/>
          <cell r="BP577"/>
          <cell r="BQ577"/>
          <cell r="BR577"/>
          <cell r="BS577"/>
          <cell r="BT577"/>
          <cell r="BU577"/>
          <cell r="BV577"/>
          <cell r="BW577"/>
          <cell r="BX577"/>
          <cell r="BY577"/>
          <cell r="BZ577"/>
          <cell r="CA577" t="str">
            <v>Bradshaw</v>
          </cell>
          <cell r="CB577"/>
          <cell r="CC577">
            <v>4</v>
          </cell>
        </row>
        <row r="578">
          <cell r="C578">
            <v>396</v>
          </cell>
          <cell r="D578">
            <v>10</v>
          </cell>
          <cell r="E578"/>
          <cell r="F578"/>
          <cell r="G578"/>
          <cell r="H578" t="str">
            <v/>
          </cell>
          <cell r="I578" t="str">
            <v/>
          </cell>
          <cell r="J578">
            <v>0</v>
          </cell>
          <cell r="K578" t="str">
            <v>Bradshaw</v>
          </cell>
          <cell r="L578" t="str">
            <v>Storage - Rehab Tower</v>
          </cell>
          <cell r="M578" t="str">
            <v>1210020-8</v>
          </cell>
          <cell r="N578" t="str">
            <v xml:space="preserve">No </v>
          </cell>
          <cell r="O578">
            <v>1552</v>
          </cell>
          <cell r="P578" t="str">
            <v>Reg</v>
          </cell>
          <cell r="Q578"/>
          <cell r="R578"/>
          <cell r="S578"/>
          <cell r="T578"/>
          <cell r="U578"/>
          <cell r="V578"/>
          <cell r="W578">
            <v>0</v>
          </cell>
          <cell r="X578"/>
          <cell r="Y578"/>
          <cell r="Z578"/>
          <cell r="AA578"/>
          <cell r="AB578"/>
          <cell r="AC578"/>
          <cell r="AD578"/>
          <cell r="AE578"/>
          <cell r="AF578"/>
          <cell r="AG578"/>
          <cell r="AH578"/>
          <cell r="AI578">
            <v>617100</v>
          </cell>
          <cell r="AJ578">
            <v>617100</v>
          </cell>
          <cell r="AK578">
            <v>0</v>
          </cell>
          <cell r="AL578"/>
          <cell r="AM578"/>
          <cell r="AN578"/>
          <cell r="AO578"/>
          <cell r="AP578"/>
          <cell r="AQ578">
            <v>617100</v>
          </cell>
          <cell r="AR578">
            <v>0</v>
          </cell>
          <cell r="AS578"/>
          <cell r="AT578">
            <v>0</v>
          </cell>
          <cell r="AU578">
            <v>0</v>
          </cell>
          <cell r="AV578"/>
          <cell r="AW578">
            <v>0</v>
          </cell>
          <cell r="AX578">
            <v>0</v>
          </cell>
          <cell r="AY578">
            <v>0</v>
          </cell>
          <cell r="AZ578"/>
          <cell r="BA578"/>
          <cell r="BB578"/>
          <cell r="BC578"/>
          <cell r="BD578"/>
          <cell r="BE578"/>
          <cell r="BF578">
            <v>0</v>
          </cell>
          <cell r="BG578">
            <v>0</v>
          </cell>
          <cell r="BH578"/>
          <cell r="BI578">
            <v>0</v>
          </cell>
          <cell r="BJ578"/>
          <cell r="BK578"/>
          <cell r="BL578"/>
          <cell r="BM578"/>
          <cell r="BN578"/>
          <cell r="BO578"/>
          <cell r="BP578"/>
          <cell r="BQ578"/>
          <cell r="BR578"/>
          <cell r="BS578"/>
          <cell r="BT578"/>
          <cell r="BU578"/>
          <cell r="BV578"/>
          <cell r="BW578"/>
          <cell r="BX578"/>
          <cell r="BY578"/>
          <cell r="BZ578"/>
          <cell r="CA578" t="str">
            <v>Bradshaw</v>
          </cell>
          <cell r="CB578"/>
          <cell r="CC578">
            <v>4</v>
          </cell>
        </row>
        <row r="579">
          <cell r="C579">
            <v>313</v>
          </cell>
          <cell r="D579">
            <v>10</v>
          </cell>
          <cell r="E579">
            <v>195</v>
          </cell>
          <cell r="F579">
            <v>10</v>
          </cell>
          <cell r="G579" t="str">
            <v/>
          </cell>
          <cell r="H579" t="str">
            <v/>
          </cell>
          <cell r="I579" t="str">
            <v/>
          </cell>
          <cell r="J579" t="str">
            <v>RD Commit</v>
          </cell>
          <cell r="K579" t="str">
            <v>Kanuit</v>
          </cell>
          <cell r="L579" t="str">
            <v>Storage - New 50,000 Gal Tower</v>
          </cell>
          <cell r="M579" t="str">
            <v>1230008-1</v>
          </cell>
          <cell r="N579" t="str">
            <v xml:space="preserve">No </v>
          </cell>
          <cell r="O579">
            <v>256</v>
          </cell>
          <cell r="P579" t="str">
            <v>Reg</v>
          </cell>
          <cell r="Q579" t="str">
            <v>Exempt</v>
          </cell>
          <cell r="R579"/>
          <cell r="S579"/>
          <cell r="T579"/>
          <cell r="U579"/>
          <cell r="V579"/>
          <cell r="W579">
            <v>0</v>
          </cell>
          <cell r="X579"/>
          <cell r="Y579"/>
          <cell r="Z579"/>
          <cell r="AA579"/>
          <cell r="AB579">
            <v>0</v>
          </cell>
          <cell r="AC579"/>
          <cell r="AD579"/>
          <cell r="AE579"/>
          <cell r="AF579"/>
          <cell r="AG579"/>
          <cell r="AH579" t="str">
            <v>RD phase 2</v>
          </cell>
          <cell r="AI579">
            <v>758100</v>
          </cell>
          <cell r="AJ579">
            <v>758100</v>
          </cell>
          <cell r="AK579">
            <v>0</v>
          </cell>
          <cell r="AL579"/>
          <cell r="AM579"/>
          <cell r="AN579"/>
          <cell r="AO579"/>
          <cell r="AP579"/>
          <cell r="AQ579">
            <v>758100</v>
          </cell>
          <cell r="AR579">
            <v>0</v>
          </cell>
          <cell r="AS579"/>
          <cell r="AT579">
            <v>0</v>
          </cell>
          <cell r="AU579">
            <v>0</v>
          </cell>
          <cell r="AV579"/>
          <cell r="AW579">
            <v>0</v>
          </cell>
          <cell r="AX579">
            <v>0</v>
          </cell>
          <cell r="AY579">
            <v>0</v>
          </cell>
          <cell r="AZ579"/>
          <cell r="BA579"/>
          <cell r="BB579"/>
          <cell r="BC579"/>
          <cell r="BD579"/>
          <cell r="BE579"/>
          <cell r="BF579"/>
          <cell r="BG579"/>
          <cell r="BH579"/>
          <cell r="BI579"/>
          <cell r="BJ579" t="str">
            <v>RD Commit</v>
          </cell>
          <cell r="BK579"/>
          <cell r="BL579">
            <v>43373</v>
          </cell>
          <cell r="BM579">
            <v>758100</v>
          </cell>
          <cell r="BN579"/>
          <cell r="BO579">
            <v>122</v>
          </cell>
          <cell r="BP579"/>
          <cell r="BQ579"/>
          <cell r="BR579">
            <v>100000</v>
          </cell>
          <cell r="BS579">
            <v>58100</v>
          </cell>
          <cell r="BT579">
            <v>158100</v>
          </cell>
          <cell r="BU579">
            <v>200000</v>
          </cell>
          <cell r="BV579" t="str">
            <v>2019 award</v>
          </cell>
          <cell r="BW579"/>
          <cell r="BX579"/>
          <cell r="BY579"/>
          <cell r="BZ579"/>
          <cell r="CA579" t="str">
            <v>Kanuit</v>
          </cell>
          <cell r="CB579" t="str">
            <v>Gallentine</v>
          </cell>
          <cell r="CC579">
            <v>10</v>
          </cell>
        </row>
        <row r="580">
          <cell r="C580">
            <v>140</v>
          </cell>
          <cell r="D580">
            <v>15</v>
          </cell>
          <cell r="E580">
            <v>667</v>
          </cell>
          <cell r="F580">
            <v>5</v>
          </cell>
          <cell r="G580"/>
          <cell r="H580" t="str">
            <v/>
          </cell>
          <cell r="I580" t="str">
            <v/>
          </cell>
          <cell r="J580">
            <v>0</v>
          </cell>
          <cell r="K580" t="str">
            <v>Barrett</v>
          </cell>
          <cell r="L580" t="str">
            <v>Treatment - Manganese Pumphouse 3</v>
          </cell>
          <cell r="M580" t="str">
            <v>1860026-2</v>
          </cell>
          <cell r="N580" t="str">
            <v xml:space="preserve">No </v>
          </cell>
          <cell r="O580">
            <v>19565</v>
          </cell>
          <cell r="P580" t="str">
            <v>EC</v>
          </cell>
          <cell r="Q580" t="str">
            <v>Exempt</v>
          </cell>
          <cell r="R580"/>
          <cell r="S580"/>
          <cell r="T580"/>
          <cell r="U580"/>
          <cell r="V580"/>
          <cell r="W580">
            <v>0</v>
          </cell>
          <cell r="X580"/>
          <cell r="Y580"/>
          <cell r="Z580">
            <v>44705</v>
          </cell>
          <cell r="AA580">
            <v>4250000</v>
          </cell>
          <cell r="AB580">
            <v>4250000</v>
          </cell>
          <cell r="AC580" t="str">
            <v>Part A6,EC</v>
          </cell>
          <cell r="AD580">
            <v>45139</v>
          </cell>
          <cell r="AE580">
            <v>45505</v>
          </cell>
          <cell r="AF580"/>
          <cell r="AG580"/>
          <cell r="AH580" t="str">
            <v>not going this round (2024)</v>
          </cell>
          <cell r="AI580">
            <v>4800000</v>
          </cell>
          <cell r="AJ580">
            <v>4800000</v>
          </cell>
          <cell r="AK580">
            <v>0</v>
          </cell>
          <cell r="AL580"/>
          <cell r="AM580"/>
          <cell r="AN580"/>
          <cell r="AO580"/>
          <cell r="AP580"/>
          <cell r="AQ580">
            <v>4800000</v>
          </cell>
          <cell r="AR580">
            <v>0</v>
          </cell>
          <cell r="AS580"/>
          <cell r="AT580">
            <v>0</v>
          </cell>
          <cell r="AU580">
            <v>2400000</v>
          </cell>
          <cell r="AV580"/>
          <cell r="AW580">
            <v>2400000</v>
          </cell>
          <cell r="AX580">
            <v>0</v>
          </cell>
          <cell r="AY580">
            <v>0</v>
          </cell>
          <cell r="AZ580"/>
          <cell r="BA580"/>
          <cell r="BB580"/>
          <cell r="BC580"/>
          <cell r="BD580"/>
          <cell r="BE580"/>
          <cell r="BF580">
            <v>0</v>
          </cell>
          <cell r="BG580">
            <v>0</v>
          </cell>
          <cell r="BH580"/>
          <cell r="BI580">
            <v>0</v>
          </cell>
          <cell r="BJ580"/>
          <cell r="BK580"/>
          <cell r="BL580"/>
          <cell r="BM580"/>
          <cell r="BN580"/>
          <cell r="BO580"/>
          <cell r="BP580"/>
          <cell r="BQ580"/>
          <cell r="BR580"/>
          <cell r="BS580"/>
          <cell r="BT580">
            <v>0</v>
          </cell>
          <cell r="BU580"/>
          <cell r="BV580"/>
          <cell r="BW580"/>
          <cell r="BX580"/>
          <cell r="BY580"/>
          <cell r="BZ580"/>
          <cell r="CA580" t="str">
            <v>Barrett</v>
          </cell>
          <cell r="CB580"/>
          <cell r="CC580" t="str">
            <v>7W</v>
          </cell>
        </row>
        <row r="581">
          <cell r="C581">
            <v>141</v>
          </cell>
          <cell r="D581">
            <v>15</v>
          </cell>
          <cell r="E581">
            <v>668</v>
          </cell>
          <cell r="F581">
            <v>5</v>
          </cell>
          <cell r="G581">
            <v>2024</v>
          </cell>
          <cell r="H581" t="str">
            <v/>
          </cell>
          <cell r="I581" t="str">
            <v>Yes</v>
          </cell>
          <cell r="J581">
            <v>0</v>
          </cell>
          <cell r="K581" t="str">
            <v>Barrett</v>
          </cell>
          <cell r="L581" t="str">
            <v>Treatment - Manganese Pumphouse 4</v>
          </cell>
          <cell r="M581" t="str">
            <v>1860026-3</v>
          </cell>
          <cell r="N581" t="str">
            <v xml:space="preserve">No </v>
          </cell>
          <cell r="O581">
            <v>19565</v>
          </cell>
          <cell r="P581" t="str">
            <v>EC</v>
          </cell>
          <cell r="Q581" t="str">
            <v>Exempt</v>
          </cell>
          <cell r="R581"/>
          <cell r="S581">
            <v>45078</v>
          </cell>
          <cell r="T581">
            <v>4800000</v>
          </cell>
          <cell r="U581"/>
          <cell r="V581"/>
          <cell r="W581">
            <v>2400000</v>
          </cell>
          <cell r="X581" t="str">
            <v>Part B</v>
          </cell>
          <cell r="Y581"/>
          <cell r="Z581"/>
          <cell r="AA581"/>
          <cell r="AB581">
            <v>0</v>
          </cell>
          <cell r="AC581"/>
          <cell r="AD581">
            <v>45474</v>
          </cell>
          <cell r="AE581">
            <v>45870</v>
          </cell>
          <cell r="AF581"/>
          <cell r="AG581"/>
          <cell r="AH581" t="str">
            <v>city may get 3MM congress</v>
          </cell>
          <cell r="AI581">
            <v>4800000</v>
          </cell>
          <cell r="AJ581">
            <v>4800000</v>
          </cell>
          <cell r="AK581">
            <v>0</v>
          </cell>
          <cell r="AL581"/>
          <cell r="AM581"/>
          <cell r="AN581"/>
          <cell r="AO581"/>
          <cell r="AP581"/>
          <cell r="AQ581">
            <v>4800000</v>
          </cell>
          <cell r="AR581">
            <v>4800000</v>
          </cell>
          <cell r="AS581"/>
          <cell r="AT581">
            <v>0</v>
          </cell>
          <cell r="AU581">
            <v>2400000</v>
          </cell>
          <cell r="AV581"/>
          <cell r="AW581">
            <v>2400000</v>
          </cell>
          <cell r="AX581">
            <v>0</v>
          </cell>
          <cell r="AY581">
            <v>2400000</v>
          </cell>
          <cell r="AZ581"/>
          <cell r="BA581"/>
          <cell r="BB581"/>
          <cell r="BC581"/>
          <cell r="BD581"/>
          <cell r="BE581"/>
          <cell r="BF581">
            <v>0</v>
          </cell>
          <cell r="BG581">
            <v>0</v>
          </cell>
          <cell r="BH581"/>
          <cell r="BI581">
            <v>0</v>
          </cell>
          <cell r="BJ581"/>
          <cell r="BK581"/>
          <cell r="BL581"/>
          <cell r="BM581"/>
          <cell r="BN581"/>
          <cell r="BO581"/>
          <cell r="BP581"/>
          <cell r="BQ581"/>
          <cell r="BR581"/>
          <cell r="BS581"/>
          <cell r="BT581">
            <v>0</v>
          </cell>
          <cell r="BU581"/>
          <cell r="BV581"/>
          <cell r="BW581"/>
          <cell r="BX581"/>
          <cell r="BY581"/>
          <cell r="BZ581"/>
          <cell r="CA581" t="str">
            <v>Barrett</v>
          </cell>
          <cell r="CB581"/>
          <cell r="CC581" t="str">
            <v>7W</v>
          </cell>
        </row>
        <row r="582">
          <cell r="C582">
            <v>782</v>
          </cell>
          <cell r="D582">
            <v>5</v>
          </cell>
          <cell r="E582">
            <v>625</v>
          </cell>
          <cell r="F582">
            <v>5</v>
          </cell>
          <cell r="G582"/>
          <cell r="H582" t="str">
            <v/>
          </cell>
          <cell r="I582" t="str">
            <v/>
          </cell>
          <cell r="J582">
            <v>0</v>
          </cell>
          <cell r="K582" t="str">
            <v>Bradshaw</v>
          </cell>
          <cell r="L582" t="str">
            <v>Source - Transmission Improvements</v>
          </cell>
          <cell r="M582" t="str">
            <v>1560032-3</v>
          </cell>
          <cell r="N582" t="str">
            <v xml:space="preserve">No </v>
          </cell>
          <cell r="O582">
            <v>575</v>
          </cell>
          <cell r="P582" t="str">
            <v>Reg</v>
          </cell>
          <cell r="Q582" t="str">
            <v>Exempt</v>
          </cell>
          <cell r="R582"/>
          <cell r="S582"/>
          <cell r="T582"/>
          <cell r="U582"/>
          <cell r="V582"/>
          <cell r="W582">
            <v>0</v>
          </cell>
          <cell r="X582"/>
          <cell r="Y582"/>
          <cell r="Z582"/>
          <cell r="AA582"/>
          <cell r="AB582">
            <v>0</v>
          </cell>
          <cell r="AC582"/>
          <cell r="AD582">
            <v>44713</v>
          </cell>
          <cell r="AE582">
            <v>45078</v>
          </cell>
          <cell r="AF582"/>
          <cell r="AG582"/>
          <cell r="AH582"/>
          <cell r="AI582">
            <v>427500</v>
          </cell>
          <cell r="AJ582">
            <v>427500</v>
          </cell>
          <cell r="AK582">
            <v>0</v>
          </cell>
          <cell r="AL582"/>
          <cell r="AM582"/>
          <cell r="AN582"/>
          <cell r="AO582"/>
          <cell r="AP582"/>
          <cell r="AQ582">
            <v>427500</v>
          </cell>
          <cell r="AR582">
            <v>0</v>
          </cell>
          <cell r="AS582"/>
          <cell r="AT582">
            <v>0</v>
          </cell>
          <cell r="AU582">
            <v>0</v>
          </cell>
          <cell r="AV582"/>
          <cell r="AW582">
            <v>0</v>
          </cell>
          <cell r="AX582">
            <v>0</v>
          </cell>
          <cell r="AY582">
            <v>0</v>
          </cell>
          <cell r="AZ582"/>
          <cell r="BA582"/>
          <cell r="BB582"/>
          <cell r="BC582"/>
          <cell r="BD582"/>
          <cell r="BE582"/>
          <cell r="BF582">
            <v>0</v>
          </cell>
          <cell r="BG582">
            <v>0</v>
          </cell>
          <cell r="BH582"/>
          <cell r="BI582">
            <v>0</v>
          </cell>
          <cell r="BJ582"/>
          <cell r="BK582"/>
          <cell r="BL582"/>
          <cell r="BM582"/>
          <cell r="BN582"/>
          <cell r="BO582"/>
          <cell r="BP582"/>
          <cell r="BQ582"/>
          <cell r="BR582"/>
          <cell r="BS582"/>
          <cell r="BT582">
            <v>0</v>
          </cell>
          <cell r="BU582"/>
          <cell r="BV582"/>
          <cell r="BW582"/>
          <cell r="BX582"/>
          <cell r="BY582"/>
          <cell r="BZ582"/>
          <cell r="CA582" t="str">
            <v>Bradshaw</v>
          </cell>
          <cell r="CB582"/>
          <cell r="CC582">
            <v>4</v>
          </cell>
        </row>
        <row r="583">
          <cell r="C583">
            <v>783</v>
          </cell>
          <cell r="D583">
            <v>5</v>
          </cell>
          <cell r="E583">
            <v>626</v>
          </cell>
          <cell r="F583">
            <v>5</v>
          </cell>
          <cell r="G583"/>
          <cell r="H583" t="str">
            <v/>
          </cell>
          <cell r="I583" t="str">
            <v/>
          </cell>
          <cell r="J583">
            <v>0</v>
          </cell>
          <cell r="K583" t="str">
            <v>Bradshaw</v>
          </cell>
          <cell r="L583" t="str">
            <v>Storage - Tower Rehab</v>
          </cell>
          <cell r="M583" t="str">
            <v>1560032-4</v>
          </cell>
          <cell r="N583" t="str">
            <v xml:space="preserve">No </v>
          </cell>
          <cell r="O583">
            <v>575</v>
          </cell>
          <cell r="P583" t="str">
            <v>Reg</v>
          </cell>
          <cell r="Q583" t="str">
            <v>Exempt</v>
          </cell>
          <cell r="R583"/>
          <cell r="S583"/>
          <cell r="T583"/>
          <cell r="U583"/>
          <cell r="V583"/>
          <cell r="W583">
            <v>0</v>
          </cell>
          <cell r="X583"/>
          <cell r="Y583"/>
          <cell r="Z583"/>
          <cell r="AA583"/>
          <cell r="AB583">
            <v>0</v>
          </cell>
          <cell r="AC583"/>
          <cell r="AD583">
            <v>44713</v>
          </cell>
          <cell r="AE583">
            <v>45078</v>
          </cell>
          <cell r="AF583"/>
          <cell r="AG583"/>
          <cell r="AH583"/>
          <cell r="AI583">
            <v>492500</v>
          </cell>
          <cell r="AJ583">
            <v>492500</v>
          </cell>
          <cell r="AK583">
            <v>0</v>
          </cell>
          <cell r="AL583"/>
          <cell r="AM583"/>
          <cell r="AN583"/>
          <cell r="AO583"/>
          <cell r="AP583"/>
          <cell r="AQ583">
            <v>492500</v>
          </cell>
          <cell r="AR583">
            <v>0</v>
          </cell>
          <cell r="AS583"/>
          <cell r="AT583">
            <v>0</v>
          </cell>
          <cell r="AU583">
            <v>0</v>
          </cell>
          <cell r="AV583"/>
          <cell r="AW583">
            <v>0</v>
          </cell>
          <cell r="AX583">
            <v>0</v>
          </cell>
          <cell r="AY583">
            <v>0</v>
          </cell>
          <cell r="AZ583"/>
          <cell r="BA583"/>
          <cell r="BB583"/>
          <cell r="BC583"/>
          <cell r="BD583"/>
          <cell r="BE583"/>
          <cell r="BF583">
            <v>0</v>
          </cell>
          <cell r="BG583">
            <v>0</v>
          </cell>
          <cell r="BH583"/>
          <cell r="BI583">
            <v>0</v>
          </cell>
          <cell r="BJ583"/>
          <cell r="BK583"/>
          <cell r="BL583"/>
          <cell r="BM583"/>
          <cell r="BN583"/>
          <cell r="BO583"/>
          <cell r="BP583"/>
          <cell r="BQ583"/>
          <cell r="BR583"/>
          <cell r="BS583"/>
          <cell r="BT583">
            <v>0</v>
          </cell>
          <cell r="BU583"/>
          <cell r="BV583"/>
          <cell r="BW583"/>
          <cell r="BX583"/>
          <cell r="BY583"/>
          <cell r="BZ583"/>
          <cell r="CA583" t="str">
            <v>Bradshaw</v>
          </cell>
          <cell r="CB583"/>
          <cell r="CC583">
            <v>4</v>
          </cell>
        </row>
        <row r="584">
          <cell r="C584">
            <v>21</v>
          </cell>
          <cell r="D584">
            <v>20</v>
          </cell>
          <cell r="E584">
            <v>177</v>
          </cell>
          <cell r="F584">
            <v>10</v>
          </cell>
          <cell r="G584"/>
          <cell r="H584" t="str">
            <v/>
          </cell>
          <cell r="I584" t="str">
            <v/>
          </cell>
          <cell r="J584">
            <v>0</v>
          </cell>
          <cell r="K584" t="str">
            <v>Schultz</v>
          </cell>
          <cell r="L584" t="str">
            <v>Treatment - Manganese New Plant</v>
          </cell>
          <cell r="M584" t="str">
            <v>1010013-2</v>
          </cell>
          <cell r="N584" t="str">
            <v xml:space="preserve">No </v>
          </cell>
          <cell r="O584">
            <v>165</v>
          </cell>
          <cell r="P584" t="str">
            <v>EC</v>
          </cell>
          <cell r="Q584" t="str">
            <v>Exempt</v>
          </cell>
          <cell r="R584"/>
          <cell r="S584"/>
          <cell r="T584"/>
          <cell r="U584"/>
          <cell r="V584"/>
          <cell r="W584">
            <v>0</v>
          </cell>
          <cell r="X584"/>
          <cell r="Y584"/>
          <cell r="Z584">
            <v>44715</v>
          </cell>
          <cell r="AA584">
            <v>1485000</v>
          </cell>
          <cell r="AB584">
            <v>1485000</v>
          </cell>
          <cell r="AC584" t="str">
            <v>Refer to RD</v>
          </cell>
          <cell r="AD584">
            <v>45413</v>
          </cell>
          <cell r="AE584">
            <v>45930</v>
          </cell>
          <cell r="AF584"/>
          <cell r="AG584"/>
          <cell r="AH584"/>
          <cell r="AI584">
            <v>2000000</v>
          </cell>
          <cell r="AJ584">
            <v>2000000</v>
          </cell>
          <cell r="AK584">
            <v>0</v>
          </cell>
          <cell r="AL584"/>
          <cell r="AM584"/>
          <cell r="AN584"/>
          <cell r="AO584"/>
          <cell r="AP584"/>
          <cell r="AQ584">
            <v>2000000</v>
          </cell>
          <cell r="AR584">
            <v>0</v>
          </cell>
          <cell r="AS584"/>
          <cell r="AT584">
            <v>0</v>
          </cell>
          <cell r="AU584">
            <v>1000000</v>
          </cell>
          <cell r="AV584"/>
          <cell r="AW584">
            <v>1000000</v>
          </cell>
          <cell r="AX584">
            <v>0</v>
          </cell>
          <cell r="AY584">
            <v>0</v>
          </cell>
          <cell r="AZ584"/>
          <cell r="BA584"/>
          <cell r="BB584"/>
          <cell r="BC584"/>
          <cell r="BD584"/>
          <cell r="BE584"/>
          <cell r="BF584">
            <v>0</v>
          </cell>
          <cell r="BG584">
            <v>0</v>
          </cell>
          <cell r="BH584"/>
          <cell r="BI584">
            <v>0</v>
          </cell>
          <cell r="BJ584"/>
          <cell r="BK584"/>
          <cell r="BL584"/>
          <cell r="BM584"/>
          <cell r="BN584"/>
          <cell r="BO584"/>
          <cell r="BP584"/>
          <cell r="BQ584"/>
          <cell r="BR584"/>
          <cell r="BS584"/>
          <cell r="BT584">
            <v>0</v>
          </cell>
          <cell r="BU584"/>
          <cell r="BV584"/>
          <cell r="BW584"/>
          <cell r="BX584"/>
          <cell r="BY584"/>
          <cell r="BZ584"/>
          <cell r="CA584" t="str">
            <v>Schultz</v>
          </cell>
          <cell r="CB584"/>
          <cell r="CC584" t="str">
            <v>3b</v>
          </cell>
        </row>
        <row r="585">
          <cell r="C585">
            <v>302</v>
          </cell>
          <cell r="D585">
            <v>10</v>
          </cell>
          <cell r="E585">
            <v>176</v>
          </cell>
          <cell r="F585">
            <v>10</v>
          </cell>
          <cell r="G585"/>
          <cell r="H585" t="str">
            <v/>
          </cell>
          <cell r="I585" t="str">
            <v/>
          </cell>
          <cell r="J585">
            <v>0</v>
          </cell>
          <cell r="K585" t="str">
            <v>Schultz</v>
          </cell>
          <cell r="L585" t="str">
            <v>Watermain - System Improvements</v>
          </cell>
          <cell r="M585" t="str">
            <v>1010013-1</v>
          </cell>
          <cell r="N585" t="str">
            <v xml:space="preserve">No </v>
          </cell>
          <cell r="O585">
            <v>165</v>
          </cell>
          <cell r="P585" t="str">
            <v>Reg</v>
          </cell>
          <cell r="Q585" t="str">
            <v>Exempt</v>
          </cell>
          <cell r="R585"/>
          <cell r="S585"/>
          <cell r="T585"/>
          <cell r="U585"/>
          <cell r="V585"/>
          <cell r="W585">
            <v>0</v>
          </cell>
          <cell r="X585"/>
          <cell r="Y585"/>
          <cell r="Z585">
            <v>44715</v>
          </cell>
          <cell r="AA585">
            <v>1485000</v>
          </cell>
          <cell r="AB585">
            <v>1485000</v>
          </cell>
          <cell r="AC585" t="str">
            <v>Refer to RD</v>
          </cell>
          <cell r="AD585">
            <v>45413</v>
          </cell>
          <cell r="AE585">
            <v>45930</v>
          </cell>
          <cell r="AF585"/>
          <cell r="AG585"/>
          <cell r="AH585"/>
          <cell r="AI585">
            <v>2500000</v>
          </cell>
          <cell r="AJ585">
            <v>2500000</v>
          </cell>
          <cell r="AK585">
            <v>0</v>
          </cell>
          <cell r="AL585"/>
          <cell r="AM585"/>
          <cell r="AN585"/>
          <cell r="AO585"/>
          <cell r="AP585"/>
          <cell r="AQ585">
            <v>2500000</v>
          </cell>
          <cell r="AR585">
            <v>0</v>
          </cell>
          <cell r="AS585"/>
          <cell r="AT585">
            <v>0</v>
          </cell>
          <cell r="AU585">
            <v>0</v>
          </cell>
          <cell r="AV585"/>
          <cell r="AW585">
            <v>0</v>
          </cell>
          <cell r="AX585">
            <v>0</v>
          </cell>
          <cell r="AY585">
            <v>0</v>
          </cell>
          <cell r="AZ585"/>
          <cell r="BA585"/>
          <cell r="BB585"/>
          <cell r="BC585"/>
          <cell r="BD585"/>
          <cell r="BE585"/>
          <cell r="BF585">
            <v>0</v>
          </cell>
          <cell r="BG585">
            <v>0</v>
          </cell>
          <cell r="BH585"/>
          <cell r="BI585">
            <v>0</v>
          </cell>
          <cell r="BJ585"/>
          <cell r="BK585"/>
          <cell r="BL585"/>
          <cell r="BM585"/>
          <cell r="BN585"/>
          <cell r="BO585"/>
          <cell r="BP585"/>
          <cell r="BQ585"/>
          <cell r="BR585"/>
          <cell r="BS585"/>
          <cell r="BT585">
            <v>0</v>
          </cell>
          <cell r="BU585"/>
          <cell r="BV585"/>
          <cell r="BW585"/>
          <cell r="BX585"/>
          <cell r="BY585"/>
          <cell r="BZ585"/>
          <cell r="CA585" t="str">
            <v>Schultz</v>
          </cell>
          <cell r="CB585"/>
          <cell r="CC585" t="str">
            <v>3b</v>
          </cell>
        </row>
        <row r="586">
          <cell r="C586">
            <v>303</v>
          </cell>
          <cell r="D586">
            <v>10</v>
          </cell>
          <cell r="E586">
            <v>178</v>
          </cell>
          <cell r="F586">
            <v>10</v>
          </cell>
          <cell r="G586"/>
          <cell r="H586" t="str">
            <v/>
          </cell>
          <cell r="I586" t="str">
            <v/>
          </cell>
          <cell r="J586">
            <v>0</v>
          </cell>
          <cell r="K586" t="str">
            <v>Schultz</v>
          </cell>
          <cell r="L586" t="str">
            <v>Storage - Tower Improvements</v>
          </cell>
          <cell r="M586" t="str">
            <v>1010013-3</v>
          </cell>
          <cell r="N586" t="str">
            <v xml:space="preserve">No </v>
          </cell>
          <cell r="O586">
            <v>165</v>
          </cell>
          <cell r="P586" t="str">
            <v>Reg</v>
          </cell>
          <cell r="Q586" t="str">
            <v>Exempt</v>
          </cell>
          <cell r="R586"/>
          <cell r="S586"/>
          <cell r="T586"/>
          <cell r="U586"/>
          <cell r="V586"/>
          <cell r="W586">
            <v>0</v>
          </cell>
          <cell r="X586"/>
          <cell r="Y586"/>
          <cell r="Z586">
            <v>44715</v>
          </cell>
          <cell r="AA586">
            <v>1485000</v>
          </cell>
          <cell r="AB586">
            <v>1485000</v>
          </cell>
          <cell r="AC586" t="str">
            <v>Refer to RD</v>
          </cell>
          <cell r="AD586">
            <v>45413</v>
          </cell>
          <cell r="AE586">
            <v>45930</v>
          </cell>
          <cell r="AF586"/>
          <cell r="AG586"/>
          <cell r="AH586"/>
          <cell r="AI586">
            <v>300000</v>
          </cell>
          <cell r="AJ586">
            <v>300000</v>
          </cell>
          <cell r="AK586">
            <v>0</v>
          </cell>
          <cell r="AL586"/>
          <cell r="AM586"/>
          <cell r="AN586"/>
          <cell r="AO586"/>
          <cell r="AP586"/>
          <cell r="AQ586">
            <v>300000</v>
          </cell>
          <cell r="AR586">
            <v>0</v>
          </cell>
          <cell r="AS586"/>
          <cell r="AT586">
            <v>0</v>
          </cell>
          <cell r="AU586">
            <v>0</v>
          </cell>
          <cell r="AV586"/>
          <cell r="AW586">
            <v>0</v>
          </cell>
          <cell r="AX586">
            <v>0</v>
          </cell>
          <cell r="AY586">
            <v>0</v>
          </cell>
          <cell r="AZ586"/>
          <cell r="BA586"/>
          <cell r="BB586"/>
          <cell r="BC586"/>
          <cell r="BD586"/>
          <cell r="BE586"/>
          <cell r="BF586">
            <v>0</v>
          </cell>
          <cell r="BG586">
            <v>0</v>
          </cell>
          <cell r="BH586"/>
          <cell r="BI586">
            <v>0</v>
          </cell>
          <cell r="BJ586"/>
          <cell r="BK586"/>
          <cell r="BL586"/>
          <cell r="BM586"/>
          <cell r="BN586"/>
          <cell r="BO586"/>
          <cell r="BP586"/>
          <cell r="BQ586"/>
          <cell r="BR586"/>
          <cell r="BS586"/>
          <cell r="BT586">
            <v>0</v>
          </cell>
          <cell r="BU586"/>
          <cell r="BV586"/>
          <cell r="BW586"/>
          <cell r="BX586"/>
          <cell r="BY586"/>
          <cell r="BZ586"/>
          <cell r="CA586" t="str">
            <v>Schultz</v>
          </cell>
          <cell r="CB586"/>
          <cell r="CC586" t="str">
            <v>3b</v>
          </cell>
        </row>
        <row r="587">
          <cell r="C587">
            <v>304</v>
          </cell>
          <cell r="D587">
            <v>10</v>
          </cell>
          <cell r="E587">
            <v>179</v>
          </cell>
          <cell r="F587">
            <v>10</v>
          </cell>
          <cell r="G587"/>
          <cell r="H587" t="str">
            <v/>
          </cell>
          <cell r="I587" t="str">
            <v/>
          </cell>
          <cell r="J587">
            <v>0</v>
          </cell>
          <cell r="K587" t="str">
            <v>Schultz</v>
          </cell>
          <cell r="L587" t="str">
            <v>Source - Well #2 Replacement</v>
          </cell>
          <cell r="M587" t="str">
            <v>1010013-4</v>
          </cell>
          <cell r="N587" t="str">
            <v xml:space="preserve">No </v>
          </cell>
          <cell r="O587">
            <v>165</v>
          </cell>
          <cell r="P587" t="str">
            <v>Reg</v>
          </cell>
          <cell r="Q587" t="str">
            <v>Exempt</v>
          </cell>
          <cell r="R587"/>
          <cell r="S587"/>
          <cell r="T587"/>
          <cell r="U587"/>
          <cell r="V587"/>
          <cell r="W587">
            <v>0</v>
          </cell>
          <cell r="X587"/>
          <cell r="Y587"/>
          <cell r="Z587">
            <v>44715</v>
          </cell>
          <cell r="AA587">
            <v>1485000</v>
          </cell>
          <cell r="AB587">
            <v>1485000</v>
          </cell>
          <cell r="AC587" t="str">
            <v>Refer to RD</v>
          </cell>
          <cell r="AD587">
            <v>45413</v>
          </cell>
          <cell r="AE587">
            <v>45930</v>
          </cell>
          <cell r="AF587"/>
          <cell r="AG587"/>
          <cell r="AH587"/>
          <cell r="AI587">
            <v>200000</v>
          </cell>
          <cell r="AJ587">
            <v>200000</v>
          </cell>
          <cell r="AK587">
            <v>0</v>
          </cell>
          <cell r="AL587"/>
          <cell r="AM587"/>
          <cell r="AN587"/>
          <cell r="AO587"/>
          <cell r="AP587"/>
          <cell r="AQ587">
            <v>200000</v>
          </cell>
          <cell r="AR587">
            <v>0</v>
          </cell>
          <cell r="AS587"/>
          <cell r="AT587">
            <v>0</v>
          </cell>
          <cell r="AU587">
            <v>0</v>
          </cell>
          <cell r="AV587"/>
          <cell r="AW587">
            <v>0</v>
          </cell>
          <cell r="AX587">
            <v>0</v>
          </cell>
          <cell r="AY587">
            <v>0</v>
          </cell>
          <cell r="AZ587"/>
          <cell r="BA587"/>
          <cell r="BB587"/>
          <cell r="BC587"/>
          <cell r="BD587"/>
          <cell r="BE587"/>
          <cell r="BF587">
            <v>0</v>
          </cell>
          <cell r="BG587">
            <v>0</v>
          </cell>
          <cell r="BH587"/>
          <cell r="BI587">
            <v>0</v>
          </cell>
          <cell r="BJ587"/>
          <cell r="BK587"/>
          <cell r="BL587"/>
          <cell r="BM587"/>
          <cell r="BN587"/>
          <cell r="BO587"/>
          <cell r="BP587"/>
          <cell r="BQ587"/>
          <cell r="BR587"/>
          <cell r="BS587"/>
          <cell r="BT587">
            <v>0</v>
          </cell>
          <cell r="BU587"/>
          <cell r="BV587"/>
          <cell r="BW587"/>
          <cell r="BX587"/>
          <cell r="BY587"/>
          <cell r="BZ587"/>
          <cell r="CA587" t="str">
            <v>Schultz</v>
          </cell>
          <cell r="CB587"/>
          <cell r="CC587" t="str">
            <v>3b</v>
          </cell>
        </row>
        <row r="588">
          <cell r="C588">
            <v>714</v>
          </cell>
          <cell r="D588">
            <v>5</v>
          </cell>
          <cell r="E588">
            <v>552</v>
          </cell>
          <cell r="F588">
            <v>5</v>
          </cell>
          <cell r="G588" t="str">
            <v/>
          </cell>
          <cell r="H588" t="str">
            <v/>
          </cell>
          <cell r="I588" t="str">
            <v/>
          </cell>
          <cell r="J588">
            <v>0</v>
          </cell>
          <cell r="K588" t="str">
            <v>Barrett</v>
          </cell>
          <cell r="L588" t="str">
            <v>Distribution - Booster Station</v>
          </cell>
          <cell r="M588" t="str">
            <v>1730018-3</v>
          </cell>
          <cell r="N588" t="str">
            <v xml:space="preserve">No </v>
          </cell>
          <cell r="O588">
            <v>2298</v>
          </cell>
          <cell r="P588" t="str">
            <v>Reg</v>
          </cell>
          <cell r="Q588" t="str">
            <v>Exempt</v>
          </cell>
          <cell r="R588"/>
          <cell r="S588"/>
          <cell r="T588"/>
          <cell r="U588"/>
          <cell r="V588"/>
          <cell r="W588">
            <v>0</v>
          </cell>
          <cell r="X588"/>
          <cell r="Y588"/>
          <cell r="Z588"/>
          <cell r="AA588"/>
          <cell r="AB588">
            <v>0</v>
          </cell>
          <cell r="AC588"/>
          <cell r="AD588"/>
          <cell r="AE588"/>
          <cell r="AF588"/>
          <cell r="AG588"/>
          <cell r="AH588"/>
          <cell r="AI588">
            <v>630000</v>
          </cell>
          <cell r="AJ588">
            <v>630000</v>
          </cell>
          <cell r="AK588">
            <v>0</v>
          </cell>
          <cell r="AL588"/>
          <cell r="AM588"/>
          <cell r="AN588"/>
          <cell r="AO588"/>
          <cell r="AP588"/>
          <cell r="AQ588">
            <v>630000</v>
          </cell>
          <cell r="AR588">
            <v>0</v>
          </cell>
          <cell r="AS588"/>
          <cell r="AT588">
            <v>0</v>
          </cell>
          <cell r="AU588">
            <v>0</v>
          </cell>
          <cell r="AV588"/>
          <cell r="AW588">
            <v>0</v>
          </cell>
          <cell r="AX588">
            <v>0</v>
          </cell>
          <cell r="AY588">
            <v>0</v>
          </cell>
          <cell r="AZ588"/>
          <cell r="BA588"/>
          <cell r="BB588"/>
          <cell r="BC588"/>
          <cell r="BD588"/>
          <cell r="BE588"/>
          <cell r="BF588">
            <v>0</v>
          </cell>
          <cell r="BG588">
            <v>0</v>
          </cell>
          <cell r="BH588"/>
          <cell r="BI588">
            <v>0</v>
          </cell>
          <cell r="BJ588"/>
          <cell r="BK588"/>
          <cell r="BL588"/>
          <cell r="BM588"/>
          <cell r="BN588"/>
          <cell r="BO588"/>
          <cell r="BP588"/>
          <cell r="BQ588"/>
          <cell r="BR588"/>
          <cell r="BS588"/>
          <cell r="BT588">
            <v>0</v>
          </cell>
          <cell r="BU588"/>
          <cell r="BV588"/>
          <cell r="BW588"/>
          <cell r="BX588"/>
          <cell r="BY588"/>
          <cell r="BZ588"/>
          <cell r="CA588" t="str">
            <v>Barrett</v>
          </cell>
          <cell r="CB588" t="str">
            <v>Barrett</v>
          </cell>
          <cell r="CC588" t="str">
            <v>7W</v>
          </cell>
        </row>
        <row r="589">
          <cell r="C589">
            <v>189</v>
          </cell>
          <cell r="D589">
            <v>12</v>
          </cell>
          <cell r="E589">
            <v>65</v>
          </cell>
          <cell r="F589">
            <v>12</v>
          </cell>
          <cell r="G589" t="str">
            <v/>
          </cell>
          <cell r="H589" t="str">
            <v/>
          </cell>
          <cell r="I589" t="str">
            <v/>
          </cell>
          <cell r="J589">
            <v>0</v>
          </cell>
          <cell r="K589" t="str">
            <v>Bradshaw</v>
          </cell>
          <cell r="L589" t="str">
            <v>Watermain - Replace &amp; Loop - Phase 2</v>
          </cell>
          <cell r="M589" t="str">
            <v>1560019-4</v>
          </cell>
          <cell r="N589" t="str">
            <v xml:space="preserve">No </v>
          </cell>
          <cell r="O589">
            <v>2374</v>
          </cell>
          <cell r="P589" t="str">
            <v>Reg</v>
          </cell>
          <cell r="Q589" t="str">
            <v>Exempt</v>
          </cell>
          <cell r="R589"/>
          <cell r="S589"/>
          <cell r="T589"/>
          <cell r="U589"/>
          <cell r="V589"/>
          <cell r="W589">
            <v>0</v>
          </cell>
          <cell r="X589"/>
          <cell r="Y589"/>
          <cell r="Z589"/>
          <cell r="AA589"/>
          <cell r="AB589">
            <v>0</v>
          </cell>
          <cell r="AC589"/>
          <cell r="AD589"/>
          <cell r="AE589"/>
          <cell r="AF589"/>
          <cell r="AG589"/>
          <cell r="AH589" t="str">
            <v>project on hold, TH59 project first</v>
          </cell>
          <cell r="AI589">
            <v>1904263</v>
          </cell>
          <cell r="AJ589">
            <v>1904263</v>
          </cell>
          <cell r="AK589">
            <v>0</v>
          </cell>
          <cell r="AL589"/>
          <cell r="AM589"/>
          <cell r="AN589"/>
          <cell r="AO589"/>
          <cell r="AP589"/>
          <cell r="AQ589">
            <v>1904263</v>
          </cell>
          <cell r="AR589">
            <v>0</v>
          </cell>
          <cell r="AS589"/>
          <cell r="AT589">
            <v>0</v>
          </cell>
          <cell r="AU589">
            <v>0</v>
          </cell>
          <cell r="AV589"/>
          <cell r="AW589">
            <v>0</v>
          </cell>
          <cell r="AX589">
            <v>0</v>
          </cell>
          <cell r="AY589">
            <v>0</v>
          </cell>
          <cell r="AZ589"/>
          <cell r="BA589"/>
          <cell r="BB589"/>
          <cell r="BC589"/>
          <cell r="BD589"/>
          <cell r="BE589"/>
          <cell r="BF589">
            <v>0</v>
          </cell>
          <cell r="BG589">
            <v>0</v>
          </cell>
          <cell r="BH589"/>
          <cell r="BI589">
            <v>0</v>
          </cell>
          <cell r="BJ589"/>
          <cell r="BK589"/>
          <cell r="BL589"/>
          <cell r="BM589"/>
          <cell r="BN589"/>
          <cell r="BO589"/>
          <cell r="BP589"/>
          <cell r="BQ589"/>
          <cell r="BR589"/>
          <cell r="BS589"/>
          <cell r="BT589">
            <v>0</v>
          </cell>
          <cell r="BU589"/>
          <cell r="BV589"/>
          <cell r="BW589"/>
          <cell r="BX589"/>
          <cell r="BY589"/>
          <cell r="BZ589"/>
          <cell r="CA589" t="str">
            <v>Bradshaw</v>
          </cell>
          <cell r="CB589" t="str">
            <v>Lafontaine</v>
          </cell>
          <cell r="CC589">
            <v>4</v>
          </cell>
        </row>
        <row r="590">
          <cell r="C590">
            <v>428</v>
          </cell>
          <cell r="D590">
            <v>10</v>
          </cell>
          <cell r="E590">
            <v>300</v>
          </cell>
          <cell r="F590">
            <v>10</v>
          </cell>
          <cell r="G590" t="str">
            <v/>
          </cell>
          <cell r="H590" t="str">
            <v/>
          </cell>
          <cell r="I590" t="str">
            <v/>
          </cell>
          <cell r="J590">
            <v>0</v>
          </cell>
          <cell r="K590" t="str">
            <v>Bradshaw</v>
          </cell>
          <cell r="L590" t="str">
            <v>Storage - Recoat Water Tower</v>
          </cell>
          <cell r="M590" t="str">
            <v>1560019-3</v>
          </cell>
          <cell r="N590" t="str">
            <v xml:space="preserve">No </v>
          </cell>
          <cell r="O590">
            <v>2374</v>
          </cell>
          <cell r="P590" t="str">
            <v>Reg</v>
          </cell>
          <cell r="Q590" t="str">
            <v>Exempt</v>
          </cell>
          <cell r="R590"/>
          <cell r="S590"/>
          <cell r="T590"/>
          <cell r="U590"/>
          <cell r="V590"/>
          <cell r="W590">
            <v>0</v>
          </cell>
          <cell r="X590"/>
          <cell r="Y590"/>
          <cell r="Z590"/>
          <cell r="AA590"/>
          <cell r="AB590">
            <v>0</v>
          </cell>
          <cell r="AC590"/>
          <cell r="AD590"/>
          <cell r="AE590"/>
          <cell r="AF590"/>
          <cell r="AG590"/>
          <cell r="AH590"/>
          <cell r="AI590">
            <v>500000</v>
          </cell>
          <cell r="AJ590">
            <v>500000</v>
          </cell>
          <cell r="AK590">
            <v>0</v>
          </cell>
          <cell r="AL590"/>
          <cell r="AM590"/>
          <cell r="AN590"/>
          <cell r="AO590"/>
          <cell r="AP590"/>
          <cell r="AQ590">
            <v>500000</v>
          </cell>
          <cell r="AR590">
            <v>0</v>
          </cell>
          <cell r="AS590"/>
          <cell r="AT590">
            <v>0</v>
          </cell>
          <cell r="AU590">
            <v>0</v>
          </cell>
          <cell r="AV590"/>
          <cell r="AW590">
            <v>0</v>
          </cell>
          <cell r="AX590">
            <v>0</v>
          </cell>
          <cell r="AY590">
            <v>0</v>
          </cell>
          <cell r="AZ590"/>
          <cell r="BA590"/>
          <cell r="BB590"/>
          <cell r="BC590"/>
          <cell r="BD590"/>
          <cell r="BE590"/>
          <cell r="BF590">
            <v>0</v>
          </cell>
          <cell r="BG590">
            <v>0</v>
          </cell>
          <cell r="BH590"/>
          <cell r="BI590">
            <v>0</v>
          </cell>
          <cell r="BJ590"/>
          <cell r="BK590"/>
          <cell r="BL590"/>
          <cell r="BM590"/>
          <cell r="BN590"/>
          <cell r="BO590"/>
          <cell r="BP590"/>
          <cell r="BQ590"/>
          <cell r="BR590"/>
          <cell r="BS590"/>
          <cell r="BT590">
            <v>0</v>
          </cell>
          <cell r="BU590"/>
          <cell r="BV590"/>
          <cell r="BW590"/>
          <cell r="BX590"/>
          <cell r="BY590"/>
          <cell r="BZ590"/>
          <cell r="CA590" t="str">
            <v>Bradshaw</v>
          </cell>
          <cell r="CB590" t="str">
            <v>Lafontaine</v>
          </cell>
          <cell r="CC590">
            <v>4</v>
          </cell>
        </row>
        <row r="591">
          <cell r="C591">
            <v>429</v>
          </cell>
          <cell r="D591">
            <v>10</v>
          </cell>
          <cell r="E591">
            <v>301</v>
          </cell>
          <cell r="F591">
            <v>10</v>
          </cell>
          <cell r="G591">
            <v>2023</v>
          </cell>
          <cell r="H591" t="str">
            <v>Yes</v>
          </cell>
          <cell r="I591" t="str">
            <v/>
          </cell>
          <cell r="J591">
            <v>0</v>
          </cell>
          <cell r="K591" t="str">
            <v>Bradshaw</v>
          </cell>
          <cell r="L591" t="str">
            <v>Watermain - TH59 and TH108</v>
          </cell>
          <cell r="M591" t="str">
            <v>1560019-8</v>
          </cell>
          <cell r="N591" t="str">
            <v xml:space="preserve">No </v>
          </cell>
          <cell r="O591">
            <v>2515</v>
          </cell>
          <cell r="P591" t="str">
            <v>Reg</v>
          </cell>
          <cell r="Q591" t="str">
            <v>Exempt</v>
          </cell>
          <cell r="R591"/>
          <cell r="S591" t="str">
            <v>certified</v>
          </cell>
          <cell r="T591">
            <v>4800000</v>
          </cell>
          <cell r="U591"/>
          <cell r="V591"/>
          <cell r="W591">
            <v>4800000</v>
          </cell>
          <cell r="X591" t="str">
            <v>23 Carryover</v>
          </cell>
          <cell r="Y591"/>
          <cell r="Z591">
            <v>44708</v>
          </cell>
          <cell r="AA591">
            <v>6250000</v>
          </cell>
          <cell r="AB591">
            <v>6250000</v>
          </cell>
          <cell r="AC591" t="str">
            <v>Part B</v>
          </cell>
          <cell r="AD591">
            <v>45383</v>
          </cell>
          <cell r="AE591">
            <v>46229</v>
          </cell>
          <cell r="AF591"/>
          <cell r="AG591"/>
          <cell r="AH591" t="str">
            <v>CW/DW Projet MnDOT</v>
          </cell>
          <cell r="AI591">
            <v>4748128</v>
          </cell>
          <cell r="AJ591">
            <v>4800000</v>
          </cell>
          <cell r="AK591">
            <v>-51872</v>
          </cell>
          <cell r="AL591">
            <v>45079</v>
          </cell>
          <cell r="AM591">
            <v>45106</v>
          </cell>
          <cell r="AN591">
            <v>1</v>
          </cell>
          <cell r="AO591">
            <v>4800000</v>
          </cell>
          <cell r="AP591"/>
          <cell r="AQ591">
            <v>4748128</v>
          </cell>
          <cell r="AR591">
            <v>4748128</v>
          </cell>
          <cell r="AS591"/>
          <cell r="AT591">
            <v>0</v>
          </cell>
          <cell r="AU591">
            <v>0</v>
          </cell>
          <cell r="AV591"/>
          <cell r="AW591">
            <v>0</v>
          </cell>
          <cell r="AX591">
            <v>0</v>
          </cell>
          <cell r="AY591">
            <v>4748128</v>
          </cell>
          <cell r="AZ591"/>
          <cell r="BA591"/>
          <cell r="BB591"/>
          <cell r="BC591"/>
          <cell r="BD591"/>
          <cell r="BE591"/>
          <cell r="BF591">
            <v>0</v>
          </cell>
          <cell r="BG591">
            <v>0</v>
          </cell>
          <cell r="BH591"/>
          <cell r="BI591">
            <v>0</v>
          </cell>
          <cell r="BJ591"/>
          <cell r="BK591"/>
          <cell r="BL591"/>
          <cell r="BM591"/>
          <cell r="BN591"/>
          <cell r="BO591"/>
          <cell r="BP591"/>
          <cell r="BQ591"/>
          <cell r="BR591"/>
          <cell r="BS591"/>
          <cell r="BT591">
            <v>0</v>
          </cell>
          <cell r="BU591"/>
          <cell r="BV591"/>
          <cell r="BW591"/>
          <cell r="BX591"/>
          <cell r="BY591"/>
          <cell r="BZ591"/>
          <cell r="CA591" t="str">
            <v>Bradshaw</v>
          </cell>
          <cell r="CB591" t="str">
            <v>Lafontaine</v>
          </cell>
          <cell r="CC591">
            <v>4</v>
          </cell>
        </row>
        <row r="592">
          <cell r="C592">
            <v>516</v>
          </cell>
          <cell r="D592">
            <v>10</v>
          </cell>
          <cell r="E592">
            <v>394</v>
          </cell>
          <cell r="F592">
            <v>10</v>
          </cell>
          <cell r="G592" t="str">
            <v/>
          </cell>
          <cell r="H592" t="str">
            <v/>
          </cell>
          <cell r="I592" t="str">
            <v/>
          </cell>
          <cell r="J592">
            <v>0</v>
          </cell>
          <cell r="K592" t="str">
            <v>Kanuit</v>
          </cell>
          <cell r="L592" t="str">
            <v>Storage - Tower Rehab</v>
          </cell>
          <cell r="M592" t="str">
            <v>1070015-5</v>
          </cell>
          <cell r="N592" t="str">
            <v xml:space="preserve">No </v>
          </cell>
          <cell r="O592">
            <v>255</v>
          </cell>
          <cell r="P592" t="str">
            <v>Reg</v>
          </cell>
          <cell r="Q592" t="str">
            <v>Exempt</v>
          </cell>
          <cell r="R592"/>
          <cell r="S592"/>
          <cell r="T592"/>
          <cell r="U592"/>
          <cell r="V592"/>
          <cell r="W592">
            <v>0</v>
          </cell>
          <cell r="X592"/>
          <cell r="Y592"/>
          <cell r="Z592"/>
          <cell r="AA592"/>
          <cell r="AB592">
            <v>0</v>
          </cell>
          <cell r="AC592"/>
          <cell r="AD592"/>
          <cell r="AE592"/>
          <cell r="AF592"/>
          <cell r="AG592"/>
          <cell r="AH592"/>
          <cell r="AI592">
            <v>710000</v>
          </cell>
          <cell r="AJ592">
            <v>710000</v>
          </cell>
          <cell r="AK592">
            <v>0</v>
          </cell>
          <cell r="AL592"/>
          <cell r="AM592"/>
          <cell r="AN592"/>
          <cell r="AO592"/>
          <cell r="AP592"/>
          <cell r="AQ592">
            <v>710000</v>
          </cell>
          <cell r="AR592">
            <v>0</v>
          </cell>
          <cell r="AS592"/>
          <cell r="AT592">
            <v>0</v>
          </cell>
          <cell r="AU592">
            <v>0</v>
          </cell>
          <cell r="AV592"/>
          <cell r="AW592">
            <v>0</v>
          </cell>
          <cell r="AX592">
            <v>0</v>
          </cell>
          <cell r="AY592">
            <v>0</v>
          </cell>
          <cell r="AZ592"/>
          <cell r="BA592"/>
          <cell r="BB592"/>
          <cell r="BC592"/>
          <cell r="BD592"/>
          <cell r="BE592"/>
          <cell r="BF592">
            <v>0</v>
          </cell>
          <cell r="BG592">
            <v>0</v>
          </cell>
          <cell r="BH592"/>
          <cell r="BI592">
            <v>0</v>
          </cell>
          <cell r="BJ592"/>
          <cell r="BK592"/>
          <cell r="BL592"/>
          <cell r="BM592"/>
          <cell r="BN592"/>
          <cell r="BO592"/>
          <cell r="BP592"/>
          <cell r="BQ592"/>
          <cell r="BR592"/>
          <cell r="BS592"/>
          <cell r="BT592">
            <v>0</v>
          </cell>
          <cell r="BU592"/>
          <cell r="BV592"/>
          <cell r="BW592"/>
          <cell r="BX592"/>
          <cell r="BY592"/>
          <cell r="BZ592"/>
          <cell r="CA592" t="str">
            <v>Kanuit</v>
          </cell>
          <cell r="CB592" t="str">
            <v>Gallentine</v>
          </cell>
          <cell r="CC592">
            <v>9</v>
          </cell>
        </row>
        <row r="593">
          <cell r="C593">
            <v>517</v>
          </cell>
          <cell r="D593">
            <v>10</v>
          </cell>
          <cell r="E593">
            <v>395</v>
          </cell>
          <cell r="F593">
            <v>10</v>
          </cell>
          <cell r="G593"/>
          <cell r="H593" t="str">
            <v/>
          </cell>
          <cell r="I593" t="str">
            <v/>
          </cell>
          <cell r="J593">
            <v>0</v>
          </cell>
          <cell r="K593" t="str">
            <v>Kanuit</v>
          </cell>
          <cell r="L593" t="str">
            <v>Source - New Well House</v>
          </cell>
          <cell r="M593" t="str">
            <v>1070015-6</v>
          </cell>
          <cell r="N593" t="str">
            <v xml:space="preserve">No </v>
          </cell>
          <cell r="O593">
            <v>255</v>
          </cell>
          <cell r="P593" t="str">
            <v>Reg</v>
          </cell>
          <cell r="Q593" t="str">
            <v>Exempt</v>
          </cell>
          <cell r="R593"/>
          <cell r="S593"/>
          <cell r="T593"/>
          <cell r="U593"/>
          <cell r="V593"/>
          <cell r="W593">
            <v>0</v>
          </cell>
          <cell r="X593"/>
          <cell r="Y593"/>
          <cell r="Z593"/>
          <cell r="AA593"/>
          <cell r="AB593">
            <v>0</v>
          </cell>
          <cell r="AC593"/>
          <cell r="AD593"/>
          <cell r="AE593"/>
          <cell r="AF593"/>
          <cell r="AG593"/>
          <cell r="AH593"/>
          <cell r="AI593">
            <v>1143000</v>
          </cell>
          <cell r="AJ593">
            <v>1143000</v>
          </cell>
          <cell r="AK593">
            <v>0</v>
          </cell>
          <cell r="AL593"/>
          <cell r="AM593"/>
          <cell r="AN593"/>
          <cell r="AO593"/>
          <cell r="AP593"/>
          <cell r="AQ593">
            <v>1143000</v>
          </cell>
          <cell r="AR593">
            <v>0</v>
          </cell>
          <cell r="AS593"/>
          <cell r="AT593">
            <v>0</v>
          </cell>
          <cell r="AU593">
            <v>0</v>
          </cell>
          <cell r="AV593"/>
          <cell r="AW593">
            <v>0</v>
          </cell>
          <cell r="AX593">
            <v>0</v>
          </cell>
          <cell r="AY593">
            <v>0</v>
          </cell>
          <cell r="AZ593"/>
          <cell r="BA593"/>
          <cell r="BB593"/>
          <cell r="BC593"/>
          <cell r="BD593"/>
          <cell r="BE593"/>
          <cell r="BF593">
            <v>0</v>
          </cell>
          <cell r="BG593">
            <v>0</v>
          </cell>
          <cell r="BH593"/>
          <cell r="BI593">
            <v>0</v>
          </cell>
          <cell r="BJ593"/>
          <cell r="BK593"/>
          <cell r="BL593"/>
          <cell r="BM593"/>
          <cell r="BN593"/>
          <cell r="BO593"/>
          <cell r="BP593"/>
          <cell r="BQ593"/>
          <cell r="BR593"/>
          <cell r="BS593"/>
          <cell r="BT593">
            <v>0</v>
          </cell>
          <cell r="BU593"/>
          <cell r="BV593"/>
          <cell r="BW593"/>
          <cell r="BX593"/>
          <cell r="BY593"/>
          <cell r="BZ593"/>
          <cell r="CA593" t="str">
            <v>Kanuit</v>
          </cell>
          <cell r="CB593"/>
          <cell r="CC593">
            <v>9</v>
          </cell>
        </row>
        <row r="594">
          <cell r="C594">
            <v>518</v>
          </cell>
          <cell r="D594">
            <v>10</v>
          </cell>
          <cell r="E594">
            <v>396</v>
          </cell>
          <cell r="F594">
            <v>10</v>
          </cell>
          <cell r="G594"/>
          <cell r="H594" t="str">
            <v/>
          </cell>
          <cell r="I594" t="str">
            <v/>
          </cell>
          <cell r="J594">
            <v>0</v>
          </cell>
          <cell r="K594" t="str">
            <v>Kanuit</v>
          </cell>
          <cell r="L594" t="str">
            <v>Watermain - System Improvements</v>
          </cell>
          <cell r="M594" t="str">
            <v>1070015-7</v>
          </cell>
          <cell r="N594" t="str">
            <v xml:space="preserve">No </v>
          </cell>
          <cell r="O594">
            <v>255</v>
          </cell>
          <cell r="P594" t="str">
            <v>Reg</v>
          </cell>
          <cell r="Q594" t="str">
            <v>Exempt</v>
          </cell>
          <cell r="R594"/>
          <cell r="S594"/>
          <cell r="T594"/>
          <cell r="U594"/>
          <cell r="V594"/>
          <cell r="W594">
            <v>0</v>
          </cell>
          <cell r="X594"/>
          <cell r="Y594"/>
          <cell r="Z594"/>
          <cell r="AA594"/>
          <cell r="AB594">
            <v>0</v>
          </cell>
          <cell r="AC594"/>
          <cell r="AD594"/>
          <cell r="AE594"/>
          <cell r="AF594"/>
          <cell r="AG594"/>
          <cell r="AH594"/>
          <cell r="AI594">
            <v>3952000</v>
          </cell>
          <cell r="AJ594">
            <v>3952000</v>
          </cell>
          <cell r="AK594">
            <v>0</v>
          </cell>
          <cell r="AL594"/>
          <cell r="AM594"/>
          <cell r="AN594"/>
          <cell r="AO594"/>
          <cell r="AP594"/>
          <cell r="AQ594">
            <v>3952000</v>
          </cell>
          <cell r="AR594">
            <v>0</v>
          </cell>
          <cell r="AS594"/>
          <cell r="AT594">
            <v>0</v>
          </cell>
          <cell r="AU594">
            <v>0</v>
          </cell>
          <cell r="AV594"/>
          <cell r="AW594">
            <v>0</v>
          </cell>
          <cell r="AX594">
            <v>0</v>
          </cell>
          <cell r="AY594">
            <v>0</v>
          </cell>
          <cell r="AZ594"/>
          <cell r="BA594"/>
          <cell r="BB594"/>
          <cell r="BC594"/>
          <cell r="BD594"/>
          <cell r="BE594"/>
          <cell r="BF594">
            <v>0</v>
          </cell>
          <cell r="BG594">
            <v>0</v>
          </cell>
          <cell r="BH594"/>
          <cell r="BI594">
            <v>0</v>
          </cell>
          <cell r="BJ594"/>
          <cell r="BK594"/>
          <cell r="BL594"/>
          <cell r="BM594"/>
          <cell r="BN594"/>
          <cell r="BO594"/>
          <cell r="BP594"/>
          <cell r="BQ594"/>
          <cell r="BR594"/>
          <cell r="BS594"/>
          <cell r="BT594">
            <v>0</v>
          </cell>
          <cell r="BU594"/>
          <cell r="BV594"/>
          <cell r="BW594"/>
          <cell r="BX594"/>
          <cell r="BY594"/>
          <cell r="BZ594"/>
          <cell r="CA594" t="str">
            <v>Kanuit</v>
          </cell>
          <cell r="CB594"/>
          <cell r="CC594">
            <v>9</v>
          </cell>
        </row>
        <row r="595">
          <cell r="C595">
            <v>519</v>
          </cell>
          <cell r="D595">
            <v>10</v>
          </cell>
          <cell r="E595">
            <v>397</v>
          </cell>
          <cell r="F595">
            <v>10</v>
          </cell>
          <cell r="G595"/>
          <cell r="H595" t="str">
            <v/>
          </cell>
          <cell r="I595" t="str">
            <v/>
          </cell>
          <cell r="J595">
            <v>0</v>
          </cell>
          <cell r="K595" t="str">
            <v>Kanuit</v>
          </cell>
          <cell r="L595" t="str">
            <v>Conservation - Replace Meters</v>
          </cell>
          <cell r="M595" t="str">
            <v>1070015-8</v>
          </cell>
          <cell r="N595" t="str">
            <v xml:space="preserve">No </v>
          </cell>
          <cell r="O595">
            <v>255</v>
          </cell>
          <cell r="P595" t="str">
            <v>Reg</v>
          </cell>
          <cell r="Q595" t="str">
            <v>Exempt</v>
          </cell>
          <cell r="R595"/>
          <cell r="S595"/>
          <cell r="T595"/>
          <cell r="U595"/>
          <cell r="V595"/>
          <cell r="W595">
            <v>0</v>
          </cell>
          <cell r="X595"/>
          <cell r="Y595"/>
          <cell r="Z595"/>
          <cell r="AA595"/>
          <cell r="AB595">
            <v>0</v>
          </cell>
          <cell r="AC595"/>
          <cell r="AD595"/>
          <cell r="AE595"/>
          <cell r="AF595"/>
          <cell r="AG595"/>
          <cell r="AH595"/>
          <cell r="AI595">
            <v>237000</v>
          </cell>
          <cell r="AJ595">
            <v>237000</v>
          </cell>
          <cell r="AK595">
            <v>0</v>
          </cell>
          <cell r="AL595"/>
          <cell r="AM595"/>
          <cell r="AN595"/>
          <cell r="AO595"/>
          <cell r="AP595"/>
          <cell r="AQ595">
            <v>237000</v>
          </cell>
          <cell r="AR595">
            <v>0</v>
          </cell>
          <cell r="AS595"/>
          <cell r="AT595">
            <v>0</v>
          </cell>
          <cell r="AU595">
            <v>0</v>
          </cell>
          <cell r="AV595"/>
          <cell r="AW595">
            <v>0</v>
          </cell>
          <cell r="AX595">
            <v>0</v>
          </cell>
          <cell r="AY595">
            <v>0</v>
          </cell>
          <cell r="AZ595"/>
          <cell r="BA595"/>
          <cell r="BB595"/>
          <cell r="BC595"/>
          <cell r="BD595"/>
          <cell r="BE595"/>
          <cell r="BF595">
            <v>0</v>
          </cell>
          <cell r="BG595">
            <v>0</v>
          </cell>
          <cell r="BH595"/>
          <cell r="BI595">
            <v>0</v>
          </cell>
          <cell r="BJ595"/>
          <cell r="BK595"/>
          <cell r="BL595"/>
          <cell r="BM595"/>
          <cell r="BN595"/>
          <cell r="BO595"/>
          <cell r="BP595"/>
          <cell r="BQ595"/>
          <cell r="BR595"/>
          <cell r="BS595"/>
          <cell r="BT595">
            <v>0</v>
          </cell>
          <cell r="BU595"/>
          <cell r="BV595"/>
          <cell r="BW595"/>
          <cell r="BX595"/>
          <cell r="BY595"/>
          <cell r="BZ595"/>
          <cell r="CA595" t="str">
            <v>Kanuit</v>
          </cell>
          <cell r="CB595"/>
          <cell r="CC595">
            <v>9</v>
          </cell>
        </row>
        <row r="596">
          <cell r="C596">
            <v>704</v>
          </cell>
          <cell r="D596">
            <v>6</v>
          </cell>
          <cell r="E596">
            <v>542</v>
          </cell>
          <cell r="F596">
            <v>6</v>
          </cell>
          <cell r="G596" t="str">
            <v/>
          </cell>
          <cell r="H596" t="str">
            <v/>
          </cell>
          <cell r="I596" t="str">
            <v/>
          </cell>
          <cell r="J596">
            <v>0</v>
          </cell>
          <cell r="K596" t="str">
            <v>Barrett</v>
          </cell>
          <cell r="L596" t="str">
            <v>Storage - Repl with 50,000 Gal Tower</v>
          </cell>
          <cell r="M596" t="str">
            <v>1340006-1</v>
          </cell>
          <cell r="N596" t="str">
            <v xml:space="preserve">No </v>
          </cell>
          <cell r="O596">
            <v>508</v>
          </cell>
          <cell r="P596" t="str">
            <v>Reg</v>
          </cell>
          <cell r="Q596" t="str">
            <v>Exempt</v>
          </cell>
          <cell r="R596"/>
          <cell r="S596"/>
          <cell r="T596"/>
          <cell r="U596"/>
          <cell r="V596"/>
          <cell r="W596">
            <v>0</v>
          </cell>
          <cell r="X596"/>
          <cell r="Y596"/>
          <cell r="Z596"/>
          <cell r="AA596"/>
          <cell r="AB596">
            <v>0</v>
          </cell>
          <cell r="AC596"/>
          <cell r="AD596"/>
          <cell r="AE596"/>
          <cell r="AF596"/>
          <cell r="AG596"/>
          <cell r="AH596"/>
          <cell r="AI596">
            <v>768400</v>
          </cell>
          <cell r="AJ596">
            <v>768400</v>
          </cell>
          <cell r="AK596">
            <v>0</v>
          </cell>
          <cell r="AL596"/>
          <cell r="AM596"/>
          <cell r="AN596"/>
          <cell r="AO596"/>
          <cell r="AP596"/>
          <cell r="AQ596">
            <v>768400</v>
          </cell>
          <cell r="AR596">
            <v>0</v>
          </cell>
          <cell r="AS596"/>
          <cell r="AT596">
            <v>0</v>
          </cell>
          <cell r="AU596">
            <v>0</v>
          </cell>
          <cell r="AV596"/>
          <cell r="AW596">
            <v>0</v>
          </cell>
          <cell r="AX596">
            <v>0</v>
          </cell>
          <cell r="AY596">
            <v>0</v>
          </cell>
          <cell r="AZ596"/>
          <cell r="BA596"/>
          <cell r="BB596"/>
          <cell r="BC596"/>
          <cell r="BD596"/>
          <cell r="BE596"/>
          <cell r="BF596">
            <v>0</v>
          </cell>
          <cell r="BG596">
            <v>0</v>
          </cell>
          <cell r="BH596"/>
          <cell r="BI596">
            <v>0</v>
          </cell>
          <cell r="BJ596"/>
          <cell r="BK596"/>
          <cell r="BL596"/>
          <cell r="BM596"/>
          <cell r="BN596"/>
          <cell r="BO596"/>
          <cell r="BP596"/>
          <cell r="BQ596"/>
          <cell r="BR596"/>
          <cell r="BS596"/>
          <cell r="BT596">
            <v>0</v>
          </cell>
          <cell r="BU596"/>
          <cell r="BV596"/>
          <cell r="BW596"/>
          <cell r="BX596"/>
          <cell r="BY596"/>
          <cell r="BZ596"/>
          <cell r="CA596" t="str">
            <v>Barrett</v>
          </cell>
          <cell r="CB596" t="str">
            <v>Barrett</v>
          </cell>
          <cell r="CC596" t="str">
            <v>6E</v>
          </cell>
        </row>
        <row r="597">
          <cell r="C597">
            <v>147</v>
          </cell>
          <cell r="D597">
            <v>13</v>
          </cell>
          <cell r="E597">
            <v>25</v>
          </cell>
          <cell r="F597">
            <v>13</v>
          </cell>
          <cell r="G597"/>
          <cell r="H597" t="str">
            <v/>
          </cell>
          <cell r="I597" t="str">
            <v/>
          </cell>
          <cell r="J597">
            <v>0</v>
          </cell>
          <cell r="K597" t="str">
            <v>Bradshaw</v>
          </cell>
          <cell r="L597" t="str">
            <v>Source - Well #10, Seal #3 &amp; 4</v>
          </cell>
          <cell r="M597" t="str">
            <v>1560023-10</v>
          </cell>
          <cell r="N597" t="str">
            <v xml:space="preserve">No </v>
          </cell>
          <cell r="O597">
            <v>3421</v>
          </cell>
          <cell r="P597" t="str">
            <v>Reg</v>
          </cell>
          <cell r="Q597" t="str">
            <v>Exempt</v>
          </cell>
          <cell r="R597"/>
          <cell r="S597"/>
          <cell r="T597"/>
          <cell r="U597"/>
          <cell r="V597"/>
          <cell r="W597">
            <v>0</v>
          </cell>
          <cell r="X597"/>
          <cell r="Y597"/>
          <cell r="Z597"/>
          <cell r="AA597"/>
          <cell r="AB597">
            <v>0</v>
          </cell>
          <cell r="AC597"/>
          <cell r="AD597"/>
          <cell r="AE597"/>
          <cell r="AF597"/>
          <cell r="AG597"/>
          <cell r="AH597"/>
          <cell r="AI597">
            <v>505000</v>
          </cell>
          <cell r="AJ597">
            <v>505000</v>
          </cell>
          <cell r="AK597">
            <v>0</v>
          </cell>
          <cell r="AL597"/>
          <cell r="AM597"/>
          <cell r="AN597"/>
          <cell r="AO597"/>
          <cell r="AP597"/>
          <cell r="AQ597">
            <v>505000</v>
          </cell>
          <cell r="AR597">
            <v>0</v>
          </cell>
          <cell r="AS597"/>
          <cell r="AT597">
            <v>0</v>
          </cell>
          <cell r="AU597">
            <v>0</v>
          </cell>
          <cell r="AV597"/>
          <cell r="AW597">
            <v>0</v>
          </cell>
          <cell r="AX597">
            <v>0</v>
          </cell>
          <cell r="AY597">
            <v>0</v>
          </cell>
          <cell r="AZ597"/>
          <cell r="BA597"/>
          <cell r="BB597"/>
          <cell r="BC597"/>
          <cell r="BD597"/>
          <cell r="BE597"/>
          <cell r="BF597">
            <v>0</v>
          </cell>
          <cell r="BG597">
            <v>0</v>
          </cell>
          <cell r="BH597"/>
          <cell r="BI597">
            <v>0</v>
          </cell>
          <cell r="BJ597"/>
          <cell r="BK597"/>
          <cell r="BL597"/>
          <cell r="BM597"/>
          <cell r="BN597"/>
          <cell r="BO597"/>
          <cell r="BP597"/>
          <cell r="BQ597"/>
          <cell r="BR597"/>
          <cell r="BS597"/>
          <cell r="BT597">
            <v>0</v>
          </cell>
          <cell r="BU597"/>
          <cell r="BV597"/>
          <cell r="BW597"/>
          <cell r="BX597"/>
          <cell r="BY597"/>
          <cell r="BZ597"/>
          <cell r="CA597" t="str">
            <v>Bradshaw</v>
          </cell>
          <cell r="CB597"/>
          <cell r="CC597">
            <v>4</v>
          </cell>
        </row>
        <row r="598">
          <cell r="C598">
            <v>364</v>
          </cell>
          <cell r="D598">
            <v>10</v>
          </cell>
          <cell r="E598"/>
          <cell r="F598"/>
          <cell r="G598">
            <v>2024</v>
          </cell>
          <cell r="H598" t="str">
            <v/>
          </cell>
          <cell r="I598" t="str">
            <v>Yes</v>
          </cell>
          <cell r="J598">
            <v>0</v>
          </cell>
          <cell r="K598" t="str">
            <v>Bradshaw</v>
          </cell>
          <cell r="L598" t="str">
            <v>Watermain - Main Street Reconstruction</v>
          </cell>
          <cell r="M598" t="str">
            <v>1560023-11</v>
          </cell>
          <cell r="N598" t="str">
            <v xml:space="preserve">No </v>
          </cell>
          <cell r="O598">
            <v>3460</v>
          </cell>
          <cell r="P598" t="str">
            <v>Reg</v>
          </cell>
          <cell r="Q598"/>
          <cell r="R598"/>
          <cell r="S598">
            <v>45068</v>
          </cell>
          <cell r="T598">
            <v>1145250</v>
          </cell>
          <cell r="U598"/>
          <cell r="V598"/>
          <cell r="W598">
            <v>1145250</v>
          </cell>
          <cell r="X598" t="str">
            <v>Part B</v>
          </cell>
          <cell r="Y598"/>
          <cell r="Z598"/>
          <cell r="AA598"/>
          <cell r="AB598"/>
          <cell r="AC598"/>
          <cell r="AD598">
            <v>45413</v>
          </cell>
          <cell r="AE598">
            <v>45597</v>
          </cell>
          <cell r="AF598"/>
          <cell r="AG598"/>
          <cell r="AH598"/>
          <cell r="AI598">
            <v>7802750</v>
          </cell>
          <cell r="AJ598">
            <v>7802750</v>
          </cell>
          <cell r="AK598">
            <v>0</v>
          </cell>
          <cell r="AL598"/>
          <cell r="AM598"/>
          <cell r="AN598"/>
          <cell r="AO598"/>
          <cell r="AP598"/>
          <cell r="AQ598">
            <v>7802750</v>
          </cell>
          <cell r="AR598">
            <v>7802750</v>
          </cell>
          <cell r="AS598"/>
          <cell r="AT598">
            <v>0</v>
          </cell>
          <cell r="AU598">
            <v>0</v>
          </cell>
          <cell r="AV598"/>
          <cell r="AW598">
            <v>0</v>
          </cell>
          <cell r="AX598">
            <v>0</v>
          </cell>
          <cell r="AY598">
            <v>7802750</v>
          </cell>
          <cell r="AZ598"/>
          <cell r="BA598"/>
          <cell r="BB598"/>
          <cell r="BC598"/>
          <cell r="BD598"/>
          <cell r="BE598"/>
          <cell r="BF598">
            <v>0</v>
          </cell>
          <cell r="BG598">
            <v>0</v>
          </cell>
          <cell r="BH598"/>
          <cell r="BI598">
            <v>0</v>
          </cell>
          <cell r="BJ598"/>
          <cell r="BK598"/>
          <cell r="BL598"/>
          <cell r="BM598"/>
          <cell r="BN598"/>
          <cell r="BO598"/>
          <cell r="BP598"/>
          <cell r="BQ598"/>
          <cell r="BR598"/>
          <cell r="BS598"/>
          <cell r="BT598"/>
          <cell r="BU598"/>
          <cell r="BV598"/>
          <cell r="BW598"/>
          <cell r="BX598"/>
          <cell r="BY598"/>
          <cell r="BZ598"/>
          <cell r="CA598" t="str">
            <v>Bradshaw</v>
          </cell>
          <cell r="CB598"/>
          <cell r="CC598">
            <v>4</v>
          </cell>
        </row>
        <row r="599">
          <cell r="C599">
            <v>223</v>
          </cell>
          <cell r="D599">
            <v>12</v>
          </cell>
          <cell r="E599"/>
          <cell r="F599"/>
          <cell r="G599"/>
          <cell r="H599" t="str">
            <v/>
          </cell>
          <cell r="I599" t="str">
            <v/>
          </cell>
          <cell r="J599">
            <v>0</v>
          </cell>
          <cell r="K599" t="str">
            <v>Schultz</v>
          </cell>
          <cell r="L599" t="str">
            <v>Watermain - Replace &amp; Loop</v>
          </cell>
          <cell r="M599" t="str">
            <v>1540006-1</v>
          </cell>
          <cell r="N599" t="str">
            <v xml:space="preserve">No </v>
          </cell>
          <cell r="O599">
            <v>101</v>
          </cell>
          <cell r="P599" t="str">
            <v>Reg</v>
          </cell>
          <cell r="Q599"/>
          <cell r="R599"/>
          <cell r="S599"/>
          <cell r="T599"/>
          <cell r="U599"/>
          <cell r="V599"/>
          <cell r="W599">
            <v>0</v>
          </cell>
          <cell r="X599"/>
          <cell r="Y599"/>
          <cell r="Z599"/>
          <cell r="AA599"/>
          <cell r="AB599"/>
          <cell r="AC599"/>
          <cell r="AD599"/>
          <cell r="AE599"/>
          <cell r="AF599"/>
          <cell r="AG599"/>
          <cell r="AH599"/>
          <cell r="AI599">
            <v>3662000</v>
          </cell>
          <cell r="AJ599">
            <v>3662000</v>
          </cell>
          <cell r="AK599">
            <v>0</v>
          </cell>
          <cell r="AL599"/>
          <cell r="AM599"/>
          <cell r="AN599"/>
          <cell r="AO599"/>
          <cell r="AP599"/>
          <cell r="AQ599">
            <v>3662000</v>
          </cell>
          <cell r="AR599">
            <v>0</v>
          </cell>
          <cell r="AS599"/>
          <cell r="AT599">
            <v>0</v>
          </cell>
          <cell r="AU599">
            <v>0</v>
          </cell>
          <cell r="AV599"/>
          <cell r="AW599">
            <v>0</v>
          </cell>
          <cell r="AX599">
            <v>0</v>
          </cell>
          <cell r="AY599">
            <v>0</v>
          </cell>
          <cell r="AZ599"/>
          <cell r="BA599"/>
          <cell r="BB599"/>
          <cell r="BC599"/>
          <cell r="BD599"/>
          <cell r="BE599"/>
          <cell r="BF599">
            <v>0</v>
          </cell>
          <cell r="BG599">
            <v>0</v>
          </cell>
          <cell r="BH599"/>
          <cell r="BI599">
            <v>0</v>
          </cell>
          <cell r="BJ599"/>
          <cell r="BK599"/>
          <cell r="BL599"/>
          <cell r="BM599"/>
          <cell r="BN599"/>
          <cell r="BO599"/>
          <cell r="BP599"/>
          <cell r="BQ599"/>
          <cell r="BR599"/>
          <cell r="BS599"/>
          <cell r="BT599"/>
          <cell r="BU599"/>
          <cell r="BV599"/>
          <cell r="BW599"/>
          <cell r="BX599"/>
          <cell r="BY599"/>
          <cell r="BZ599"/>
          <cell r="CA599" t="str">
            <v>Schultz</v>
          </cell>
          <cell r="CB599"/>
          <cell r="CC599">
            <v>1</v>
          </cell>
        </row>
        <row r="600">
          <cell r="C600">
            <v>594</v>
          </cell>
          <cell r="D600">
            <v>10</v>
          </cell>
          <cell r="E600"/>
          <cell r="F600"/>
          <cell r="G600"/>
          <cell r="H600" t="str">
            <v/>
          </cell>
          <cell r="I600" t="str">
            <v/>
          </cell>
          <cell r="J600">
            <v>0</v>
          </cell>
          <cell r="K600" t="str">
            <v>Schultz</v>
          </cell>
          <cell r="L600" t="str">
            <v>Conservation - Replace Meters</v>
          </cell>
          <cell r="M600" t="str">
            <v>1540006-2</v>
          </cell>
          <cell r="N600" t="str">
            <v xml:space="preserve">No </v>
          </cell>
          <cell r="O600">
            <v>101</v>
          </cell>
          <cell r="P600" t="str">
            <v>Reg</v>
          </cell>
          <cell r="Q600"/>
          <cell r="R600"/>
          <cell r="S600"/>
          <cell r="T600"/>
          <cell r="U600"/>
          <cell r="V600"/>
          <cell r="W600">
            <v>0</v>
          </cell>
          <cell r="X600"/>
          <cell r="Y600"/>
          <cell r="Z600"/>
          <cell r="AA600"/>
          <cell r="AB600"/>
          <cell r="AC600"/>
          <cell r="AD600"/>
          <cell r="AE600"/>
          <cell r="AF600"/>
          <cell r="AG600"/>
          <cell r="AH600"/>
          <cell r="AI600">
            <v>153000</v>
          </cell>
          <cell r="AJ600">
            <v>153000</v>
          </cell>
          <cell r="AK600">
            <v>0</v>
          </cell>
          <cell r="AL600"/>
          <cell r="AM600"/>
          <cell r="AN600"/>
          <cell r="AO600"/>
          <cell r="AP600"/>
          <cell r="AQ600">
            <v>153000</v>
          </cell>
          <cell r="AR600">
            <v>0</v>
          </cell>
          <cell r="AS600"/>
          <cell r="AT600">
            <v>0</v>
          </cell>
          <cell r="AU600">
            <v>0</v>
          </cell>
          <cell r="AV600"/>
          <cell r="AW600">
            <v>0</v>
          </cell>
          <cell r="AX600">
            <v>0</v>
          </cell>
          <cell r="AY600">
            <v>0</v>
          </cell>
          <cell r="AZ600"/>
          <cell r="BA600"/>
          <cell r="BB600"/>
          <cell r="BC600"/>
          <cell r="BD600"/>
          <cell r="BE600"/>
          <cell r="BF600">
            <v>0</v>
          </cell>
          <cell r="BG600">
            <v>0</v>
          </cell>
          <cell r="BH600"/>
          <cell r="BI600">
            <v>0</v>
          </cell>
          <cell r="BJ600"/>
          <cell r="BK600"/>
          <cell r="BL600"/>
          <cell r="BM600"/>
          <cell r="BN600"/>
          <cell r="BO600"/>
          <cell r="BP600"/>
          <cell r="BQ600"/>
          <cell r="BR600"/>
          <cell r="BS600"/>
          <cell r="BT600"/>
          <cell r="BU600"/>
          <cell r="BV600"/>
          <cell r="BW600"/>
          <cell r="BX600"/>
          <cell r="BY600"/>
          <cell r="BZ600"/>
          <cell r="CA600" t="str">
            <v>Schultz</v>
          </cell>
          <cell r="CB600"/>
          <cell r="CC600">
            <v>1</v>
          </cell>
        </row>
        <row r="601">
          <cell r="C601">
            <v>595</v>
          </cell>
          <cell r="D601">
            <v>10</v>
          </cell>
          <cell r="E601"/>
          <cell r="F601"/>
          <cell r="G601"/>
          <cell r="H601" t="str">
            <v/>
          </cell>
          <cell r="I601" t="str">
            <v/>
          </cell>
          <cell r="J601">
            <v>0</v>
          </cell>
          <cell r="K601" t="str">
            <v>Schultz</v>
          </cell>
          <cell r="L601" t="str">
            <v>Other - Connect to Regional Water</v>
          </cell>
          <cell r="M601" t="str">
            <v>1540006-3</v>
          </cell>
          <cell r="N601" t="str">
            <v xml:space="preserve">No </v>
          </cell>
          <cell r="O601">
            <v>101</v>
          </cell>
          <cell r="P601" t="str">
            <v>Reg</v>
          </cell>
          <cell r="Q601"/>
          <cell r="R601"/>
          <cell r="S601"/>
          <cell r="T601"/>
          <cell r="U601"/>
          <cell r="V601"/>
          <cell r="W601">
            <v>0</v>
          </cell>
          <cell r="X601"/>
          <cell r="Y601"/>
          <cell r="Z601"/>
          <cell r="AA601"/>
          <cell r="AB601"/>
          <cell r="AC601"/>
          <cell r="AD601"/>
          <cell r="AE601"/>
          <cell r="AF601"/>
          <cell r="AG601"/>
          <cell r="AH601"/>
          <cell r="AI601">
            <v>1350000</v>
          </cell>
          <cell r="AJ601">
            <v>1350000</v>
          </cell>
          <cell r="AK601">
            <v>0</v>
          </cell>
          <cell r="AL601"/>
          <cell r="AM601"/>
          <cell r="AN601"/>
          <cell r="AO601"/>
          <cell r="AP601"/>
          <cell r="AQ601">
            <v>1350000</v>
          </cell>
          <cell r="AR601">
            <v>0</v>
          </cell>
          <cell r="AS601"/>
          <cell r="AT601">
            <v>0</v>
          </cell>
          <cell r="AU601">
            <v>0</v>
          </cell>
          <cell r="AV601"/>
          <cell r="AW601">
            <v>0</v>
          </cell>
          <cell r="AX601">
            <v>0</v>
          </cell>
          <cell r="AY601">
            <v>0</v>
          </cell>
          <cell r="AZ601"/>
          <cell r="BA601"/>
          <cell r="BB601"/>
          <cell r="BC601"/>
          <cell r="BD601"/>
          <cell r="BE601"/>
          <cell r="BF601">
            <v>0</v>
          </cell>
          <cell r="BG601">
            <v>0</v>
          </cell>
          <cell r="BH601"/>
          <cell r="BI601">
            <v>0</v>
          </cell>
          <cell r="BJ601"/>
          <cell r="BK601"/>
          <cell r="BL601"/>
          <cell r="BM601"/>
          <cell r="BN601"/>
          <cell r="BO601"/>
          <cell r="BP601"/>
          <cell r="BQ601"/>
          <cell r="BR601"/>
          <cell r="BS601"/>
          <cell r="BT601"/>
          <cell r="BU601"/>
          <cell r="BV601"/>
          <cell r="BW601"/>
          <cell r="BX601"/>
          <cell r="BY601"/>
          <cell r="BZ601"/>
          <cell r="CA601" t="str">
            <v>Schultz</v>
          </cell>
          <cell r="CB601"/>
          <cell r="CC601">
            <v>1</v>
          </cell>
        </row>
        <row r="602">
          <cell r="C602">
            <v>168</v>
          </cell>
          <cell r="D602">
            <v>12</v>
          </cell>
          <cell r="E602">
            <v>47</v>
          </cell>
          <cell r="F602">
            <v>12</v>
          </cell>
          <cell r="G602" t="str">
            <v/>
          </cell>
          <cell r="H602" t="str">
            <v/>
          </cell>
          <cell r="I602" t="str">
            <v/>
          </cell>
          <cell r="J602">
            <v>0</v>
          </cell>
          <cell r="K602" t="str">
            <v>Barrett</v>
          </cell>
          <cell r="L602" t="str">
            <v>Watermain - Second River Crossing</v>
          </cell>
          <cell r="M602" t="str">
            <v>1580008-3</v>
          </cell>
          <cell r="N602" t="str">
            <v xml:space="preserve">No </v>
          </cell>
          <cell r="O602">
            <v>3127</v>
          </cell>
          <cell r="P602" t="str">
            <v>Reg</v>
          </cell>
          <cell r="Q602" t="str">
            <v>Exempt</v>
          </cell>
          <cell r="R602"/>
          <cell r="S602"/>
          <cell r="T602"/>
          <cell r="U602"/>
          <cell r="V602"/>
          <cell r="W602">
            <v>0</v>
          </cell>
          <cell r="X602"/>
          <cell r="Y602"/>
          <cell r="Z602"/>
          <cell r="AA602"/>
          <cell r="AB602">
            <v>0</v>
          </cell>
          <cell r="AC602"/>
          <cell r="AD602"/>
          <cell r="AE602"/>
          <cell r="AF602"/>
          <cell r="AG602"/>
          <cell r="AH602"/>
          <cell r="AI602">
            <v>306800</v>
          </cell>
          <cell r="AJ602">
            <v>306800</v>
          </cell>
          <cell r="AK602">
            <v>0</v>
          </cell>
          <cell r="AL602"/>
          <cell r="AM602"/>
          <cell r="AN602"/>
          <cell r="AO602"/>
          <cell r="AP602"/>
          <cell r="AQ602">
            <v>306800</v>
          </cell>
          <cell r="AR602">
            <v>0</v>
          </cell>
          <cell r="AS602"/>
          <cell r="AT602">
            <v>0</v>
          </cell>
          <cell r="AU602">
            <v>0</v>
          </cell>
          <cell r="AV602"/>
          <cell r="AW602">
            <v>0</v>
          </cell>
          <cell r="AX602">
            <v>0</v>
          </cell>
          <cell r="AY602">
            <v>0</v>
          </cell>
          <cell r="AZ602"/>
          <cell r="BA602"/>
          <cell r="BB602"/>
          <cell r="BC602"/>
          <cell r="BD602"/>
          <cell r="BE602"/>
          <cell r="BF602">
            <v>0</v>
          </cell>
          <cell r="BG602">
            <v>0</v>
          </cell>
          <cell r="BH602"/>
          <cell r="BI602">
            <v>0</v>
          </cell>
          <cell r="BJ602"/>
          <cell r="BK602"/>
          <cell r="BL602"/>
          <cell r="BM602"/>
          <cell r="BN602"/>
          <cell r="BO602"/>
          <cell r="BP602"/>
          <cell r="BQ602"/>
          <cell r="BR602"/>
          <cell r="BS602"/>
          <cell r="BT602">
            <v>0</v>
          </cell>
          <cell r="BU602"/>
          <cell r="BV602"/>
          <cell r="BW602"/>
          <cell r="BX602"/>
          <cell r="BY602"/>
          <cell r="BZ602"/>
          <cell r="CA602" t="str">
            <v>Barrett</v>
          </cell>
          <cell r="CB602" t="str">
            <v>Barrett</v>
          </cell>
          <cell r="CC602" t="str">
            <v>7E</v>
          </cell>
        </row>
        <row r="603">
          <cell r="C603">
            <v>169</v>
          </cell>
          <cell r="D603">
            <v>12</v>
          </cell>
          <cell r="E603">
            <v>48</v>
          </cell>
          <cell r="F603">
            <v>12</v>
          </cell>
          <cell r="H603" t="str">
            <v/>
          </cell>
          <cell r="I603" t="str">
            <v/>
          </cell>
          <cell r="J603">
            <v>0</v>
          </cell>
          <cell r="K603" t="str">
            <v>Barrett</v>
          </cell>
          <cell r="L603" t="str">
            <v>Watermain - Northwest Looping</v>
          </cell>
          <cell r="M603" t="str">
            <v>1580008-4</v>
          </cell>
          <cell r="N603" t="str">
            <v xml:space="preserve">No </v>
          </cell>
          <cell r="O603">
            <v>3113</v>
          </cell>
          <cell r="P603" t="str">
            <v>Reg</v>
          </cell>
          <cell r="Q603" t="str">
            <v>Exempt</v>
          </cell>
          <cell r="W603">
            <v>0</v>
          </cell>
          <cell r="X603"/>
          <cell r="Z603"/>
          <cell r="AB603">
            <v>0</v>
          </cell>
          <cell r="AC603"/>
          <cell r="AF603"/>
          <cell r="AG603"/>
          <cell r="AH603"/>
          <cell r="AI603">
            <v>505000</v>
          </cell>
          <cell r="AJ603">
            <v>505000</v>
          </cell>
          <cell r="AK603">
            <v>0</v>
          </cell>
          <cell r="AL603"/>
          <cell r="AM603"/>
          <cell r="AQ603">
            <v>505000</v>
          </cell>
          <cell r="AR603">
            <v>0</v>
          </cell>
          <cell r="AT603">
            <v>0</v>
          </cell>
          <cell r="AU603">
            <v>0</v>
          </cell>
          <cell r="AW603">
            <v>0</v>
          </cell>
          <cell r="AX603">
            <v>0</v>
          </cell>
          <cell r="AY603">
            <v>0</v>
          </cell>
          <cell r="AZ603"/>
          <cell r="BA603"/>
          <cell r="BF603">
            <v>0</v>
          </cell>
          <cell r="BG603">
            <v>0</v>
          </cell>
          <cell r="BH603"/>
          <cell r="BI603">
            <v>0</v>
          </cell>
          <cell r="BT603">
            <v>0</v>
          </cell>
          <cell r="CA603" t="str">
            <v>Barrett</v>
          </cell>
          <cell r="CB603"/>
          <cell r="CC603" t="str">
            <v>7E</v>
          </cell>
        </row>
        <row r="604">
          <cell r="C604">
            <v>17</v>
          </cell>
          <cell r="D604">
            <v>20</v>
          </cell>
          <cell r="E604">
            <v>154</v>
          </cell>
          <cell r="F604">
            <v>10</v>
          </cell>
          <cell r="G604">
            <v>2023</v>
          </cell>
          <cell r="H604" t="str">
            <v>Yes</v>
          </cell>
          <cell r="I604" t="str">
            <v/>
          </cell>
          <cell r="J604">
            <v>0</v>
          </cell>
          <cell r="K604" t="str">
            <v>Schultz</v>
          </cell>
          <cell r="L604" t="str">
            <v>Treatment - Manganese New Plant</v>
          </cell>
          <cell r="M604" t="str">
            <v>1110019-6</v>
          </cell>
          <cell r="N604" t="str">
            <v xml:space="preserve">No </v>
          </cell>
          <cell r="O604">
            <v>960</v>
          </cell>
          <cell r="P604" t="str">
            <v>EC</v>
          </cell>
          <cell r="Q604" t="str">
            <v>Exempt</v>
          </cell>
          <cell r="R604"/>
          <cell r="S604" t="str">
            <v>certified</v>
          </cell>
          <cell r="T604">
            <v>3702332</v>
          </cell>
          <cell r="U604"/>
          <cell r="V604"/>
          <cell r="W604">
            <v>408135.5821707556</v>
          </cell>
          <cell r="X604" t="str">
            <v>23 Carryover</v>
          </cell>
          <cell r="Y604"/>
          <cell r="Z604">
            <v>44679</v>
          </cell>
          <cell r="AA604">
            <v>3300000</v>
          </cell>
          <cell r="AB604">
            <v>1856969.5821707556</v>
          </cell>
          <cell r="AC604" t="str">
            <v>Part A6,EC</v>
          </cell>
          <cell r="AD604">
            <v>45200</v>
          </cell>
          <cell r="AE604">
            <v>45717</v>
          </cell>
          <cell r="AF604"/>
          <cell r="AG604"/>
          <cell r="AH604"/>
          <cell r="AI604">
            <v>3702332</v>
          </cell>
          <cell r="AJ604">
            <v>3297000</v>
          </cell>
          <cell r="AK604">
            <v>405332</v>
          </cell>
          <cell r="AL604">
            <v>45013</v>
          </cell>
          <cell r="AM604">
            <v>45106</v>
          </cell>
          <cell r="AN604"/>
          <cell r="AO604">
            <v>3297000</v>
          </cell>
          <cell r="AP604"/>
          <cell r="AQ604">
            <v>3702332</v>
          </cell>
          <cell r="AR604">
            <v>3702332</v>
          </cell>
          <cell r="AS604"/>
          <cell r="AT604">
            <v>0</v>
          </cell>
          <cell r="AU604">
            <v>1851166</v>
          </cell>
          <cell r="AV604">
            <v>1443030.4178292444</v>
          </cell>
          <cell r="AW604">
            <v>3294196.4178292444</v>
          </cell>
          <cell r="AX604">
            <v>0</v>
          </cell>
          <cell r="AY604">
            <v>408135.5821707556</v>
          </cell>
          <cell r="AZ604">
            <v>45212</v>
          </cell>
          <cell r="BA604">
            <v>45243</v>
          </cell>
          <cell r="BB604">
            <v>2024</v>
          </cell>
          <cell r="BC604" t="str">
            <v>DWRF/EC/PF</v>
          </cell>
          <cell r="BD604"/>
          <cell r="BE604"/>
          <cell r="BF604">
            <v>1118764.8178292443</v>
          </cell>
          <cell r="BG604">
            <v>1443030.4178292444</v>
          </cell>
          <cell r="BH604"/>
          <cell r="BI604">
            <v>0</v>
          </cell>
          <cell r="BJ604"/>
          <cell r="BK604"/>
          <cell r="BL604"/>
          <cell r="BM604"/>
          <cell r="BN604"/>
          <cell r="BO604"/>
          <cell r="BP604"/>
          <cell r="BQ604"/>
          <cell r="BR604"/>
          <cell r="BS604"/>
          <cell r="BT604">
            <v>0</v>
          </cell>
          <cell r="BV604"/>
          <cell r="BW604"/>
          <cell r="BX604"/>
          <cell r="BY604"/>
          <cell r="BZ604"/>
          <cell r="CA604" t="str">
            <v>Schultz</v>
          </cell>
          <cell r="CB604"/>
          <cell r="CC604">
            <v>5</v>
          </cell>
        </row>
        <row r="605">
          <cell r="C605">
            <v>42</v>
          </cell>
          <cell r="D605">
            <v>20</v>
          </cell>
          <cell r="E605"/>
          <cell r="F605"/>
          <cell r="G605">
            <v>2024</v>
          </cell>
          <cell r="H605" t="str">
            <v/>
          </cell>
          <cell r="I605" t="str">
            <v>Yes</v>
          </cell>
          <cell r="J605">
            <v>0</v>
          </cell>
          <cell r="K605" t="str">
            <v>Berrens</v>
          </cell>
          <cell r="L605" t="str">
            <v>Other - LSL Replacement Main St. Area</v>
          </cell>
          <cell r="M605" t="str">
            <v>1590005-13</v>
          </cell>
          <cell r="N605" t="str">
            <v>Yes</v>
          </cell>
          <cell r="O605">
            <v>4185</v>
          </cell>
          <cell r="P605" t="str">
            <v>LSL</v>
          </cell>
          <cell r="Q605"/>
          <cell r="R605"/>
          <cell r="S605">
            <v>45068</v>
          </cell>
          <cell r="T605">
            <v>62500</v>
          </cell>
          <cell r="U605">
            <v>31250</v>
          </cell>
          <cell r="V605">
            <v>31250</v>
          </cell>
          <cell r="W605">
            <v>15625</v>
          </cell>
          <cell r="X605" t="str">
            <v>Part B</v>
          </cell>
          <cell r="Y605"/>
          <cell r="Z605"/>
          <cell r="AA605"/>
          <cell r="AB605"/>
          <cell r="AC605"/>
          <cell r="AD605">
            <v>45444</v>
          </cell>
          <cell r="AE605">
            <v>45597</v>
          </cell>
          <cell r="AH605" t="str">
            <v>Private/Public cost breakdown?</v>
          </cell>
          <cell r="AI605">
            <v>62500</v>
          </cell>
          <cell r="AJ605">
            <v>62500</v>
          </cell>
          <cell r="AK605">
            <v>0</v>
          </cell>
          <cell r="AO605"/>
          <cell r="AP605"/>
          <cell r="AQ605">
            <v>62500</v>
          </cell>
          <cell r="AR605">
            <v>62500</v>
          </cell>
          <cell r="AT605">
            <v>31250</v>
          </cell>
          <cell r="AU605">
            <v>0</v>
          </cell>
          <cell r="AW605">
            <v>31250</v>
          </cell>
          <cell r="AX605">
            <v>15625</v>
          </cell>
          <cell r="AY605">
            <v>15625</v>
          </cell>
          <cell r="AZ605"/>
          <cell r="BA605"/>
          <cell r="BB605"/>
          <cell r="BC605"/>
          <cell r="BD605"/>
          <cell r="BE605"/>
          <cell r="BF605">
            <v>0</v>
          </cell>
          <cell r="BG605">
            <v>0</v>
          </cell>
          <cell r="BH605"/>
          <cell r="BI605">
            <v>0</v>
          </cell>
          <cell r="BJ605"/>
          <cell r="BK605"/>
          <cell r="BL605"/>
          <cell r="BM605"/>
          <cell r="BN605"/>
          <cell r="BO605"/>
          <cell r="BP605"/>
          <cell r="BQ605"/>
          <cell r="BR605"/>
          <cell r="BS605"/>
          <cell r="BT605"/>
          <cell r="BU605"/>
          <cell r="BV605"/>
          <cell r="BW605"/>
          <cell r="BX605"/>
          <cell r="BY605"/>
          <cell r="BZ605"/>
          <cell r="CA605" t="str">
            <v>Berrens</v>
          </cell>
          <cell r="CB605"/>
          <cell r="CC605">
            <v>8</v>
          </cell>
        </row>
        <row r="606">
          <cell r="C606">
            <v>334</v>
          </cell>
          <cell r="D606">
            <v>10</v>
          </cell>
          <cell r="E606">
            <v>216</v>
          </cell>
          <cell r="F606">
            <v>10</v>
          </cell>
          <cell r="H606" t="str">
            <v/>
          </cell>
          <cell r="I606" t="str">
            <v/>
          </cell>
          <cell r="J606">
            <v>0</v>
          </cell>
          <cell r="K606" t="str">
            <v>Berrens</v>
          </cell>
          <cell r="L606" t="str">
            <v>Watermain - Replace NE Area, Ph 3</v>
          </cell>
          <cell r="M606" t="str">
            <v>1590005-10</v>
          </cell>
          <cell r="N606" t="str">
            <v xml:space="preserve">No </v>
          </cell>
          <cell r="O606">
            <v>4317</v>
          </cell>
          <cell r="P606" t="str">
            <v>Reg</v>
          </cell>
          <cell r="Q606" t="str">
            <v>Exempt</v>
          </cell>
          <cell r="W606">
            <v>0</v>
          </cell>
          <cell r="X606"/>
          <cell r="Z606"/>
          <cell r="AB606">
            <v>0</v>
          </cell>
          <cell r="AC606"/>
          <cell r="AH606"/>
          <cell r="AI606">
            <v>801894</v>
          </cell>
          <cell r="AJ606">
            <v>801894</v>
          </cell>
          <cell r="AK606">
            <v>0</v>
          </cell>
          <cell r="AQ606">
            <v>801894</v>
          </cell>
          <cell r="AR606">
            <v>0</v>
          </cell>
          <cell r="AT606">
            <v>0</v>
          </cell>
          <cell r="AU606">
            <v>0</v>
          </cell>
          <cell r="AW606">
            <v>0</v>
          </cell>
          <cell r="AX606">
            <v>0</v>
          </cell>
          <cell r="AY606">
            <v>0</v>
          </cell>
          <cell r="AZ606"/>
          <cell r="BA606"/>
          <cell r="BF606">
            <v>0</v>
          </cell>
          <cell r="BG606">
            <v>641515.20000000007</v>
          </cell>
          <cell r="BH606"/>
          <cell r="BI606">
            <v>0</v>
          </cell>
          <cell r="BJ606"/>
          <cell r="BK606"/>
          <cell r="BL606"/>
          <cell r="BM606"/>
          <cell r="BN606"/>
          <cell r="BO606"/>
          <cell r="BP606"/>
          <cell r="BQ606"/>
          <cell r="BR606"/>
          <cell r="BS606"/>
          <cell r="BT606">
            <v>0</v>
          </cell>
          <cell r="BU606"/>
          <cell r="BV606"/>
          <cell r="BW606"/>
          <cell r="BX606"/>
          <cell r="BY606"/>
          <cell r="BZ606"/>
          <cell r="CA606" t="str">
            <v>Berrens</v>
          </cell>
          <cell r="CB606" t="str">
            <v>Barrett</v>
          </cell>
          <cell r="CC606">
            <v>8</v>
          </cell>
        </row>
        <row r="607">
          <cell r="C607">
            <v>335</v>
          </cell>
          <cell r="D607">
            <v>10</v>
          </cell>
          <cell r="E607">
            <v>219</v>
          </cell>
          <cell r="F607">
            <v>10</v>
          </cell>
          <cell r="G607">
            <v>2023</v>
          </cell>
          <cell r="H607" t="str">
            <v>Yes</v>
          </cell>
          <cell r="I607" t="str">
            <v/>
          </cell>
          <cell r="J607">
            <v>0</v>
          </cell>
          <cell r="K607" t="str">
            <v>Berrens</v>
          </cell>
          <cell r="L607" t="str">
            <v>Watermain - Replace NE Area, Ph 2</v>
          </cell>
          <cell r="M607" t="str">
            <v>1590005-9</v>
          </cell>
          <cell r="N607" t="str">
            <v xml:space="preserve">No </v>
          </cell>
          <cell r="O607">
            <v>4317</v>
          </cell>
          <cell r="P607" t="str">
            <v>Reg</v>
          </cell>
          <cell r="Q607" t="str">
            <v>Exempt</v>
          </cell>
          <cell r="R607"/>
          <cell r="S607" t="str">
            <v>certified</v>
          </cell>
          <cell r="T607">
            <v>2983575</v>
          </cell>
          <cell r="U607"/>
          <cell r="V607"/>
          <cell r="W607">
            <v>596715</v>
          </cell>
          <cell r="X607" t="str">
            <v>23 Carryover</v>
          </cell>
          <cell r="Y607"/>
          <cell r="Z607">
            <v>44714</v>
          </cell>
          <cell r="AA607">
            <v>2400000</v>
          </cell>
          <cell r="AB607">
            <v>13140</v>
          </cell>
          <cell r="AC607" t="str">
            <v>Part B</v>
          </cell>
          <cell r="AD607">
            <v>45047</v>
          </cell>
          <cell r="AE607">
            <v>45231</v>
          </cell>
          <cell r="AF607">
            <v>45112</v>
          </cell>
          <cell r="AG607"/>
          <cell r="AH607" t="str">
            <v xml:space="preserve">Updated In Microsoft Planner </v>
          </cell>
          <cell r="AI607">
            <v>2983575</v>
          </cell>
          <cell r="AJ607">
            <v>2400000</v>
          </cell>
          <cell r="AK607">
            <v>583575</v>
          </cell>
          <cell r="AL607">
            <v>45016</v>
          </cell>
          <cell r="AM607">
            <v>45106</v>
          </cell>
          <cell r="AN607">
            <v>1</v>
          </cell>
          <cell r="AO607">
            <v>2400000</v>
          </cell>
          <cell r="AP607"/>
          <cell r="AQ607">
            <v>2983575</v>
          </cell>
          <cell r="AR607">
            <v>2983575</v>
          </cell>
          <cell r="AS607"/>
          <cell r="AT607">
            <v>0</v>
          </cell>
          <cell r="AU607">
            <v>0</v>
          </cell>
          <cell r="AV607">
            <v>2386860</v>
          </cell>
          <cell r="AW607">
            <v>2386860</v>
          </cell>
          <cell r="AX607">
            <v>0</v>
          </cell>
          <cell r="AY607">
            <v>596715</v>
          </cell>
          <cell r="AZ607">
            <v>45238</v>
          </cell>
          <cell r="BA607">
            <v>45268</v>
          </cell>
          <cell r="BB607">
            <v>2024</v>
          </cell>
          <cell r="BC607" t="str">
            <v>DWRF/PF</v>
          </cell>
          <cell r="BD607"/>
          <cell r="BE607">
            <v>45147</v>
          </cell>
          <cell r="BF607">
            <v>1920000</v>
          </cell>
          <cell r="BG607">
            <v>2386860</v>
          </cell>
          <cell r="BH607"/>
          <cell r="BI607">
            <v>0</v>
          </cell>
          <cell r="BJ607"/>
          <cell r="BK607"/>
          <cell r="BL607"/>
          <cell r="BM607"/>
          <cell r="BN607"/>
          <cell r="BO607"/>
          <cell r="BP607"/>
          <cell r="BQ607"/>
          <cell r="BR607"/>
          <cell r="BS607"/>
          <cell r="BT607">
            <v>0</v>
          </cell>
          <cell r="BU607"/>
          <cell r="BV607"/>
          <cell r="BW607"/>
          <cell r="BX607"/>
          <cell r="BY607"/>
          <cell r="BZ607"/>
          <cell r="CA607" t="str">
            <v>Berrens</v>
          </cell>
          <cell r="CB607" t="str">
            <v>Barrett</v>
          </cell>
          <cell r="CC607">
            <v>8</v>
          </cell>
        </row>
        <row r="608">
          <cell r="C608">
            <v>418</v>
          </cell>
          <cell r="D608">
            <v>10</v>
          </cell>
          <cell r="E608"/>
          <cell r="F608"/>
          <cell r="G608"/>
          <cell r="H608" t="str">
            <v/>
          </cell>
          <cell r="I608" t="str">
            <v/>
          </cell>
          <cell r="J608">
            <v>0</v>
          </cell>
          <cell r="K608" t="str">
            <v>Berrens</v>
          </cell>
          <cell r="L608" t="str">
            <v>Watermain - Replace Main St. area</v>
          </cell>
          <cell r="M608" t="str">
            <v>1590005-12</v>
          </cell>
          <cell r="N608" t="str">
            <v xml:space="preserve">No </v>
          </cell>
          <cell r="O608">
            <v>4185</v>
          </cell>
          <cell r="P608" t="str">
            <v>Reg</v>
          </cell>
          <cell r="Q608"/>
          <cell r="R608"/>
          <cell r="S608"/>
          <cell r="T608"/>
          <cell r="U608"/>
          <cell r="V608"/>
          <cell r="W608">
            <v>0</v>
          </cell>
          <cell r="X608"/>
          <cell r="Y608"/>
          <cell r="Z608"/>
          <cell r="AA608"/>
          <cell r="AB608"/>
          <cell r="AC608"/>
          <cell r="AD608"/>
          <cell r="AE608"/>
          <cell r="AF608"/>
          <cell r="AG608"/>
          <cell r="AH608"/>
          <cell r="AI608">
            <v>7500000</v>
          </cell>
          <cell r="AJ608">
            <v>7500000</v>
          </cell>
          <cell r="AK608">
            <v>0</v>
          </cell>
          <cell r="AL608"/>
          <cell r="AM608"/>
          <cell r="AN608"/>
          <cell r="AO608"/>
          <cell r="AP608"/>
          <cell r="AQ608">
            <v>7500000</v>
          </cell>
          <cell r="AR608">
            <v>0</v>
          </cell>
          <cell r="AS608"/>
          <cell r="AT608">
            <v>0</v>
          </cell>
          <cell r="AU608">
            <v>0</v>
          </cell>
          <cell r="AV608"/>
          <cell r="AW608">
            <v>0</v>
          </cell>
          <cell r="AX608">
            <v>0</v>
          </cell>
          <cell r="AY608">
            <v>0</v>
          </cell>
          <cell r="AZ608"/>
          <cell r="BA608"/>
          <cell r="BB608"/>
          <cell r="BC608"/>
          <cell r="BD608"/>
          <cell r="BE608"/>
          <cell r="BF608">
            <v>0</v>
          </cell>
          <cell r="BG608">
            <v>0</v>
          </cell>
          <cell r="BH608"/>
          <cell r="BI608">
            <v>0</v>
          </cell>
          <cell r="BJ608"/>
          <cell r="BK608"/>
          <cell r="BL608"/>
          <cell r="BM608"/>
          <cell r="BN608"/>
          <cell r="BO608"/>
          <cell r="BP608"/>
          <cell r="BQ608"/>
          <cell r="BR608"/>
          <cell r="BS608"/>
          <cell r="BT608"/>
          <cell r="BU608"/>
          <cell r="BV608"/>
          <cell r="BW608"/>
          <cell r="BX608"/>
          <cell r="BY608"/>
          <cell r="BZ608"/>
          <cell r="CA608" t="str">
            <v>Berrens</v>
          </cell>
          <cell r="CB608"/>
          <cell r="CC608">
            <v>8</v>
          </cell>
        </row>
        <row r="609">
          <cell r="C609">
            <v>676</v>
          </cell>
          <cell r="D609">
            <v>7</v>
          </cell>
          <cell r="E609">
            <v>519</v>
          </cell>
          <cell r="F609">
            <v>7</v>
          </cell>
          <cell r="G609" t="str">
            <v/>
          </cell>
          <cell r="H609" t="str">
            <v/>
          </cell>
          <cell r="I609" t="str">
            <v/>
          </cell>
          <cell r="J609">
            <v>0</v>
          </cell>
          <cell r="K609" t="str">
            <v>Barrett</v>
          </cell>
          <cell r="L609" t="str">
            <v>Source - Additional Well #4</v>
          </cell>
          <cell r="M609" t="str">
            <v>1430007-1</v>
          </cell>
          <cell r="N609" t="str">
            <v xml:space="preserve">No </v>
          </cell>
          <cell r="O609">
            <v>355</v>
          </cell>
          <cell r="P609" t="str">
            <v>Reg</v>
          </cell>
          <cell r="Q609" t="str">
            <v>Exempt</v>
          </cell>
          <cell r="W609">
            <v>0</v>
          </cell>
          <cell r="Z609"/>
          <cell r="AB609">
            <v>0</v>
          </cell>
          <cell r="AC609"/>
          <cell r="AH609"/>
          <cell r="AI609">
            <v>475000</v>
          </cell>
          <cell r="AJ609">
            <v>475000</v>
          </cell>
          <cell r="AK609">
            <v>0</v>
          </cell>
          <cell r="AQ609">
            <v>475000</v>
          </cell>
          <cell r="AR609">
            <v>0</v>
          </cell>
          <cell r="AT609">
            <v>0</v>
          </cell>
          <cell r="AU609">
            <v>0</v>
          </cell>
          <cell r="AW609">
            <v>0</v>
          </cell>
          <cell r="AX609">
            <v>0</v>
          </cell>
          <cell r="AY609">
            <v>0</v>
          </cell>
          <cell r="AZ609"/>
          <cell r="BA609"/>
          <cell r="BF609">
            <v>0</v>
          </cell>
          <cell r="BG609">
            <v>0</v>
          </cell>
          <cell r="BH609"/>
          <cell r="BI609">
            <v>0</v>
          </cell>
          <cell r="BJ609"/>
          <cell r="BK609"/>
          <cell r="BL609"/>
          <cell r="BM609"/>
          <cell r="BN609"/>
          <cell r="BO609"/>
          <cell r="BP609"/>
          <cell r="BQ609"/>
          <cell r="BR609"/>
          <cell r="BS609"/>
          <cell r="BT609">
            <v>0</v>
          </cell>
          <cell r="BU609"/>
          <cell r="BV609"/>
          <cell r="BW609"/>
          <cell r="BX609"/>
          <cell r="BY609"/>
          <cell r="BZ609"/>
          <cell r="CA609" t="str">
            <v>Barrett</v>
          </cell>
          <cell r="CB609" t="str">
            <v>Barrett</v>
          </cell>
          <cell r="CC609" t="str">
            <v>6E</v>
          </cell>
        </row>
        <row r="610">
          <cell r="C610">
            <v>677</v>
          </cell>
          <cell r="D610">
            <v>7</v>
          </cell>
          <cell r="E610">
            <v>520</v>
          </cell>
          <cell r="F610">
            <v>7</v>
          </cell>
          <cell r="G610" t="str">
            <v/>
          </cell>
          <cell r="H610" t="str">
            <v/>
          </cell>
          <cell r="I610" t="str">
            <v/>
          </cell>
          <cell r="J610">
            <v>0</v>
          </cell>
          <cell r="K610" t="str">
            <v>Barrett</v>
          </cell>
          <cell r="L610" t="str">
            <v>Treatment - New Plant, Remove Fe/Mn</v>
          </cell>
          <cell r="M610" t="str">
            <v>1430007-2</v>
          </cell>
          <cell r="N610" t="str">
            <v xml:space="preserve">No </v>
          </cell>
          <cell r="O610">
            <v>355</v>
          </cell>
          <cell r="P610" t="str">
            <v>Reg</v>
          </cell>
          <cell r="Q610" t="str">
            <v>Exempt</v>
          </cell>
          <cell r="W610">
            <v>0</v>
          </cell>
          <cell r="Z610"/>
          <cell r="AB610">
            <v>0</v>
          </cell>
          <cell r="AC610"/>
          <cell r="AH610"/>
          <cell r="AI610">
            <v>2655375</v>
          </cell>
          <cell r="AJ610">
            <v>2655375</v>
          </cell>
          <cell r="AK610">
            <v>0</v>
          </cell>
          <cell r="AQ610">
            <v>2655375</v>
          </cell>
          <cell r="AR610">
            <v>0</v>
          </cell>
          <cell r="AT610">
            <v>0</v>
          </cell>
          <cell r="AU610">
            <v>0</v>
          </cell>
          <cell r="AW610">
            <v>0</v>
          </cell>
          <cell r="AX610">
            <v>0</v>
          </cell>
          <cell r="AY610">
            <v>0</v>
          </cell>
          <cell r="AZ610"/>
          <cell r="BA610"/>
          <cell r="BF610">
            <v>0</v>
          </cell>
          <cell r="BG610">
            <v>0</v>
          </cell>
          <cell r="BH610"/>
          <cell r="BI610">
            <v>0</v>
          </cell>
          <cell r="BJ610"/>
          <cell r="BK610"/>
          <cell r="BL610"/>
          <cell r="BM610"/>
          <cell r="BN610"/>
          <cell r="BO610"/>
          <cell r="BP610"/>
          <cell r="BQ610"/>
          <cell r="BR610"/>
          <cell r="BS610"/>
          <cell r="BT610">
            <v>0</v>
          </cell>
          <cell r="BU610"/>
          <cell r="BV610"/>
          <cell r="BW610"/>
          <cell r="BX610"/>
          <cell r="BY610"/>
          <cell r="BZ610"/>
          <cell r="CA610" t="str">
            <v>Barrett</v>
          </cell>
          <cell r="CB610" t="str">
            <v>Barrett</v>
          </cell>
          <cell r="CC610" t="str">
            <v>6E</v>
          </cell>
        </row>
        <row r="611">
          <cell r="C611">
            <v>776</v>
          </cell>
          <cell r="D611">
            <v>5</v>
          </cell>
          <cell r="E611">
            <v>622</v>
          </cell>
          <cell r="F611">
            <v>5</v>
          </cell>
          <cell r="G611" t="str">
            <v/>
          </cell>
          <cell r="H611" t="str">
            <v/>
          </cell>
          <cell r="I611" t="str">
            <v/>
          </cell>
          <cell r="J611">
            <v>0</v>
          </cell>
          <cell r="K611" t="str">
            <v>Barrett</v>
          </cell>
          <cell r="L611" t="str">
            <v>Storage - Repl w/100,000 Gallon Tower</v>
          </cell>
          <cell r="M611" t="str">
            <v>1430007-3</v>
          </cell>
          <cell r="N611" t="str">
            <v xml:space="preserve">No </v>
          </cell>
          <cell r="O611">
            <v>355</v>
          </cell>
          <cell r="P611" t="str">
            <v>Reg</v>
          </cell>
          <cell r="Q611" t="str">
            <v>Exempt</v>
          </cell>
          <cell r="W611">
            <v>0</v>
          </cell>
          <cell r="Z611"/>
          <cell r="AB611">
            <v>0</v>
          </cell>
          <cell r="AC611"/>
          <cell r="AH611"/>
          <cell r="AI611">
            <v>841000</v>
          </cell>
          <cell r="AJ611">
            <v>841000</v>
          </cell>
          <cell r="AK611">
            <v>0</v>
          </cell>
          <cell r="AQ611">
            <v>841000</v>
          </cell>
          <cell r="AR611">
            <v>0</v>
          </cell>
          <cell r="AT611">
            <v>0</v>
          </cell>
          <cell r="AU611">
            <v>0</v>
          </cell>
          <cell r="AW611">
            <v>0</v>
          </cell>
          <cell r="AX611">
            <v>0</v>
          </cell>
          <cell r="AY611">
            <v>0</v>
          </cell>
          <cell r="AZ611"/>
          <cell r="BA611"/>
          <cell r="BF611">
            <v>0</v>
          </cell>
          <cell r="BG611">
            <v>0</v>
          </cell>
          <cell r="BH611"/>
          <cell r="BI611">
            <v>0</v>
          </cell>
          <cell r="BJ611"/>
          <cell r="BK611"/>
          <cell r="BL611"/>
          <cell r="BM611"/>
          <cell r="BN611"/>
          <cell r="BO611"/>
          <cell r="BP611"/>
          <cell r="BQ611"/>
          <cell r="BR611"/>
          <cell r="BS611"/>
          <cell r="BT611">
            <v>0</v>
          </cell>
          <cell r="BU611"/>
          <cell r="BV611"/>
          <cell r="BW611"/>
          <cell r="BX611"/>
          <cell r="BY611"/>
          <cell r="BZ611"/>
          <cell r="CA611" t="str">
            <v>Barrett</v>
          </cell>
          <cell r="CB611" t="str">
            <v>Barrett</v>
          </cell>
          <cell r="CC611" t="str">
            <v>6E</v>
          </cell>
        </row>
        <row r="612">
          <cell r="C612">
            <v>652</v>
          </cell>
          <cell r="D612">
            <v>7</v>
          </cell>
          <cell r="E612">
            <v>491</v>
          </cell>
          <cell r="F612">
            <v>7</v>
          </cell>
          <cell r="G612"/>
          <cell r="H612" t="str">
            <v/>
          </cell>
          <cell r="I612" t="str">
            <v/>
          </cell>
          <cell r="J612" t="str">
            <v>Applied</v>
          </cell>
          <cell r="K612" t="str">
            <v>Schultz</v>
          </cell>
          <cell r="L612" t="str">
            <v>Watermain - Loop Poplar Street</v>
          </cell>
          <cell r="M612" t="str">
            <v>1630002-5</v>
          </cell>
          <cell r="N612" t="str">
            <v xml:space="preserve">No </v>
          </cell>
          <cell r="O612">
            <v>292</v>
          </cell>
          <cell r="P612" t="str">
            <v>Reg</v>
          </cell>
          <cell r="Q612" t="str">
            <v>Exempt</v>
          </cell>
          <cell r="R612"/>
          <cell r="S612"/>
          <cell r="T612"/>
          <cell r="U612"/>
          <cell r="V612"/>
          <cell r="W612">
            <v>0</v>
          </cell>
          <cell r="X612"/>
          <cell r="Y612"/>
          <cell r="Z612"/>
          <cell r="AA612"/>
          <cell r="AB612">
            <v>0</v>
          </cell>
          <cell r="AC612"/>
          <cell r="AD612"/>
          <cell r="AE612"/>
          <cell r="AF612"/>
          <cell r="AG612"/>
          <cell r="AH612"/>
          <cell r="AI612">
            <v>105000</v>
          </cell>
          <cell r="AJ612">
            <v>105000</v>
          </cell>
          <cell r="AK612">
            <v>0</v>
          </cell>
          <cell r="AL612"/>
          <cell r="AM612"/>
          <cell r="AN612"/>
          <cell r="AO612"/>
          <cell r="AP612"/>
          <cell r="AQ612">
            <v>105000</v>
          </cell>
          <cell r="AR612">
            <v>0</v>
          </cell>
          <cell r="AS612"/>
          <cell r="AT612">
            <v>0</v>
          </cell>
          <cell r="AU612">
            <v>0</v>
          </cell>
          <cell r="AV612"/>
          <cell r="AW612">
            <v>0</v>
          </cell>
          <cell r="AX612">
            <v>0</v>
          </cell>
          <cell r="AY612">
            <v>0</v>
          </cell>
          <cell r="AZ612"/>
          <cell r="BA612"/>
          <cell r="BB612"/>
          <cell r="BC612"/>
          <cell r="BD612"/>
          <cell r="BE612"/>
          <cell r="BF612">
            <v>0</v>
          </cell>
          <cell r="BG612">
            <v>0</v>
          </cell>
          <cell r="BH612"/>
          <cell r="BI612">
            <v>0</v>
          </cell>
          <cell r="BJ612" t="str">
            <v>Applied</v>
          </cell>
          <cell r="BK612"/>
          <cell r="BL612"/>
          <cell r="BM612"/>
          <cell r="BN612"/>
          <cell r="BO612"/>
          <cell r="BP612"/>
          <cell r="BQ612"/>
          <cell r="BR612"/>
          <cell r="BS612"/>
          <cell r="BT612">
            <v>0</v>
          </cell>
          <cell r="BU612"/>
          <cell r="BV612"/>
          <cell r="BW612"/>
          <cell r="BX612"/>
          <cell r="BY612"/>
          <cell r="BZ612"/>
          <cell r="CA612" t="str">
            <v>Schultz</v>
          </cell>
          <cell r="CB612" t="str">
            <v>Schultz</v>
          </cell>
          <cell r="CC612">
            <v>1</v>
          </cell>
        </row>
        <row r="613">
          <cell r="C613">
            <v>712</v>
          </cell>
          <cell r="D613">
            <v>5</v>
          </cell>
          <cell r="E613">
            <v>550</v>
          </cell>
          <cell r="F613">
            <v>5</v>
          </cell>
          <cell r="H613" t="str">
            <v/>
          </cell>
          <cell r="I613" t="str">
            <v/>
          </cell>
          <cell r="J613" t="str">
            <v>Applied</v>
          </cell>
          <cell r="K613" t="str">
            <v>Schultz</v>
          </cell>
          <cell r="L613" t="str">
            <v>Storage - New 50,000 Gal Tower</v>
          </cell>
          <cell r="M613" t="str">
            <v>1630002-4</v>
          </cell>
          <cell r="N613" t="str">
            <v xml:space="preserve">No </v>
          </cell>
          <cell r="O613">
            <v>292</v>
          </cell>
          <cell r="P613" t="str">
            <v>Reg</v>
          </cell>
          <cell r="Q613" t="str">
            <v>Exempt</v>
          </cell>
          <cell r="W613">
            <v>0</v>
          </cell>
          <cell r="X613"/>
          <cell r="Z613"/>
          <cell r="AB613">
            <v>0</v>
          </cell>
          <cell r="AC613"/>
          <cell r="AH613"/>
          <cell r="AI613">
            <v>994000</v>
          </cell>
          <cell r="AJ613">
            <v>994000</v>
          </cell>
          <cell r="AK613">
            <v>0</v>
          </cell>
          <cell r="AL613"/>
          <cell r="AQ613">
            <v>994000</v>
          </cell>
          <cell r="AR613">
            <v>0</v>
          </cell>
          <cell r="AT613">
            <v>0</v>
          </cell>
          <cell r="AU613">
            <v>0</v>
          </cell>
          <cell r="AW613">
            <v>0</v>
          </cell>
          <cell r="AX613">
            <v>0</v>
          </cell>
          <cell r="AY613">
            <v>0</v>
          </cell>
          <cell r="AZ613"/>
          <cell r="BA613"/>
          <cell r="BF613">
            <v>0</v>
          </cell>
          <cell r="BG613">
            <v>0</v>
          </cell>
          <cell r="BH613"/>
          <cell r="BI613">
            <v>0</v>
          </cell>
          <cell r="BJ613" t="str">
            <v>Applied</v>
          </cell>
          <cell r="BT613">
            <v>0</v>
          </cell>
          <cell r="CA613" t="str">
            <v>Schultz</v>
          </cell>
          <cell r="CB613" t="str">
            <v>Schultz</v>
          </cell>
          <cell r="CC613">
            <v>1</v>
          </cell>
        </row>
        <row r="614">
          <cell r="C614">
            <v>713</v>
          </cell>
          <cell r="D614">
            <v>5</v>
          </cell>
          <cell r="E614">
            <v>551</v>
          </cell>
          <cell r="F614">
            <v>5</v>
          </cell>
          <cell r="H614" t="str">
            <v/>
          </cell>
          <cell r="I614" t="str">
            <v/>
          </cell>
          <cell r="J614" t="str">
            <v>Applied</v>
          </cell>
          <cell r="K614" t="str">
            <v>Schultz</v>
          </cell>
          <cell r="L614" t="str">
            <v>Conservation - Install Meters</v>
          </cell>
          <cell r="M614" t="str">
            <v>1630002-6</v>
          </cell>
          <cell r="N614" t="str">
            <v xml:space="preserve">No </v>
          </cell>
          <cell r="O614">
            <v>292</v>
          </cell>
          <cell r="P614" t="str">
            <v>Reg</v>
          </cell>
          <cell r="Q614" t="str">
            <v>Exempt</v>
          </cell>
          <cell r="S614"/>
          <cell r="U614"/>
          <cell r="V614"/>
          <cell r="W614">
            <v>0</v>
          </cell>
          <cell r="X614"/>
          <cell r="Z614"/>
          <cell r="AB614">
            <v>0</v>
          </cell>
          <cell r="AC614"/>
          <cell r="AH614"/>
          <cell r="AI614">
            <v>211500</v>
          </cell>
          <cell r="AJ614">
            <v>211500</v>
          </cell>
          <cell r="AK614">
            <v>0</v>
          </cell>
          <cell r="AL614"/>
          <cell r="AQ614">
            <v>211500</v>
          </cell>
          <cell r="AR614">
            <v>0</v>
          </cell>
          <cell r="AT614">
            <v>0</v>
          </cell>
          <cell r="AU614">
            <v>0</v>
          </cell>
          <cell r="AW614">
            <v>0</v>
          </cell>
          <cell r="AX614">
            <v>0</v>
          </cell>
          <cell r="AY614">
            <v>0</v>
          </cell>
          <cell r="AZ614"/>
          <cell r="BA614"/>
          <cell r="BF614">
            <v>0</v>
          </cell>
          <cell r="BG614">
            <v>0</v>
          </cell>
          <cell r="BH614"/>
          <cell r="BI614">
            <v>0</v>
          </cell>
          <cell r="BJ614" t="str">
            <v>Applied</v>
          </cell>
          <cell r="BT614">
            <v>0</v>
          </cell>
          <cell r="CA614" t="str">
            <v>Schultz</v>
          </cell>
          <cell r="CB614" t="str">
            <v>Schultz</v>
          </cell>
          <cell r="CC614">
            <v>1</v>
          </cell>
        </row>
        <row r="615">
          <cell r="C615">
            <v>426</v>
          </cell>
          <cell r="D615">
            <v>10</v>
          </cell>
          <cell r="E615"/>
          <cell r="F615"/>
          <cell r="G615"/>
          <cell r="H615" t="str">
            <v/>
          </cell>
          <cell r="I615" t="str">
            <v/>
          </cell>
          <cell r="J615">
            <v>0</v>
          </cell>
          <cell r="K615" t="str">
            <v>Barrett</v>
          </cell>
          <cell r="L615" t="str">
            <v>Watermain - Replace &amp; Loop</v>
          </cell>
          <cell r="M615" t="str">
            <v>1870006-1</v>
          </cell>
          <cell r="N615" t="str">
            <v xml:space="preserve">No </v>
          </cell>
          <cell r="O615">
            <v>186</v>
          </cell>
          <cell r="P615" t="str">
            <v>Reg</v>
          </cell>
          <cell r="Q615"/>
          <cell r="R615"/>
          <cell r="S615"/>
          <cell r="T615"/>
          <cell r="U615"/>
          <cell r="V615"/>
          <cell r="W615">
            <v>0</v>
          </cell>
          <cell r="X615"/>
          <cell r="Y615"/>
          <cell r="Z615"/>
          <cell r="AA615"/>
          <cell r="AB615"/>
          <cell r="AC615"/>
          <cell r="AD615"/>
          <cell r="AE615"/>
          <cell r="AF615"/>
          <cell r="AG615"/>
          <cell r="AH615"/>
          <cell r="AI615">
            <v>6253000</v>
          </cell>
          <cell r="AJ615">
            <v>6253000</v>
          </cell>
          <cell r="AK615">
            <v>0</v>
          </cell>
          <cell r="AL615"/>
          <cell r="AM615"/>
          <cell r="AN615"/>
          <cell r="AO615"/>
          <cell r="AP615"/>
          <cell r="AQ615">
            <v>6253000</v>
          </cell>
          <cell r="AR615">
            <v>0</v>
          </cell>
          <cell r="AS615"/>
          <cell r="AT615">
            <v>0</v>
          </cell>
          <cell r="AU615">
            <v>0</v>
          </cell>
          <cell r="AV615"/>
          <cell r="AW615">
            <v>0</v>
          </cell>
          <cell r="AX615">
            <v>0</v>
          </cell>
          <cell r="AY615">
            <v>0</v>
          </cell>
          <cell r="AZ615"/>
          <cell r="BA615"/>
          <cell r="BB615"/>
          <cell r="BC615"/>
          <cell r="BD615"/>
          <cell r="BE615"/>
          <cell r="BF615">
            <v>0</v>
          </cell>
          <cell r="BG615">
            <v>0</v>
          </cell>
          <cell r="BH615"/>
          <cell r="BI615">
            <v>0</v>
          </cell>
          <cell r="BJ615"/>
          <cell r="BK615"/>
          <cell r="BL615"/>
          <cell r="BM615"/>
          <cell r="BN615"/>
          <cell r="BO615"/>
          <cell r="BP615"/>
          <cell r="BQ615"/>
          <cell r="BR615"/>
          <cell r="BS615"/>
          <cell r="BT615"/>
          <cell r="BU615"/>
          <cell r="BV615"/>
          <cell r="BW615"/>
          <cell r="BX615"/>
          <cell r="BY615"/>
          <cell r="BZ615"/>
          <cell r="CA615" t="str">
            <v>Barrett</v>
          </cell>
          <cell r="CB615"/>
          <cell r="CC615" t="str">
            <v>6W</v>
          </cell>
        </row>
        <row r="616">
          <cell r="C616">
            <v>34</v>
          </cell>
          <cell r="D616">
            <v>20</v>
          </cell>
          <cell r="E616">
            <v>182</v>
          </cell>
          <cell r="F616">
            <v>10</v>
          </cell>
          <cell r="G616">
            <v>2023</v>
          </cell>
          <cell r="H616" t="str">
            <v>Yes</v>
          </cell>
          <cell r="I616" t="str">
            <v/>
          </cell>
          <cell r="J616">
            <v>0</v>
          </cell>
          <cell r="K616" t="str">
            <v>Barrett</v>
          </cell>
          <cell r="L616" t="str">
            <v>Other - LSL Replacement</v>
          </cell>
          <cell r="M616" t="str">
            <v>1480008-8</v>
          </cell>
          <cell r="N616" t="str">
            <v xml:space="preserve">No </v>
          </cell>
          <cell r="O616">
            <v>4753</v>
          </cell>
          <cell r="P616" t="str">
            <v>LSL</v>
          </cell>
          <cell r="Q616" t="str">
            <v>Exempt</v>
          </cell>
          <cell r="R616"/>
          <cell r="S616" t="str">
            <v>certified</v>
          </cell>
          <cell r="T616">
            <v>600000</v>
          </cell>
          <cell r="U616"/>
          <cell r="V616">
            <v>600000</v>
          </cell>
          <cell r="W616">
            <v>0</v>
          </cell>
          <cell r="X616" t="str">
            <v>23 Carryover</v>
          </cell>
          <cell r="Y616"/>
          <cell r="Z616">
            <v>44714</v>
          </cell>
          <cell r="AA616">
            <v>600000</v>
          </cell>
          <cell r="AB616">
            <v>0</v>
          </cell>
          <cell r="AC616" t="str">
            <v>Part A5,LSL</v>
          </cell>
          <cell r="AD616">
            <v>45413</v>
          </cell>
          <cell r="AE616">
            <v>45505</v>
          </cell>
          <cell r="AF616"/>
          <cell r="AG616"/>
          <cell r="AH616"/>
          <cell r="AI616">
            <v>600000</v>
          </cell>
          <cell r="AJ616">
            <v>600000</v>
          </cell>
          <cell r="AK616">
            <v>0</v>
          </cell>
          <cell r="AL616"/>
          <cell r="AM616">
            <v>45107</v>
          </cell>
          <cell r="AN616"/>
          <cell r="AO616">
            <v>600000</v>
          </cell>
          <cell r="AP616"/>
          <cell r="AQ616">
            <v>600000</v>
          </cell>
          <cell r="AR616">
            <v>600000</v>
          </cell>
          <cell r="AS616"/>
          <cell r="AT616">
            <v>600000</v>
          </cell>
          <cell r="AU616">
            <v>0</v>
          </cell>
          <cell r="AV616"/>
          <cell r="AW616">
            <v>600000</v>
          </cell>
          <cell r="AX616">
            <v>0</v>
          </cell>
          <cell r="AY616">
            <v>0</v>
          </cell>
          <cell r="AZ616"/>
          <cell r="BA616"/>
          <cell r="BB616"/>
          <cell r="BC616"/>
          <cell r="BD616"/>
          <cell r="BE616"/>
          <cell r="BF616">
            <v>0</v>
          </cell>
          <cell r="BG616">
            <v>0</v>
          </cell>
          <cell r="BH616"/>
          <cell r="BI616">
            <v>0</v>
          </cell>
          <cell r="BJ616"/>
          <cell r="BK616"/>
          <cell r="BL616"/>
          <cell r="BM616"/>
          <cell r="BN616"/>
          <cell r="BO616"/>
          <cell r="BP616"/>
          <cell r="BQ616"/>
          <cell r="BR616"/>
          <cell r="BS616"/>
          <cell r="BT616">
            <v>0</v>
          </cell>
          <cell r="BU616"/>
          <cell r="BV616"/>
          <cell r="BW616"/>
          <cell r="BX616"/>
          <cell r="BY616"/>
          <cell r="BZ616"/>
          <cell r="CA616" t="str">
            <v>Barrett</v>
          </cell>
          <cell r="CB616"/>
          <cell r="CC616" t="str">
            <v>7E</v>
          </cell>
        </row>
        <row r="617">
          <cell r="C617">
            <v>648</v>
          </cell>
          <cell r="D617">
            <v>8</v>
          </cell>
          <cell r="E617">
            <v>32</v>
          </cell>
          <cell r="F617">
            <v>13</v>
          </cell>
          <cell r="H617" t="str">
            <v/>
          </cell>
          <cell r="I617" t="str">
            <v/>
          </cell>
          <cell r="J617" t="str">
            <v>Applied</v>
          </cell>
          <cell r="K617" t="str">
            <v>Barrett</v>
          </cell>
          <cell r="L617" t="str">
            <v>Source - New Well</v>
          </cell>
          <cell r="M617" t="str">
            <v>1340007-5</v>
          </cell>
          <cell r="N617" t="str">
            <v xml:space="preserve">No </v>
          </cell>
          <cell r="O617">
            <v>523</v>
          </cell>
          <cell r="P617" t="str">
            <v>Reg</v>
          </cell>
          <cell r="Q617" t="str">
            <v>Exempt</v>
          </cell>
          <cell r="W617">
            <v>0</v>
          </cell>
          <cell r="X617"/>
          <cell r="Z617"/>
          <cell r="AB617">
            <v>0</v>
          </cell>
          <cell r="AC617"/>
          <cell r="AH617"/>
          <cell r="AI617">
            <v>224000</v>
          </cell>
          <cell r="AJ617">
            <v>224000</v>
          </cell>
          <cell r="AK617">
            <v>0</v>
          </cell>
          <cell r="AL617"/>
          <cell r="AQ617">
            <v>224000</v>
          </cell>
          <cell r="AR617">
            <v>0</v>
          </cell>
          <cell r="AT617">
            <v>0</v>
          </cell>
          <cell r="AU617">
            <v>0</v>
          </cell>
          <cell r="AW617">
            <v>0</v>
          </cell>
          <cell r="AX617">
            <v>0</v>
          </cell>
          <cell r="AY617">
            <v>0</v>
          </cell>
          <cell r="AZ617"/>
          <cell r="BA617"/>
          <cell r="BF617">
            <v>0</v>
          </cell>
          <cell r="BG617">
            <v>0</v>
          </cell>
          <cell r="BH617"/>
          <cell r="BI617">
            <v>0</v>
          </cell>
          <cell r="BJ617" t="str">
            <v>Applied</v>
          </cell>
          <cell r="BQ617">
            <v>100800</v>
          </cell>
          <cell r="BT617">
            <v>0</v>
          </cell>
          <cell r="CA617" t="str">
            <v>Barrett</v>
          </cell>
          <cell r="CB617"/>
          <cell r="CC617" t="str">
            <v>6E</v>
          </cell>
        </row>
        <row r="618">
          <cell r="C618">
            <v>828</v>
          </cell>
          <cell r="D618">
            <v>5</v>
          </cell>
          <cell r="E618">
            <v>630</v>
          </cell>
          <cell r="F618">
            <v>5</v>
          </cell>
          <cell r="G618"/>
          <cell r="H618" t="str">
            <v/>
          </cell>
          <cell r="I618" t="str">
            <v/>
          </cell>
          <cell r="J618" t="str">
            <v>Applied</v>
          </cell>
          <cell r="K618" t="str">
            <v>Barrett</v>
          </cell>
          <cell r="L618" t="str">
            <v>Storage - Tower Rehab</v>
          </cell>
          <cell r="M618" t="str">
            <v>1340007-2</v>
          </cell>
          <cell r="N618" t="str">
            <v xml:space="preserve">No </v>
          </cell>
          <cell r="O618">
            <v>523</v>
          </cell>
          <cell r="P618" t="str">
            <v>Reg</v>
          </cell>
          <cell r="Q618" t="str">
            <v>Exempt</v>
          </cell>
          <cell r="R618"/>
          <cell r="S618"/>
          <cell r="T618"/>
          <cell r="U618"/>
          <cell r="V618"/>
          <cell r="W618">
            <v>0</v>
          </cell>
          <cell r="X618"/>
          <cell r="Y618"/>
          <cell r="Z618"/>
          <cell r="AA618"/>
          <cell r="AB618">
            <v>0</v>
          </cell>
          <cell r="AC618"/>
          <cell r="AD618"/>
          <cell r="AE618"/>
          <cell r="AF618"/>
          <cell r="AG618"/>
          <cell r="AH618"/>
          <cell r="AI618">
            <v>1003000</v>
          </cell>
          <cell r="AJ618">
            <v>1003000</v>
          </cell>
          <cell r="AK618">
            <v>0</v>
          </cell>
          <cell r="AL618"/>
          <cell r="AM618"/>
          <cell r="AN618"/>
          <cell r="AO618"/>
          <cell r="AP618"/>
          <cell r="AQ618">
            <v>1003000</v>
          </cell>
          <cell r="AR618">
            <v>0</v>
          </cell>
          <cell r="AS618"/>
          <cell r="AT618">
            <v>0</v>
          </cell>
          <cell r="AU618">
            <v>0</v>
          </cell>
          <cell r="AV618"/>
          <cell r="AW618">
            <v>0</v>
          </cell>
          <cell r="AX618">
            <v>0</v>
          </cell>
          <cell r="AY618">
            <v>0</v>
          </cell>
          <cell r="AZ618"/>
          <cell r="BA618"/>
          <cell r="BB618"/>
          <cell r="BC618"/>
          <cell r="BD618"/>
          <cell r="BE618"/>
          <cell r="BF618">
            <v>0</v>
          </cell>
          <cell r="BG618">
            <v>0</v>
          </cell>
          <cell r="BH618"/>
          <cell r="BI618">
            <v>0</v>
          </cell>
          <cell r="BJ618" t="str">
            <v>Applied</v>
          </cell>
          <cell r="BK618"/>
          <cell r="BL618"/>
          <cell r="BM618"/>
          <cell r="BN618"/>
          <cell r="BO618"/>
          <cell r="BP618"/>
          <cell r="BQ618"/>
          <cell r="BR618"/>
          <cell r="BS618"/>
          <cell r="BT618">
            <v>0</v>
          </cell>
          <cell r="BU618"/>
          <cell r="BV618"/>
          <cell r="BW618"/>
          <cell r="BX618"/>
          <cell r="BY618"/>
          <cell r="BZ618"/>
          <cell r="CA618" t="str">
            <v>Barrett</v>
          </cell>
          <cell r="CB618"/>
          <cell r="CC618" t="str">
            <v>6E</v>
          </cell>
        </row>
        <row r="619">
          <cell r="C619">
            <v>829</v>
          </cell>
          <cell r="D619">
            <v>5</v>
          </cell>
          <cell r="E619">
            <v>631</v>
          </cell>
          <cell r="F619">
            <v>5</v>
          </cell>
          <cell r="G619"/>
          <cell r="H619" t="str">
            <v/>
          </cell>
          <cell r="I619" t="str">
            <v/>
          </cell>
          <cell r="J619" t="str">
            <v>Applied</v>
          </cell>
          <cell r="K619" t="str">
            <v>Barrett</v>
          </cell>
          <cell r="L619" t="str">
            <v>Watermain - Phase 2 Repl Cast Iron Mains</v>
          </cell>
          <cell r="M619" t="str">
            <v>1340007-3</v>
          </cell>
          <cell r="N619" t="str">
            <v xml:space="preserve">No </v>
          </cell>
          <cell r="O619">
            <v>523</v>
          </cell>
          <cell r="P619" t="str">
            <v>Reg</v>
          </cell>
          <cell r="Q619" t="str">
            <v>Exempt</v>
          </cell>
          <cell r="R619"/>
          <cell r="S619"/>
          <cell r="T619"/>
          <cell r="U619"/>
          <cell r="V619"/>
          <cell r="W619">
            <v>0</v>
          </cell>
          <cell r="X619"/>
          <cell r="Y619"/>
          <cell r="Z619"/>
          <cell r="AA619"/>
          <cell r="AB619">
            <v>0</v>
          </cell>
          <cell r="AC619"/>
          <cell r="AD619"/>
          <cell r="AE619"/>
          <cell r="AF619"/>
          <cell r="AG619"/>
          <cell r="AH619"/>
          <cell r="AI619">
            <v>4432000</v>
          </cell>
          <cell r="AJ619">
            <v>4432000</v>
          </cell>
          <cell r="AK619">
            <v>0</v>
          </cell>
          <cell r="AL619"/>
          <cell r="AM619"/>
          <cell r="AN619"/>
          <cell r="AO619"/>
          <cell r="AP619"/>
          <cell r="AQ619">
            <v>4432000</v>
          </cell>
          <cell r="AR619">
            <v>0</v>
          </cell>
          <cell r="AS619"/>
          <cell r="AT619">
            <v>0</v>
          </cell>
          <cell r="AU619">
            <v>0</v>
          </cell>
          <cell r="AV619"/>
          <cell r="AW619">
            <v>0</v>
          </cell>
          <cell r="AX619">
            <v>0</v>
          </cell>
          <cell r="AY619">
            <v>0</v>
          </cell>
          <cell r="AZ619"/>
          <cell r="BA619"/>
          <cell r="BB619"/>
          <cell r="BC619"/>
          <cell r="BD619"/>
          <cell r="BE619"/>
          <cell r="BF619">
            <v>0</v>
          </cell>
          <cell r="BG619">
            <v>0</v>
          </cell>
          <cell r="BH619"/>
          <cell r="BI619">
            <v>0</v>
          </cell>
          <cell r="BJ619" t="str">
            <v>Applied</v>
          </cell>
          <cell r="BK619"/>
          <cell r="BL619"/>
          <cell r="BM619"/>
          <cell r="BN619"/>
          <cell r="BO619"/>
          <cell r="BP619"/>
          <cell r="BQ619"/>
          <cell r="BR619"/>
          <cell r="BS619"/>
          <cell r="BT619">
            <v>0</v>
          </cell>
          <cell r="BU619"/>
          <cell r="BV619"/>
          <cell r="BW619"/>
          <cell r="BX619"/>
          <cell r="BY619"/>
          <cell r="BZ619"/>
          <cell r="CA619" t="str">
            <v>Barrett</v>
          </cell>
          <cell r="CB619"/>
          <cell r="CC619" t="str">
            <v>6E</v>
          </cell>
        </row>
        <row r="620">
          <cell r="C620">
            <v>830</v>
          </cell>
          <cell r="D620">
            <v>5</v>
          </cell>
          <cell r="E620">
            <v>632</v>
          </cell>
          <cell r="F620">
            <v>5</v>
          </cell>
          <cell r="G620"/>
          <cell r="H620" t="str">
            <v/>
          </cell>
          <cell r="I620" t="str">
            <v/>
          </cell>
          <cell r="J620" t="str">
            <v>Applied</v>
          </cell>
          <cell r="K620" t="str">
            <v>Barrett</v>
          </cell>
          <cell r="L620" t="str">
            <v>Conservation - Replace Meters</v>
          </cell>
          <cell r="M620" t="str">
            <v>1340007-4</v>
          </cell>
          <cell r="N620" t="str">
            <v xml:space="preserve">No </v>
          </cell>
          <cell r="O620">
            <v>523</v>
          </cell>
          <cell r="P620" t="str">
            <v>Reg</v>
          </cell>
          <cell r="Q620" t="str">
            <v>Exempt</v>
          </cell>
          <cell r="R620"/>
          <cell r="S620"/>
          <cell r="T620"/>
          <cell r="U620"/>
          <cell r="V620"/>
          <cell r="W620">
            <v>0</v>
          </cell>
          <cell r="X620"/>
          <cell r="Y620"/>
          <cell r="Z620"/>
          <cell r="AA620"/>
          <cell r="AB620">
            <v>0</v>
          </cell>
          <cell r="AC620"/>
          <cell r="AD620"/>
          <cell r="AE620"/>
          <cell r="AF620"/>
          <cell r="AG620"/>
          <cell r="AH620"/>
          <cell r="AI620">
            <v>333000</v>
          </cell>
          <cell r="AJ620">
            <v>333000</v>
          </cell>
          <cell r="AK620">
            <v>0</v>
          </cell>
          <cell r="AL620"/>
          <cell r="AM620"/>
          <cell r="AN620"/>
          <cell r="AO620"/>
          <cell r="AP620"/>
          <cell r="AQ620">
            <v>333000</v>
          </cell>
          <cell r="AR620">
            <v>0</v>
          </cell>
          <cell r="AS620"/>
          <cell r="AT620">
            <v>0</v>
          </cell>
          <cell r="AU620">
            <v>0</v>
          </cell>
          <cell r="AV620"/>
          <cell r="AW620">
            <v>0</v>
          </cell>
          <cell r="AX620">
            <v>0</v>
          </cell>
          <cell r="AY620">
            <v>0</v>
          </cell>
          <cell r="AZ620"/>
          <cell r="BA620"/>
          <cell r="BB620"/>
          <cell r="BC620"/>
          <cell r="BD620"/>
          <cell r="BE620"/>
          <cell r="BF620">
            <v>0</v>
          </cell>
          <cell r="BG620">
            <v>0</v>
          </cell>
          <cell r="BH620"/>
          <cell r="BI620">
            <v>0</v>
          </cell>
          <cell r="BJ620" t="str">
            <v>Applied</v>
          </cell>
          <cell r="BK620"/>
          <cell r="BL620"/>
          <cell r="BM620"/>
          <cell r="BN620"/>
          <cell r="BO620"/>
          <cell r="BP620"/>
          <cell r="BQ620"/>
          <cell r="BR620"/>
          <cell r="BS620"/>
          <cell r="BT620">
            <v>0</v>
          </cell>
          <cell r="BU620"/>
          <cell r="BV620"/>
          <cell r="BW620"/>
          <cell r="BX620"/>
          <cell r="BY620"/>
          <cell r="BZ620"/>
          <cell r="CA620" t="str">
            <v>Barrett</v>
          </cell>
          <cell r="CB620"/>
          <cell r="CC620" t="str">
            <v>6E</v>
          </cell>
        </row>
        <row r="621">
          <cell r="C621">
            <v>620</v>
          </cell>
          <cell r="D621">
            <v>10</v>
          </cell>
          <cell r="H621" t="str">
            <v/>
          </cell>
          <cell r="I621" t="str">
            <v/>
          </cell>
          <cell r="J621">
            <v>0</v>
          </cell>
          <cell r="K621" t="str">
            <v>Bradshaw</v>
          </cell>
          <cell r="L621" t="str">
            <v>Watermain - Repl 2nd St. to Westgate Blv</v>
          </cell>
          <cell r="M621" t="str">
            <v>1690042-5</v>
          </cell>
          <cell r="N621" t="str">
            <v xml:space="preserve">No </v>
          </cell>
          <cell r="O621">
            <v>3113</v>
          </cell>
          <cell r="P621" t="str">
            <v>Reg</v>
          </cell>
          <cell r="Q621"/>
          <cell r="S621"/>
          <cell r="U621"/>
          <cell r="V621"/>
          <cell r="W621">
            <v>0</v>
          </cell>
          <cell r="X621"/>
          <cell r="Z621"/>
          <cell r="AC621"/>
          <cell r="AH621"/>
          <cell r="AI621">
            <v>1953000</v>
          </cell>
          <cell r="AJ621">
            <v>1953000</v>
          </cell>
          <cell r="AK621">
            <v>0</v>
          </cell>
          <cell r="AL621"/>
          <cell r="AM621"/>
          <cell r="AQ621">
            <v>1953000</v>
          </cell>
          <cell r="AR621">
            <v>0</v>
          </cell>
          <cell r="AT621">
            <v>0</v>
          </cell>
          <cell r="AU621">
            <v>0</v>
          </cell>
          <cell r="AW621">
            <v>0</v>
          </cell>
          <cell r="AX621">
            <v>0</v>
          </cell>
          <cell r="AY621">
            <v>0</v>
          </cell>
          <cell r="AZ621"/>
          <cell r="BA621"/>
          <cell r="BF621">
            <v>0</v>
          </cell>
          <cell r="BG621">
            <v>0</v>
          </cell>
          <cell r="BH621"/>
          <cell r="BI621">
            <v>0</v>
          </cell>
          <cell r="CA621" t="str">
            <v>Bradshaw</v>
          </cell>
          <cell r="CB621"/>
          <cell r="CC621" t="str">
            <v>3c</v>
          </cell>
        </row>
        <row r="622">
          <cell r="C622">
            <v>755</v>
          </cell>
          <cell r="D622">
            <v>5</v>
          </cell>
          <cell r="E622">
            <v>596</v>
          </cell>
          <cell r="F622">
            <v>5</v>
          </cell>
          <cell r="G622" t="str">
            <v/>
          </cell>
          <cell r="H622" t="str">
            <v/>
          </cell>
          <cell r="I622" t="str">
            <v/>
          </cell>
          <cell r="J622">
            <v>0</v>
          </cell>
          <cell r="K622" t="str">
            <v>Bradshaw</v>
          </cell>
          <cell r="L622" t="str">
            <v>Watermain - Replace Various Blocks</v>
          </cell>
          <cell r="M622" t="str">
            <v>1690042-4</v>
          </cell>
          <cell r="N622" t="str">
            <v xml:space="preserve">No </v>
          </cell>
          <cell r="O622">
            <v>2854</v>
          </cell>
          <cell r="P622" t="str">
            <v>Reg</v>
          </cell>
          <cell r="Q622" t="str">
            <v>Exempt</v>
          </cell>
          <cell r="W622">
            <v>0</v>
          </cell>
          <cell r="X622"/>
          <cell r="Y622"/>
          <cell r="Z622"/>
          <cell r="AB622">
            <v>0</v>
          </cell>
          <cell r="AC622"/>
          <cell r="AD622"/>
          <cell r="AH622"/>
          <cell r="AI622">
            <v>1807404</v>
          </cell>
          <cell r="AJ622">
            <v>1807404</v>
          </cell>
          <cell r="AK622">
            <v>0</v>
          </cell>
          <cell r="AL622"/>
          <cell r="AQ622">
            <v>1807404</v>
          </cell>
          <cell r="AR622">
            <v>0</v>
          </cell>
          <cell r="AT622">
            <v>0</v>
          </cell>
          <cell r="AU622">
            <v>0</v>
          </cell>
          <cell r="AW622">
            <v>0</v>
          </cell>
          <cell r="AX622">
            <v>0</v>
          </cell>
          <cell r="AY622">
            <v>0</v>
          </cell>
          <cell r="BF622">
            <v>0</v>
          </cell>
          <cell r="BG622">
            <v>0</v>
          </cell>
          <cell r="BH622"/>
          <cell r="BI622">
            <v>0</v>
          </cell>
          <cell r="BT622">
            <v>0</v>
          </cell>
          <cell r="CA622" t="str">
            <v>Bradshaw</v>
          </cell>
          <cell r="CB622" t="str">
            <v>Fletcher</v>
          </cell>
          <cell r="CC622" t="str">
            <v>3c</v>
          </cell>
        </row>
        <row r="623">
          <cell r="C623">
            <v>697</v>
          </cell>
          <cell r="D623">
            <v>7</v>
          </cell>
          <cell r="E623">
            <v>536</v>
          </cell>
          <cell r="F623">
            <v>7</v>
          </cell>
          <cell r="H623" t="str">
            <v/>
          </cell>
          <cell r="I623" t="str">
            <v/>
          </cell>
          <cell r="J623">
            <v>0</v>
          </cell>
          <cell r="K623" t="str">
            <v>Sabie</v>
          </cell>
          <cell r="L623" t="str">
            <v>Treatment - Plant Improvements</v>
          </cell>
          <cell r="M623" t="str">
            <v>1020035-6</v>
          </cell>
          <cell r="N623" t="str">
            <v xml:space="preserve">No </v>
          </cell>
          <cell r="O623">
            <v>14252</v>
          </cell>
          <cell r="P623" t="str">
            <v>Reg</v>
          </cell>
          <cell r="Q623" t="str">
            <v>Exempt</v>
          </cell>
          <cell r="S623"/>
          <cell r="W623">
            <v>0</v>
          </cell>
          <cell r="X623"/>
          <cell r="Y623"/>
          <cell r="Z623">
            <v>44714</v>
          </cell>
          <cell r="AA623">
            <v>17000000</v>
          </cell>
          <cell r="AB623">
            <v>13800000</v>
          </cell>
          <cell r="AC623" t="str">
            <v>Part B</v>
          </cell>
          <cell r="AD623">
            <v>44927</v>
          </cell>
          <cell r="AE623">
            <v>45413</v>
          </cell>
          <cell r="AH623"/>
          <cell r="AI623">
            <v>46000000</v>
          </cell>
          <cell r="AJ623">
            <v>46000000</v>
          </cell>
          <cell r="AK623">
            <v>0</v>
          </cell>
          <cell r="AL623"/>
          <cell r="AM623"/>
          <cell r="AQ623">
            <v>46000000</v>
          </cell>
          <cell r="AR623">
            <v>0</v>
          </cell>
          <cell r="AT623">
            <v>0</v>
          </cell>
          <cell r="AU623">
            <v>0</v>
          </cell>
          <cell r="AW623">
            <v>0</v>
          </cell>
          <cell r="AX623">
            <v>0</v>
          </cell>
          <cell r="AY623">
            <v>0</v>
          </cell>
          <cell r="AZ623"/>
          <cell r="BA623"/>
          <cell r="BF623">
            <v>0</v>
          </cell>
          <cell r="BG623">
            <v>0</v>
          </cell>
          <cell r="BH623"/>
          <cell r="BI623">
            <v>0</v>
          </cell>
          <cell r="BT623">
            <v>0</v>
          </cell>
          <cell r="BW623">
            <v>3200000</v>
          </cell>
          <cell r="BX623" t="str">
            <v>23 SPAP</v>
          </cell>
          <cell r="BY623"/>
          <cell r="BZ623"/>
          <cell r="CA623" t="str">
            <v>Sabie</v>
          </cell>
          <cell r="CB623"/>
          <cell r="CC623">
            <v>11</v>
          </cell>
        </row>
        <row r="624">
          <cell r="C624">
            <v>442</v>
          </cell>
          <cell r="D624">
            <v>10</v>
          </cell>
          <cell r="E624">
            <v>314</v>
          </cell>
          <cell r="F624">
            <v>10</v>
          </cell>
          <cell r="G624">
            <v>2024</v>
          </cell>
          <cell r="H624" t="str">
            <v/>
          </cell>
          <cell r="I624" t="str">
            <v>Yes</v>
          </cell>
          <cell r="J624">
            <v>0</v>
          </cell>
          <cell r="K624" t="str">
            <v>Schultz</v>
          </cell>
          <cell r="L624" t="str">
            <v>Watermain - Water System Improvements</v>
          </cell>
          <cell r="M624" t="str">
            <v>1490005-2</v>
          </cell>
          <cell r="N624" t="str">
            <v xml:space="preserve">No </v>
          </cell>
          <cell r="O624">
            <v>581</v>
          </cell>
          <cell r="P624" t="str">
            <v>Reg</v>
          </cell>
          <cell r="Q624" t="str">
            <v>Exempt</v>
          </cell>
          <cell r="S624">
            <v>45082</v>
          </cell>
          <cell r="T624">
            <v>4000000</v>
          </cell>
          <cell r="W624">
            <v>3400000</v>
          </cell>
          <cell r="X624" t="str">
            <v>Part B</v>
          </cell>
          <cell r="Y624" t="str">
            <v>RD asks PFA to take it</v>
          </cell>
          <cell r="Z624">
            <v>44714</v>
          </cell>
          <cell r="AA624">
            <v>4000000</v>
          </cell>
          <cell r="AB624">
            <v>3400000</v>
          </cell>
          <cell r="AC624" t="str">
            <v>Part B</v>
          </cell>
          <cell r="AD624">
            <v>45444</v>
          </cell>
          <cell r="AE624">
            <v>45901</v>
          </cell>
          <cell r="AH624" t="str">
            <v>CW and DW projects</v>
          </cell>
          <cell r="AI624">
            <v>4000000</v>
          </cell>
          <cell r="AJ624">
            <v>4000000</v>
          </cell>
          <cell r="AK624">
            <v>0</v>
          </cell>
          <cell r="AL624">
            <v>45064</v>
          </cell>
          <cell r="AM624"/>
          <cell r="AQ624">
            <v>4000000</v>
          </cell>
          <cell r="AR624">
            <v>3400000</v>
          </cell>
          <cell r="AT624">
            <v>0</v>
          </cell>
          <cell r="AU624">
            <v>0</v>
          </cell>
          <cell r="AW624">
            <v>0</v>
          </cell>
          <cell r="AX624">
            <v>0</v>
          </cell>
          <cell r="AY624">
            <v>3400000</v>
          </cell>
          <cell r="AZ624"/>
          <cell r="BA624"/>
          <cell r="BF624">
            <v>0</v>
          </cell>
          <cell r="BG624">
            <v>1579863.65126437</v>
          </cell>
          <cell r="BH624"/>
          <cell r="BI624">
            <v>0</v>
          </cell>
          <cell r="BJ624"/>
          <cell r="BO624"/>
          <cell r="BQ624"/>
          <cell r="BT624">
            <v>0</v>
          </cell>
          <cell r="BU624">
            <v>600000</v>
          </cell>
          <cell r="BV624" t="str">
            <v>2023 award</v>
          </cell>
          <cell r="CA624" t="str">
            <v>Schultz</v>
          </cell>
          <cell r="CB624"/>
          <cell r="CC624">
            <v>5</v>
          </cell>
        </row>
        <row r="625">
          <cell r="C625">
            <v>443</v>
          </cell>
          <cell r="D625">
            <v>10</v>
          </cell>
          <cell r="E625">
            <v>315</v>
          </cell>
          <cell r="F625">
            <v>10</v>
          </cell>
          <cell r="G625"/>
          <cell r="H625" t="str">
            <v/>
          </cell>
          <cell r="I625" t="str">
            <v/>
          </cell>
          <cell r="J625">
            <v>0</v>
          </cell>
          <cell r="K625" t="str">
            <v>Schultz</v>
          </cell>
          <cell r="L625" t="str">
            <v>Storage - Storage Improvements</v>
          </cell>
          <cell r="M625" t="str">
            <v>1490005-3</v>
          </cell>
          <cell r="N625" t="str">
            <v xml:space="preserve">No </v>
          </cell>
          <cell r="O625">
            <v>581</v>
          </cell>
          <cell r="P625" t="str">
            <v>Reg</v>
          </cell>
          <cell r="Q625" t="str">
            <v>Exempt</v>
          </cell>
          <cell r="R625"/>
          <cell r="S625"/>
          <cell r="T625"/>
          <cell r="U625"/>
          <cell r="V625"/>
          <cell r="W625">
            <v>0</v>
          </cell>
          <cell r="X625"/>
          <cell r="Y625"/>
          <cell r="Z625"/>
          <cell r="AA625"/>
          <cell r="AB625">
            <v>0</v>
          </cell>
          <cell r="AC625"/>
          <cell r="AD625"/>
          <cell r="AE625"/>
          <cell r="AF625"/>
          <cell r="AG625"/>
          <cell r="AH625"/>
          <cell r="AI625">
            <v>425000</v>
          </cell>
          <cell r="AJ625">
            <v>425000</v>
          </cell>
          <cell r="AK625">
            <v>0</v>
          </cell>
          <cell r="AL625"/>
          <cell r="AM625"/>
          <cell r="AN625"/>
          <cell r="AO625"/>
          <cell r="AP625"/>
          <cell r="AQ625">
            <v>425000</v>
          </cell>
          <cell r="AR625">
            <v>0</v>
          </cell>
          <cell r="AS625"/>
          <cell r="AT625">
            <v>0</v>
          </cell>
          <cell r="AU625">
            <v>0</v>
          </cell>
          <cell r="AV625"/>
          <cell r="AW625">
            <v>0</v>
          </cell>
          <cell r="AX625">
            <v>0</v>
          </cell>
          <cell r="AY625">
            <v>0</v>
          </cell>
          <cell r="AZ625"/>
          <cell r="BA625"/>
          <cell r="BB625"/>
          <cell r="BC625"/>
          <cell r="BD625"/>
          <cell r="BE625"/>
          <cell r="BF625">
            <v>0</v>
          </cell>
          <cell r="BG625">
            <v>0</v>
          </cell>
          <cell r="BH625"/>
          <cell r="BI625">
            <v>0</v>
          </cell>
          <cell r="BJ625"/>
          <cell r="BK625"/>
          <cell r="BL625"/>
          <cell r="BM625"/>
          <cell r="BN625"/>
          <cell r="BO625"/>
          <cell r="BP625"/>
          <cell r="BQ625"/>
          <cell r="BR625"/>
          <cell r="BS625"/>
          <cell r="BT625">
            <v>0</v>
          </cell>
          <cell r="BU625"/>
          <cell r="BV625"/>
          <cell r="BW625"/>
          <cell r="BX625"/>
          <cell r="BY625"/>
          <cell r="BZ625"/>
          <cell r="CA625" t="str">
            <v>Schultz</v>
          </cell>
          <cell r="CB625"/>
          <cell r="CC625">
            <v>5</v>
          </cell>
        </row>
        <row r="626">
          <cell r="C626">
            <v>444</v>
          </cell>
          <cell r="D626">
            <v>10</v>
          </cell>
          <cell r="E626">
            <v>316</v>
          </cell>
          <cell r="F626">
            <v>10</v>
          </cell>
          <cell r="H626" t="str">
            <v/>
          </cell>
          <cell r="I626" t="str">
            <v/>
          </cell>
          <cell r="J626">
            <v>0</v>
          </cell>
          <cell r="K626" t="str">
            <v>Schultz</v>
          </cell>
          <cell r="L626" t="str">
            <v>Conservation - Meter Replacement</v>
          </cell>
          <cell r="M626" t="str">
            <v>1490005-4</v>
          </cell>
          <cell r="N626" t="str">
            <v xml:space="preserve">No </v>
          </cell>
          <cell r="O626">
            <v>581</v>
          </cell>
          <cell r="P626" t="str">
            <v>Reg</v>
          </cell>
          <cell r="Q626" t="str">
            <v>Exempt</v>
          </cell>
          <cell r="W626">
            <v>0</v>
          </cell>
          <cell r="X626"/>
          <cell r="Z626"/>
          <cell r="AB626">
            <v>0</v>
          </cell>
          <cell r="AC626"/>
          <cell r="AF626"/>
          <cell r="AG626"/>
          <cell r="AH626"/>
          <cell r="AI626">
            <v>75000</v>
          </cell>
          <cell r="AJ626">
            <v>75000</v>
          </cell>
          <cell r="AK626">
            <v>0</v>
          </cell>
          <cell r="AL626"/>
          <cell r="AM626"/>
          <cell r="AQ626">
            <v>75000</v>
          </cell>
          <cell r="AR626">
            <v>0</v>
          </cell>
          <cell r="AT626">
            <v>0</v>
          </cell>
          <cell r="AU626">
            <v>0</v>
          </cell>
          <cell r="AW626">
            <v>0</v>
          </cell>
          <cell r="AX626">
            <v>0</v>
          </cell>
          <cell r="AY626">
            <v>0</v>
          </cell>
          <cell r="AZ626"/>
          <cell r="BA626"/>
          <cell r="BF626">
            <v>0</v>
          </cell>
          <cell r="BG626">
            <v>0</v>
          </cell>
          <cell r="BH626"/>
          <cell r="BI626">
            <v>0</v>
          </cell>
          <cell r="BT626">
            <v>0</v>
          </cell>
          <cell r="CA626" t="str">
            <v>Schultz</v>
          </cell>
          <cell r="CB626"/>
          <cell r="CC626">
            <v>5</v>
          </cell>
        </row>
        <row r="627">
          <cell r="C627">
            <v>225</v>
          </cell>
          <cell r="D627">
            <v>12</v>
          </cell>
          <cell r="E627">
            <v>95</v>
          </cell>
          <cell r="F627">
            <v>12</v>
          </cell>
          <cell r="H627" t="str">
            <v/>
          </cell>
          <cell r="I627" t="str">
            <v/>
          </cell>
          <cell r="J627">
            <v>0</v>
          </cell>
          <cell r="K627" t="str">
            <v>Sabie</v>
          </cell>
          <cell r="L627" t="str">
            <v>Source  New Well, Rehab Wellhouse</v>
          </cell>
          <cell r="M627" t="str">
            <v>1190025-1</v>
          </cell>
          <cell r="N627" t="str">
            <v xml:space="preserve">No </v>
          </cell>
          <cell r="O627">
            <v>355</v>
          </cell>
          <cell r="P627" t="str">
            <v>Reg</v>
          </cell>
          <cell r="Q627" t="str">
            <v>Exempt</v>
          </cell>
          <cell r="W627">
            <v>0</v>
          </cell>
          <cell r="X627"/>
          <cell r="Y627"/>
          <cell r="Z627"/>
          <cell r="AB627">
            <v>0</v>
          </cell>
          <cell r="AC627"/>
          <cell r="AD627"/>
          <cell r="AH627" t="str">
            <v>Oct2019 per MDH/Consult eng; city will fund on their own</v>
          </cell>
          <cell r="AI627">
            <v>888000</v>
          </cell>
          <cell r="AJ627">
            <v>888000</v>
          </cell>
          <cell r="AK627">
            <v>0</v>
          </cell>
          <cell r="AL627"/>
          <cell r="AQ627">
            <v>888000</v>
          </cell>
          <cell r="AR627">
            <v>0</v>
          </cell>
          <cell r="AT627">
            <v>0</v>
          </cell>
          <cell r="AU627">
            <v>0</v>
          </cell>
          <cell r="AW627">
            <v>0</v>
          </cell>
          <cell r="AX627">
            <v>0</v>
          </cell>
          <cell r="AY627">
            <v>0</v>
          </cell>
          <cell r="BB627"/>
          <cell r="BF627">
            <v>0</v>
          </cell>
          <cell r="BG627">
            <v>0</v>
          </cell>
          <cell r="BH627"/>
          <cell r="BI627">
            <v>0</v>
          </cell>
          <cell r="BT627">
            <v>0</v>
          </cell>
          <cell r="BU627"/>
          <cell r="CA627" t="str">
            <v>Sabie</v>
          </cell>
          <cell r="CB627" t="str">
            <v>Sabie</v>
          </cell>
          <cell r="CC627">
            <v>11</v>
          </cell>
        </row>
        <row r="628">
          <cell r="C628">
            <v>68</v>
          </cell>
          <cell r="D628">
            <v>20</v>
          </cell>
          <cell r="H628" t="str">
            <v/>
          </cell>
          <cell r="I628" t="str">
            <v/>
          </cell>
          <cell r="J628">
            <v>0</v>
          </cell>
          <cell r="K628" t="str">
            <v>Barrett</v>
          </cell>
          <cell r="L628" t="str">
            <v>Other - LSL Replacement</v>
          </cell>
          <cell r="M628" t="str">
            <v>1340008-5</v>
          </cell>
          <cell r="N628" t="str">
            <v>Yes</v>
          </cell>
          <cell r="O628">
            <v>722</v>
          </cell>
          <cell r="P628" t="str">
            <v>LSL</v>
          </cell>
          <cell r="Q628"/>
          <cell r="S628"/>
          <cell r="U628"/>
          <cell r="V628"/>
          <cell r="W628">
            <v>0</v>
          </cell>
          <cell r="X628"/>
          <cell r="Z628"/>
          <cell r="AC628"/>
          <cell r="AH628"/>
          <cell r="AI628">
            <v>500000</v>
          </cell>
          <cell r="AJ628">
            <v>500000</v>
          </cell>
          <cell r="AK628">
            <v>0</v>
          </cell>
          <cell r="AL628"/>
          <cell r="AM628"/>
          <cell r="AQ628">
            <v>500000</v>
          </cell>
          <cell r="AR628">
            <v>0</v>
          </cell>
          <cell r="AT628">
            <v>0</v>
          </cell>
          <cell r="AU628">
            <v>0</v>
          </cell>
          <cell r="AW628">
            <v>0</v>
          </cell>
          <cell r="AX628">
            <v>0</v>
          </cell>
          <cell r="AY628">
            <v>0</v>
          </cell>
          <cell r="AZ628"/>
          <cell r="BA628"/>
          <cell r="BF628">
            <v>0</v>
          </cell>
          <cell r="BG628">
            <v>0</v>
          </cell>
          <cell r="BH628"/>
          <cell r="BI628">
            <v>0</v>
          </cell>
          <cell r="CA628" t="str">
            <v>Barrett</v>
          </cell>
          <cell r="CB628"/>
          <cell r="CC628" t="str">
            <v>6E</v>
          </cell>
        </row>
        <row r="629">
          <cell r="C629">
            <v>213</v>
          </cell>
          <cell r="D629">
            <v>12</v>
          </cell>
          <cell r="H629" t="str">
            <v/>
          </cell>
          <cell r="I629" t="str">
            <v/>
          </cell>
          <cell r="J629">
            <v>0</v>
          </cell>
          <cell r="K629" t="str">
            <v>Barrett</v>
          </cell>
          <cell r="L629" t="str">
            <v>Treatment - New Plant</v>
          </cell>
          <cell r="M629" t="str">
            <v>1340008-2</v>
          </cell>
          <cell r="N629" t="str">
            <v xml:space="preserve">No </v>
          </cell>
          <cell r="O629">
            <v>722</v>
          </cell>
          <cell r="P629" t="str">
            <v>Reg</v>
          </cell>
          <cell r="Q629"/>
          <cell r="S629"/>
          <cell r="U629"/>
          <cell r="V629"/>
          <cell r="W629">
            <v>0</v>
          </cell>
          <cell r="X629"/>
          <cell r="Z629"/>
          <cell r="AC629"/>
          <cell r="AH629"/>
          <cell r="AI629">
            <v>4742000</v>
          </cell>
          <cell r="AJ629">
            <v>4742000</v>
          </cell>
          <cell r="AK629">
            <v>0</v>
          </cell>
          <cell r="AL629"/>
          <cell r="AM629"/>
          <cell r="AQ629">
            <v>4742000</v>
          </cell>
          <cell r="AR629">
            <v>0</v>
          </cell>
          <cell r="AT629">
            <v>0</v>
          </cell>
          <cell r="AU629">
            <v>0</v>
          </cell>
          <cell r="AW629">
            <v>0</v>
          </cell>
          <cell r="AX629">
            <v>0</v>
          </cell>
          <cell r="AY629">
            <v>0</v>
          </cell>
          <cell r="AZ629"/>
          <cell r="BA629"/>
          <cell r="BF629">
            <v>0</v>
          </cell>
          <cell r="BG629">
            <v>0</v>
          </cell>
          <cell r="BH629"/>
          <cell r="BI629">
            <v>0</v>
          </cell>
          <cell r="CA629" t="str">
            <v>Barrett</v>
          </cell>
          <cell r="CB629"/>
          <cell r="CC629" t="str">
            <v>6E</v>
          </cell>
        </row>
        <row r="630">
          <cell r="C630">
            <v>240</v>
          </cell>
          <cell r="D630">
            <v>11</v>
          </cell>
          <cell r="H630" t="str">
            <v/>
          </cell>
          <cell r="I630" t="str">
            <v/>
          </cell>
          <cell r="J630">
            <v>0</v>
          </cell>
          <cell r="K630" t="str">
            <v>Barrett</v>
          </cell>
          <cell r="L630" t="str">
            <v>Storage - New 100,000 Gal Tower</v>
          </cell>
          <cell r="M630" t="str">
            <v>1340008-3</v>
          </cell>
          <cell r="N630" t="str">
            <v xml:space="preserve">No </v>
          </cell>
          <cell r="O630">
            <v>722</v>
          </cell>
          <cell r="P630" t="str">
            <v>Reg</v>
          </cell>
          <cell r="Q630"/>
          <cell r="S630"/>
          <cell r="U630"/>
          <cell r="V630"/>
          <cell r="W630">
            <v>0</v>
          </cell>
          <cell r="X630"/>
          <cell r="Z630"/>
          <cell r="AC630"/>
          <cell r="AH630"/>
          <cell r="AI630">
            <v>2495000</v>
          </cell>
          <cell r="AJ630">
            <v>2495000</v>
          </cell>
          <cell r="AK630">
            <v>0</v>
          </cell>
          <cell r="AL630"/>
          <cell r="AM630"/>
          <cell r="AQ630">
            <v>2495000</v>
          </cell>
          <cell r="AR630">
            <v>0</v>
          </cell>
          <cell r="AT630">
            <v>0</v>
          </cell>
          <cell r="AU630">
            <v>0</v>
          </cell>
          <cell r="AW630">
            <v>0</v>
          </cell>
          <cell r="AX630">
            <v>0</v>
          </cell>
          <cell r="AY630">
            <v>0</v>
          </cell>
          <cell r="AZ630"/>
          <cell r="BA630"/>
          <cell r="BF630">
            <v>0</v>
          </cell>
          <cell r="BG630">
            <v>0</v>
          </cell>
          <cell r="BH630"/>
          <cell r="BI630">
            <v>0</v>
          </cell>
          <cell r="CA630" t="str">
            <v>Barrett</v>
          </cell>
          <cell r="CB630"/>
          <cell r="CC630" t="str">
            <v>6E</v>
          </cell>
        </row>
        <row r="631">
          <cell r="C631">
            <v>552</v>
          </cell>
          <cell r="D631">
            <v>10</v>
          </cell>
          <cell r="H631" t="str">
            <v/>
          </cell>
          <cell r="I631" t="str">
            <v/>
          </cell>
          <cell r="J631">
            <v>0</v>
          </cell>
          <cell r="K631" t="str">
            <v>Barrett</v>
          </cell>
          <cell r="L631" t="str">
            <v>Watermain - Replace Watermain</v>
          </cell>
          <cell r="M631" t="str">
            <v>1340008-4</v>
          </cell>
          <cell r="N631" t="str">
            <v xml:space="preserve">No </v>
          </cell>
          <cell r="O631">
            <v>722</v>
          </cell>
          <cell r="P631" t="str">
            <v>Reg</v>
          </cell>
          <cell r="Q631"/>
          <cell r="S631"/>
          <cell r="U631"/>
          <cell r="V631"/>
          <cell r="W631">
            <v>0</v>
          </cell>
          <cell r="X631"/>
          <cell r="Z631"/>
          <cell r="AC631"/>
          <cell r="AH631"/>
          <cell r="AI631">
            <v>8543000</v>
          </cell>
          <cell r="AJ631">
            <v>8543000</v>
          </cell>
          <cell r="AK631">
            <v>0</v>
          </cell>
          <cell r="AL631"/>
          <cell r="AM631"/>
          <cell r="AQ631">
            <v>8543000</v>
          </cell>
          <cell r="AR631">
            <v>0</v>
          </cell>
          <cell r="AT631">
            <v>0</v>
          </cell>
          <cell r="AU631">
            <v>0</v>
          </cell>
          <cell r="AW631">
            <v>0</v>
          </cell>
          <cell r="AX631">
            <v>0</v>
          </cell>
          <cell r="AY631">
            <v>0</v>
          </cell>
          <cell r="AZ631"/>
          <cell r="BA631"/>
          <cell r="BF631">
            <v>0</v>
          </cell>
          <cell r="BG631">
            <v>0</v>
          </cell>
          <cell r="BH631"/>
          <cell r="BI631">
            <v>0</v>
          </cell>
          <cell r="CA631" t="str">
            <v>Barrett</v>
          </cell>
          <cell r="CB631"/>
          <cell r="CC631" t="str">
            <v>6E</v>
          </cell>
        </row>
        <row r="632">
          <cell r="C632">
            <v>45</v>
          </cell>
          <cell r="D632">
            <v>20</v>
          </cell>
          <cell r="E632">
            <v>307</v>
          </cell>
          <cell r="F632">
            <v>10</v>
          </cell>
          <cell r="G632"/>
          <cell r="H632" t="str">
            <v/>
          </cell>
          <cell r="I632" t="str">
            <v/>
          </cell>
          <cell r="J632">
            <v>0</v>
          </cell>
          <cell r="K632" t="str">
            <v>Schultz</v>
          </cell>
          <cell r="L632" t="str">
            <v>Other - LSL Replacement</v>
          </cell>
          <cell r="M632" t="str">
            <v>1630003-5</v>
          </cell>
          <cell r="N632" t="str">
            <v>Yes</v>
          </cell>
          <cell r="O632">
            <v>1372</v>
          </cell>
          <cell r="P632" t="str">
            <v>LSL</v>
          </cell>
          <cell r="Q632" t="str">
            <v>Exempt</v>
          </cell>
          <cell r="R632">
            <v>0</v>
          </cell>
          <cell r="S632"/>
          <cell r="T632"/>
          <cell r="U632"/>
          <cell r="V632"/>
          <cell r="W632">
            <v>0</v>
          </cell>
          <cell r="X632"/>
          <cell r="Y632"/>
          <cell r="Z632"/>
          <cell r="AA632"/>
          <cell r="AB632">
            <v>0</v>
          </cell>
          <cell r="AC632"/>
          <cell r="AD632"/>
          <cell r="AE632"/>
          <cell r="AF632"/>
          <cell r="AG632"/>
          <cell r="AH632"/>
          <cell r="AI632">
            <v>1190696</v>
          </cell>
          <cell r="AJ632">
            <v>1190696</v>
          </cell>
          <cell r="AK632">
            <v>0</v>
          </cell>
          <cell r="AL632"/>
          <cell r="AM632"/>
          <cell r="AN632"/>
          <cell r="AO632"/>
          <cell r="AP632"/>
          <cell r="AQ632">
            <v>1190696</v>
          </cell>
          <cell r="AR632">
            <v>0</v>
          </cell>
          <cell r="AS632"/>
          <cell r="AT632">
            <v>0</v>
          </cell>
          <cell r="AU632">
            <v>0</v>
          </cell>
          <cell r="AV632"/>
          <cell r="AW632">
            <v>0</v>
          </cell>
          <cell r="AX632">
            <v>0</v>
          </cell>
          <cell r="AY632">
            <v>0</v>
          </cell>
          <cell r="AZ632"/>
          <cell r="BA632"/>
          <cell r="BB632"/>
          <cell r="BC632"/>
          <cell r="BD632"/>
          <cell r="BE632"/>
          <cell r="BF632">
            <v>0</v>
          </cell>
          <cell r="BG632">
            <v>0</v>
          </cell>
          <cell r="BH632"/>
          <cell r="BI632">
            <v>0</v>
          </cell>
          <cell r="BJ632"/>
          <cell r="BK632"/>
          <cell r="BL632"/>
          <cell r="BM632"/>
          <cell r="BN632"/>
          <cell r="BO632"/>
          <cell r="BP632"/>
          <cell r="BQ632"/>
          <cell r="BR632"/>
          <cell r="BS632"/>
          <cell r="BT632">
            <v>0</v>
          </cell>
          <cell r="BU632"/>
          <cell r="BV632"/>
          <cell r="BW632"/>
          <cell r="BX632"/>
          <cell r="BY632"/>
          <cell r="BZ632"/>
          <cell r="CA632" t="str">
            <v>Schultz</v>
          </cell>
          <cell r="CB632"/>
          <cell r="CC632">
            <v>1</v>
          </cell>
        </row>
        <row r="633">
          <cell r="C633">
            <v>493</v>
          </cell>
          <cell r="D633">
            <v>10</v>
          </cell>
          <cell r="E633">
            <v>374</v>
          </cell>
          <cell r="F633">
            <v>10</v>
          </cell>
          <cell r="G633"/>
          <cell r="H633" t="str">
            <v/>
          </cell>
          <cell r="I633" t="str">
            <v/>
          </cell>
          <cell r="J633" t="str">
            <v>RD Funded</v>
          </cell>
          <cell r="K633" t="str">
            <v>Schultz</v>
          </cell>
          <cell r="L633" t="str">
            <v>Watermain - Repl Bottineau Ave/River St.</v>
          </cell>
          <cell r="M633" t="str">
            <v>1630003-4</v>
          </cell>
          <cell r="N633" t="str">
            <v xml:space="preserve">No </v>
          </cell>
          <cell r="O633">
            <v>1381</v>
          </cell>
          <cell r="P633" t="str">
            <v>Reg</v>
          </cell>
          <cell r="Q633" t="str">
            <v>Exempt</v>
          </cell>
          <cell r="R633"/>
          <cell r="S633"/>
          <cell r="T633"/>
          <cell r="U633"/>
          <cell r="V633"/>
          <cell r="W633">
            <v>0</v>
          </cell>
          <cell r="X633"/>
          <cell r="Y633"/>
          <cell r="Z633"/>
          <cell r="AA633"/>
          <cell r="AB633">
            <v>0</v>
          </cell>
          <cell r="AC633"/>
          <cell r="AD633"/>
          <cell r="AE633"/>
          <cell r="AF633"/>
          <cell r="AG633"/>
          <cell r="AH633"/>
          <cell r="AI633">
            <v>5358600</v>
          </cell>
          <cell r="AJ633">
            <v>3239160</v>
          </cell>
          <cell r="AK633">
            <v>2119440</v>
          </cell>
          <cell r="AL633"/>
          <cell r="AM633"/>
          <cell r="AN633"/>
          <cell r="AO633"/>
          <cell r="AP633"/>
          <cell r="AQ633">
            <v>5358600</v>
          </cell>
          <cell r="AR633">
            <v>0</v>
          </cell>
          <cell r="AS633"/>
          <cell r="AT633">
            <v>0</v>
          </cell>
          <cell r="AU633">
            <v>0</v>
          </cell>
          <cell r="AV633"/>
          <cell r="AW633">
            <v>0</v>
          </cell>
          <cell r="AX633">
            <v>0</v>
          </cell>
          <cell r="AY633">
            <v>0</v>
          </cell>
          <cell r="AZ633"/>
          <cell r="BA633"/>
          <cell r="BB633"/>
          <cell r="BC633"/>
          <cell r="BD633">
            <v>1682000</v>
          </cell>
          <cell r="BE633">
            <v>45121</v>
          </cell>
          <cell r="BF633">
            <v>0</v>
          </cell>
          <cell r="BG633">
            <v>3207777.5115276086</v>
          </cell>
          <cell r="BH633">
            <v>1682000</v>
          </cell>
          <cell r="BI633">
            <v>1682200</v>
          </cell>
          <cell r="BJ633" t="str">
            <v>RD Funded</v>
          </cell>
          <cell r="BK633">
            <v>2023</v>
          </cell>
          <cell r="BL633">
            <v>45157</v>
          </cell>
          <cell r="BM633">
            <v>5358600</v>
          </cell>
          <cell r="BN633">
            <v>5358600</v>
          </cell>
          <cell r="BO633">
            <v>500</v>
          </cell>
          <cell r="BP633"/>
          <cell r="BQ633">
            <v>2588000</v>
          </cell>
          <cell r="BR633">
            <v>906000</v>
          </cell>
          <cell r="BS633">
            <v>2770600</v>
          </cell>
          <cell r="BT633">
            <v>3676600</v>
          </cell>
          <cell r="BU633"/>
          <cell r="BV633"/>
          <cell r="BW633"/>
          <cell r="BX633"/>
          <cell r="BY633"/>
          <cell r="BZ633"/>
          <cell r="CA633" t="str">
            <v>Schultz</v>
          </cell>
          <cell r="CB633"/>
          <cell r="CC633">
            <v>1</v>
          </cell>
        </row>
        <row r="634">
          <cell r="C634">
            <v>660</v>
          </cell>
          <cell r="D634">
            <v>7</v>
          </cell>
          <cell r="E634">
            <v>501</v>
          </cell>
          <cell r="F634">
            <v>7</v>
          </cell>
          <cell r="G634"/>
          <cell r="H634" t="str">
            <v/>
          </cell>
          <cell r="I634" t="str">
            <v/>
          </cell>
          <cell r="J634" t="str">
            <v>RD commit</v>
          </cell>
          <cell r="K634" t="str">
            <v>Berrens</v>
          </cell>
          <cell r="L634" t="str">
            <v>Treatment - New Plant</v>
          </cell>
          <cell r="M634" t="str">
            <v>1170009-2</v>
          </cell>
          <cell r="N634" t="str">
            <v xml:space="preserve">No </v>
          </cell>
          <cell r="O634">
            <v>5840</v>
          </cell>
          <cell r="P634" t="str">
            <v>Reg</v>
          </cell>
          <cell r="Q634" t="str">
            <v>Exempt</v>
          </cell>
          <cell r="R634"/>
          <cell r="S634"/>
          <cell r="T634"/>
          <cell r="U634"/>
          <cell r="V634"/>
          <cell r="W634">
            <v>0</v>
          </cell>
          <cell r="X634"/>
          <cell r="Y634"/>
          <cell r="Z634"/>
          <cell r="AA634"/>
          <cell r="AB634">
            <v>0</v>
          </cell>
          <cell r="AC634"/>
          <cell r="AD634"/>
          <cell r="AE634"/>
          <cell r="AF634"/>
          <cell r="AG634"/>
          <cell r="AH634"/>
          <cell r="AI634">
            <v>16095500</v>
          </cell>
          <cell r="AJ634">
            <v>14400000</v>
          </cell>
          <cell r="AK634">
            <v>1695500</v>
          </cell>
          <cell r="AL634"/>
          <cell r="AM634"/>
          <cell r="AN634"/>
          <cell r="AO634"/>
          <cell r="AP634"/>
          <cell r="AQ634">
            <v>16095500</v>
          </cell>
          <cell r="AR634">
            <v>0</v>
          </cell>
          <cell r="AS634"/>
          <cell r="AT634">
            <v>0</v>
          </cell>
          <cell r="AU634">
            <v>0</v>
          </cell>
          <cell r="AV634"/>
          <cell r="AW634">
            <v>0</v>
          </cell>
          <cell r="AX634">
            <v>0</v>
          </cell>
          <cell r="AY634">
            <v>0</v>
          </cell>
          <cell r="AZ634">
            <v>45112</v>
          </cell>
          <cell r="BA634">
            <v>45143</v>
          </cell>
          <cell r="BB634">
            <v>2024</v>
          </cell>
          <cell r="BC634" t="str">
            <v>SPAP,RD,city</v>
          </cell>
          <cell r="BD634"/>
          <cell r="BE634"/>
          <cell r="BF634">
            <v>0</v>
          </cell>
          <cell r="BG634">
            <v>0</v>
          </cell>
          <cell r="BH634"/>
          <cell r="BI634">
            <v>0</v>
          </cell>
          <cell r="BJ634" t="str">
            <v>RD commit</v>
          </cell>
          <cell r="BK634"/>
          <cell r="BL634">
            <v>44648</v>
          </cell>
          <cell r="BM634">
            <v>16000000</v>
          </cell>
          <cell r="BN634">
            <v>16095500</v>
          </cell>
          <cell r="BO634"/>
          <cell r="BP634"/>
          <cell r="BR634">
            <v>1842000</v>
          </cell>
          <cell r="BS634">
            <v>8071000</v>
          </cell>
          <cell r="BT634">
            <v>9913000</v>
          </cell>
          <cell r="BU634"/>
          <cell r="BV634"/>
          <cell r="BW634">
            <v>6182500</v>
          </cell>
          <cell r="BX634" t="str">
            <v>20,23 SPAP, local funds</v>
          </cell>
          <cell r="CA634" t="str">
            <v>Berrens</v>
          </cell>
          <cell r="CB634" t="str">
            <v>Gallentine</v>
          </cell>
          <cell r="CC634">
            <v>8</v>
          </cell>
        </row>
        <row r="635">
          <cell r="C635">
            <v>744</v>
          </cell>
          <cell r="D635">
            <v>5</v>
          </cell>
          <cell r="E635"/>
          <cell r="F635"/>
          <cell r="G635"/>
          <cell r="H635" t="str">
            <v/>
          </cell>
          <cell r="I635" t="str">
            <v/>
          </cell>
          <cell r="J635">
            <v>0</v>
          </cell>
          <cell r="K635" t="str">
            <v>Berrens</v>
          </cell>
          <cell r="L635" t="str">
            <v>Watermain - Imprmnts &amp; Repl Gr Storage</v>
          </cell>
          <cell r="M635" t="str">
            <v>1170009-3</v>
          </cell>
          <cell r="N635" t="str">
            <v xml:space="preserve">No </v>
          </cell>
          <cell r="O635">
            <v>5840</v>
          </cell>
          <cell r="P635" t="str">
            <v>Reg</v>
          </cell>
          <cell r="Q635"/>
          <cell r="R635"/>
          <cell r="S635">
            <v>45079</v>
          </cell>
          <cell r="T635">
            <v>2625000</v>
          </cell>
          <cell r="U635"/>
          <cell r="V635"/>
          <cell r="W635">
            <v>2625000</v>
          </cell>
          <cell r="X635" t="str">
            <v>Below fundable</v>
          </cell>
          <cell r="Y635"/>
          <cell r="Z635"/>
          <cell r="AA635"/>
          <cell r="AB635"/>
          <cell r="AC635"/>
          <cell r="AD635">
            <v>45413</v>
          </cell>
          <cell r="AE635">
            <v>45566</v>
          </cell>
          <cell r="AF635"/>
          <cell r="AG635"/>
          <cell r="AH635"/>
          <cell r="AI635">
            <v>2625000</v>
          </cell>
          <cell r="AJ635">
            <v>2625000</v>
          </cell>
          <cell r="AK635">
            <v>0</v>
          </cell>
          <cell r="AL635"/>
          <cell r="AM635"/>
          <cell r="AN635"/>
          <cell r="AO635"/>
          <cell r="AP635"/>
          <cell r="AQ635">
            <v>2625000</v>
          </cell>
          <cell r="AR635">
            <v>0</v>
          </cell>
          <cell r="AS635"/>
          <cell r="AT635">
            <v>0</v>
          </cell>
          <cell r="AU635">
            <v>0</v>
          </cell>
          <cell r="AV635"/>
          <cell r="AW635">
            <v>0</v>
          </cell>
          <cell r="AX635">
            <v>0</v>
          </cell>
          <cell r="AY635">
            <v>0</v>
          </cell>
          <cell r="AZ635"/>
          <cell r="BA635"/>
          <cell r="BB635"/>
          <cell r="BC635"/>
          <cell r="BD635"/>
          <cell r="BE635"/>
          <cell r="BF635">
            <v>0</v>
          </cell>
          <cell r="BG635">
            <v>0</v>
          </cell>
          <cell r="BH635"/>
          <cell r="BI635">
            <v>0</v>
          </cell>
          <cell r="BJ635"/>
          <cell r="BK635"/>
          <cell r="BL635"/>
          <cell r="BM635"/>
          <cell r="BN635"/>
          <cell r="BO635"/>
          <cell r="BP635"/>
          <cell r="BQ635"/>
          <cell r="BR635"/>
          <cell r="BS635"/>
          <cell r="BT635"/>
          <cell r="BU635"/>
          <cell r="BV635"/>
          <cell r="BW635"/>
          <cell r="BX635"/>
          <cell r="BY635"/>
          <cell r="BZ635"/>
          <cell r="CA635" t="str">
            <v>Berrens</v>
          </cell>
          <cell r="CB635"/>
          <cell r="CC635">
            <v>8</v>
          </cell>
        </row>
        <row r="636">
          <cell r="C636">
            <v>67</v>
          </cell>
          <cell r="D636">
            <v>20</v>
          </cell>
          <cell r="E636">
            <v>408</v>
          </cell>
          <cell r="F636">
            <v>10</v>
          </cell>
          <cell r="G636"/>
          <cell r="H636" t="str">
            <v/>
          </cell>
          <cell r="I636" t="str">
            <v/>
          </cell>
          <cell r="J636">
            <v>0</v>
          </cell>
          <cell r="K636" t="str">
            <v>Kanuit</v>
          </cell>
          <cell r="L636" t="str">
            <v>Other - LSL Replacement</v>
          </cell>
          <cell r="M636" t="str">
            <v>1250013-14</v>
          </cell>
          <cell r="N636" t="str">
            <v>Yes</v>
          </cell>
          <cell r="O636">
            <v>16366</v>
          </cell>
          <cell r="P636" t="str">
            <v>LSL</v>
          </cell>
          <cell r="Q636" t="str">
            <v>Exempt</v>
          </cell>
          <cell r="R636"/>
          <cell r="S636"/>
          <cell r="T636"/>
          <cell r="U636"/>
          <cell r="V636"/>
          <cell r="W636">
            <v>0</v>
          </cell>
          <cell r="X636"/>
          <cell r="Y636"/>
          <cell r="Z636"/>
          <cell r="AA636"/>
          <cell r="AB636">
            <v>0</v>
          </cell>
          <cell r="AC636"/>
          <cell r="AD636"/>
          <cell r="AE636"/>
          <cell r="AF636"/>
          <cell r="AG636"/>
          <cell r="AH636"/>
          <cell r="AI636">
            <v>4471000</v>
          </cell>
          <cell r="AJ636">
            <v>4471000</v>
          </cell>
          <cell r="AK636">
            <v>0</v>
          </cell>
          <cell r="AL636"/>
          <cell r="AM636"/>
          <cell r="AN636"/>
          <cell r="AO636"/>
          <cell r="AP636"/>
          <cell r="AQ636">
            <v>4471000</v>
          </cell>
          <cell r="AR636">
            <v>0</v>
          </cell>
          <cell r="AS636"/>
          <cell r="AT636">
            <v>0</v>
          </cell>
          <cell r="AU636">
            <v>0</v>
          </cell>
          <cell r="AV636"/>
          <cell r="AW636">
            <v>0</v>
          </cell>
          <cell r="AX636">
            <v>0</v>
          </cell>
          <cell r="AY636">
            <v>0</v>
          </cell>
          <cell r="AZ636"/>
          <cell r="BA636"/>
          <cell r="BB636"/>
          <cell r="BC636"/>
          <cell r="BD636"/>
          <cell r="BE636"/>
          <cell r="BF636">
            <v>0</v>
          </cell>
          <cell r="BG636">
            <v>0</v>
          </cell>
          <cell r="BH636"/>
          <cell r="BI636">
            <v>0</v>
          </cell>
          <cell r="BJ636"/>
          <cell r="BK636"/>
          <cell r="BL636"/>
          <cell r="BM636"/>
          <cell r="BN636"/>
          <cell r="BO636"/>
          <cell r="BP636"/>
          <cell r="BQ636"/>
          <cell r="BR636"/>
          <cell r="BS636"/>
          <cell r="BT636">
            <v>0</v>
          </cell>
          <cell r="BU636"/>
          <cell r="BV636"/>
          <cell r="BW636"/>
          <cell r="BX636"/>
          <cell r="BY636"/>
          <cell r="BZ636"/>
          <cell r="CA636" t="str">
            <v>Kanuit</v>
          </cell>
          <cell r="CB636" t="str">
            <v>Gallentine</v>
          </cell>
          <cell r="CC636">
            <v>10</v>
          </cell>
        </row>
        <row r="637">
          <cell r="C637">
            <v>545</v>
          </cell>
          <cell r="D637">
            <v>10</v>
          </cell>
          <cell r="E637">
            <v>404</v>
          </cell>
          <cell r="F637">
            <v>10</v>
          </cell>
          <cell r="G637"/>
          <cell r="H637" t="str">
            <v/>
          </cell>
          <cell r="I637" t="str">
            <v/>
          </cell>
          <cell r="J637">
            <v>0</v>
          </cell>
          <cell r="K637" t="str">
            <v>Kanuit</v>
          </cell>
          <cell r="L637" t="str">
            <v>Treatment - Charlson Crest Upgrades</v>
          </cell>
          <cell r="M637" t="str">
            <v>1250013-10</v>
          </cell>
          <cell r="N637" t="str">
            <v xml:space="preserve">No </v>
          </cell>
          <cell r="O637">
            <v>16366</v>
          </cell>
          <cell r="P637" t="str">
            <v>Reg</v>
          </cell>
          <cell r="Q637" t="str">
            <v>Exempt</v>
          </cell>
          <cell r="R637"/>
          <cell r="S637"/>
          <cell r="T637"/>
          <cell r="U637"/>
          <cell r="V637"/>
          <cell r="W637">
            <v>0</v>
          </cell>
          <cell r="X637"/>
          <cell r="Y637"/>
          <cell r="Z637">
            <v>44715</v>
          </cell>
          <cell r="AA637">
            <v>123255</v>
          </cell>
          <cell r="AB637">
            <v>123255</v>
          </cell>
          <cell r="AC637" t="str">
            <v>Part B</v>
          </cell>
          <cell r="AD637">
            <v>45047</v>
          </cell>
          <cell r="AE637">
            <v>45231</v>
          </cell>
          <cell r="AF637"/>
          <cell r="AG637"/>
          <cell r="AH637" t="str">
            <v>check this with anita</v>
          </cell>
          <cell r="AI637">
            <v>200000</v>
          </cell>
          <cell r="AJ637">
            <v>200000</v>
          </cell>
          <cell r="AK637">
            <v>0</v>
          </cell>
          <cell r="AL637"/>
          <cell r="AM637"/>
          <cell r="AN637"/>
          <cell r="AO637"/>
          <cell r="AP637"/>
          <cell r="AQ637">
            <v>200000</v>
          </cell>
          <cell r="AR637">
            <v>0</v>
          </cell>
          <cell r="AS637"/>
          <cell r="AT637">
            <v>0</v>
          </cell>
          <cell r="AU637">
            <v>0</v>
          </cell>
          <cell r="AV637"/>
          <cell r="AW637">
            <v>0</v>
          </cell>
          <cell r="AX637">
            <v>0</v>
          </cell>
          <cell r="AY637">
            <v>0</v>
          </cell>
          <cell r="AZ637"/>
          <cell r="BA637"/>
          <cell r="BB637"/>
          <cell r="BC637"/>
          <cell r="BD637"/>
          <cell r="BE637"/>
          <cell r="BF637">
            <v>0</v>
          </cell>
          <cell r="BG637">
            <v>0</v>
          </cell>
          <cell r="BH637"/>
          <cell r="BI637">
            <v>0</v>
          </cell>
          <cell r="BJ637"/>
          <cell r="BK637"/>
          <cell r="BL637"/>
          <cell r="BM637"/>
          <cell r="BN637"/>
          <cell r="BO637"/>
          <cell r="BP637"/>
          <cell r="BQ637"/>
          <cell r="BR637"/>
          <cell r="BS637"/>
          <cell r="BT637">
            <v>0</v>
          </cell>
          <cell r="BU637"/>
          <cell r="BV637"/>
          <cell r="BW637"/>
          <cell r="BX637"/>
          <cell r="BY637"/>
          <cell r="BZ637"/>
          <cell r="CA637" t="str">
            <v>Kanuit</v>
          </cell>
          <cell r="CB637" t="str">
            <v>Gallentine</v>
          </cell>
          <cell r="CC637">
            <v>10</v>
          </cell>
        </row>
        <row r="638">
          <cell r="C638">
            <v>546</v>
          </cell>
          <cell r="D638">
            <v>10</v>
          </cell>
          <cell r="E638">
            <v>406</v>
          </cell>
          <cell r="F638">
            <v>10</v>
          </cell>
          <cell r="G638"/>
          <cell r="H638" t="str">
            <v/>
          </cell>
          <cell r="I638" t="str">
            <v/>
          </cell>
          <cell r="J638">
            <v>0</v>
          </cell>
          <cell r="K638" t="str">
            <v>Kanuit</v>
          </cell>
          <cell r="L638" t="str">
            <v>Storage - Charlson Crest Tower Rehab</v>
          </cell>
          <cell r="M638" t="str">
            <v>1250013-12</v>
          </cell>
          <cell r="N638" t="str">
            <v xml:space="preserve">No </v>
          </cell>
          <cell r="O638">
            <v>16366</v>
          </cell>
          <cell r="P638" t="str">
            <v>Reg</v>
          </cell>
          <cell r="Q638" t="str">
            <v>Exempt</v>
          </cell>
          <cell r="R638"/>
          <cell r="S638"/>
          <cell r="T638"/>
          <cell r="U638"/>
          <cell r="V638"/>
          <cell r="W638">
            <v>0</v>
          </cell>
          <cell r="X638"/>
          <cell r="Y638"/>
          <cell r="Z638"/>
          <cell r="AA638"/>
          <cell r="AB638">
            <v>0</v>
          </cell>
          <cell r="AC638"/>
          <cell r="AD638"/>
          <cell r="AE638"/>
          <cell r="AF638"/>
          <cell r="AG638"/>
          <cell r="AH638"/>
          <cell r="AI638">
            <v>600000</v>
          </cell>
          <cell r="AJ638">
            <v>600000</v>
          </cell>
          <cell r="AK638">
            <v>0</v>
          </cell>
          <cell r="AL638"/>
          <cell r="AM638"/>
          <cell r="AN638"/>
          <cell r="AO638"/>
          <cell r="AP638"/>
          <cell r="AQ638">
            <v>600000</v>
          </cell>
          <cell r="AR638">
            <v>0</v>
          </cell>
          <cell r="AS638"/>
          <cell r="AT638">
            <v>0</v>
          </cell>
          <cell r="AU638">
            <v>0</v>
          </cell>
          <cell r="AV638"/>
          <cell r="AW638">
            <v>0</v>
          </cell>
          <cell r="AX638">
            <v>0</v>
          </cell>
          <cell r="AY638">
            <v>0</v>
          </cell>
          <cell r="AZ638"/>
          <cell r="BA638"/>
          <cell r="BB638"/>
          <cell r="BC638"/>
          <cell r="BD638"/>
          <cell r="BE638"/>
          <cell r="BF638">
            <v>0</v>
          </cell>
          <cell r="BG638">
            <v>0</v>
          </cell>
          <cell r="BH638"/>
          <cell r="BI638">
            <v>0</v>
          </cell>
          <cell r="BJ638"/>
          <cell r="BK638"/>
          <cell r="BL638"/>
          <cell r="BM638"/>
          <cell r="BN638"/>
          <cell r="BO638"/>
          <cell r="BP638"/>
          <cell r="BQ638"/>
          <cell r="BR638"/>
          <cell r="BS638"/>
          <cell r="BT638">
            <v>0</v>
          </cell>
          <cell r="BU638"/>
          <cell r="BV638"/>
          <cell r="BW638"/>
          <cell r="BX638"/>
          <cell r="BY638"/>
          <cell r="BZ638"/>
          <cell r="CA638" t="str">
            <v>Kanuit</v>
          </cell>
          <cell r="CB638" t="str">
            <v>Gallentine</v>
          </cell>
          <cell r="CC638">
            <v>10</v>
          </cell>
        </row>
        <row r="639">
          <cell r="C639">
            <v>547</v>
          </cell>
          <cell r="D639">
            <v>10</v>
          </cell>
          <cell r="E639">
            <v>407</v>
          </cell>
          <cell r="F639">
            <v>10</v>
          </cell>
          <cell r="G639"/>
          <cell r="H639" t="str">
            <v/>
          </cell>
          <cell r="I639" t="str">
            <v/>
          </cell>
          <cell r="J639">
            <v>0</v>
          </cell>
          <cell r="K639" t="str">
            <v>Kanuit</v>
          </cell>
          <cell r="L639" t="str">
            <v>Storage - River Bluffs Tower Rehab</v>
          </cell>
          <cell r="M639" t="str">
            <v>1250013-13</v>
          </cell>
          <cell r="N639" t="str">
            <v xml:space="preserve">No </v>
          </cell>
          <cell r="O639">
            <v>16366</v>
          </cell>
          <cell r="P639" t="str">
            <v>Reg</v>
          </cell>
          <cell r="Q639" t="str">
            <v>Exempt</v>
          </cell>
          <cell r="R639"/>
          <cell r="S639"/>
          <cell r="T639"/>
          <cell r="U639"/>
          <cell r="V639"/>
          <cell r="W639">
            <v>0</v>
          </cell>
          <cell r="X639"/>
          <cell r="Y639"/>
          <cell r="Z639"/>
          <cell r="AA639"/>
          <cell r="AB639">
            <v>0</v>
          </cell>
          <cell r="AC639"/>
          <cell r="AD639"/>
          <cell r="AE639"/>
          <cell r="AF639"/>
          <cell r="AG639"/>
          <cell r="AH639"/>
          <cell r="AI639">
            <v>550000</v>
          </cell>
          <cell r="AJ639">
            <v>550000</v>
          </cell>
          <cell r="AK639">
            <v>0</v>
          </cell>
          <cell r="AL639"/>
          <cell r="AM639"/>
          <cell r="AN639"/>
          <cell r="AO639"/>
          <cell r="AP639"/>
          <cell r="AQ639">
            <v>550000</v>
          </cell>
          <cell r="AR639">
            <v>0</v>
          </cell>
          <cell r="AS639"/>
          <cell r="AT639">
            <v>0</v>
          </cell>
          <cell r="AU639">
            <v>0</v>
          </cell>
          <cell r="AV639"/>
          <cell r="AW639">
            <v>0</v>
          </cell>
          <cell r="AX639">
            <v>0</v>
          </cell>
          <cell r="AY639">
            <v>0</v>
          </cell>
          <cell r="AZ639"/>
          <cell r="BA639"/>
          <cell r="BB639"/>
          <cell r="BC639"/>
          <cell r="BD639"/>
          <cell r="BE639"/>
          <cell r="BF639">
            <v>0</v>
          </cell>
          <cell r="BG639">
            <v>0</v>
          </cell>
          <cell r="BH639"/>
          <cell r="BI639">
            <v>0</v>
          </cell>
          <cell r="BJ639"/>
          <cell r="BK639"/>
          <cell r="BL639"/>
          <cell r="BM639"/>
          <cell r="BN639"/>
          <cell r="BO639"/>
          <cell r="BP639"/>
          <cell r="BQ639"/>
          <cell r="BR639"/>
          <cell r="BS639"/>
          <cell r="BT639">
            <v>0</v>
          </cell>
          <cell r="BU639"/>
          <cell r="BV639"/>
          <cell r="BW639"/>
          <cell r="BX639"/>
          <cell r="BY639"/>
          <cell r="BZ639"/>
          <cell r="CA639" t="str">
            <v>Kanuit</v>
          </cell>
          <cell r="CB639" t="str">
            <v>Gallentine</v>
          </cell>
          <cell r="CC639">
            <v>10</v>
          </cell>
        </row>
        <row r="640">
          <cell r="C640">
            <v>574</v>
          </cell>
          <cell r="D640">
            <v>10</v>
          </cell>
          <cell r="E640">
            <v>405</v>
          </cell>
          <cell r="F640">
            <v>10</v>
          </cell>
          <cell r="G640">
            <v>2024</v>
          </cell>
          <cell r="H640" t="str">
            <v/>
          </cell>
          <cell r="I640" t="str">
            <v>Yes</v>
          </cell>
          <cell r="J640">
            <v>0</v>
          </cell>
          <cell r="K640" t="str">
            <v>Kanuit</v>
          </cell>
          <cell r="L640" t="str">
            <v>Storage - Sorin's Bluff Reservior Rehab</v>
          </cell>
          <cell r="M640" t="str">
            <v>1250013-11</v>
          </cell>
          <cell r="N640" t="str">
            <v xml:space="preserve">No </v>
          </cell>
          <cell r="O640">
            <v>16596</v>
          </cell>
          <cell r="P640" t="str">
            <v>Reg</v>
          </cell>
          <cell r="Q640" t="str">
            <v>Exempt</v>
          </cell>
          <cell r="R640"/>
          <cell r="S640">
            <v>45071</v>
          </cell>
          <cell r="T640">
            <v>1814588</v>
          </cell>
          <cell r="U640"/>
          <cell r="V640"/>
          <cell r="W640">
            <v>1814588</v>
          </cell>
          <cell r="X640" t="str">
            <v>Part B</v>
          </cell>
          <cell r="Y640"/>
          <cell r="Z640"/>
          <cell r="AA640"/>
          <cell r="AB640">
            <v>0</v>
          </cell>
          <cell r="AC640"/>
          <cell r="AD640">
            <v>45413</v>
          </cell>
          <cell r="AE640">
            <v>45566</v>
          </cell>
          <cell r="AF640"/>
          <cell r="AG640"/>
          <cell r="AH640"/>
          <cell r="AI640">
            <v>1814588</v>
          </cell>
          <cell r="AJ640">
            <v>1814588</v>
          </cell>
          <cell r="AK640">
            <v>0</v>
          </cell>
          <cell r="AL640"/>
          <cell r="AM640"/>
          <cell r="AN640"/>
          <cell r="AO640"/>
          <cell r="AP640"/>
          <cell r="AQ640">
            <v>1814588</v>
          </cell>
          <cell r="AR640">
            <v>1814588</v>
          </cell>
          <cell r="AS640"/>
          <cell r="AT640">
            <v>0</v>
          </cell>
          <cell r="AU640">
            <v>0</v>
          </cell>
          <cell r="AV640"/>
          <cell r="AW640">
            <v>0</v>
          </cell>
          <cell r="AX640">
            <v>0</v>
          </cell>
          <cell r="AY640">
            <v>1814588</v>
          </cell>
          <cell r="AZ640"/>
          <cell r="BA640"/>
          <cell r="BB640"/>
          <cell r="BC640"/>
          <cell r="BD640"/>
          <cell r="BE640"/>
          <cell r="BF640">
            <v>0</v>
          </cell>
          <cell r="BG640">
            <v>0</v>
          </cell>
          <cell r="BH640"/>
          <cell r="BI640">
            <v>0</v>
          </cell>
          <cell r="BJ640"/>
          <cell r="BK640"/>
          <cell r="BL640"/>
          <cell r="BM640"/>
          <cell r="BN640"/>
          <cell r="BO640"/>
          <cell r="BP640"/>
          <cell r="BQ640"/>
          <cell r="BR640"/>
          <cell r="BS640"/>
          <cell r="BT640">
            <v>0</v>
          </cell>
          <cell r="BU640"/>
          <cell r="BV640"/>
          <cell r="BW640"/>
          <cell r="BX640"/>
          <cell r="BY640"/>
          <cell r="BZ640"/>
          <cell r="CA640" t="str">
            <v>Kanuit</v>
          </cell>
          <cell r="CB640" t="str">
            <v>Gallentine</v>
          </cell>
          <cell r="CC640">
            <v>10</v>
          </cell>
        </row>
        <row r="641">
          <cell r="C641">
            <v>575</v>
          </cell>
          <cell r="D641">
            <v>10</v>
          </cell>
          <cell r="E641">
            <v>411</v>
          </cell>
          <cell r="F641">
            <v>10</v>
          </cell>
          <cell r="G641">
            <v>2024</v>
          </cell>
          <cell r="H641" t="str">
            <v/>
          </cell>
          <cell r="I641" t="str">
            <v>Yes</v>
          </cell>
          <cell r="J641">
            <v>0</v>
          </cell>
          <cell r="K641" t="str">
            <v>Kanuit</v>
          </cell>
          <cell r="L641" t="str">
            <v>Other - Booster Station Rehab</v>
          </cell>
          <cell r="M641" t="str">
            <v>1250013-9</v>
          </cell>
          <cell r="N641" t="str">
            <v xml:space="preserve">No </v>
          </cell>
          <cell r="O641">
            <v>16596</v>
          </cell>
          <cell r="P641" t="str">
            <v>Reg</v>
          </cell>
          <cell r="Q641" t="str">
            <v>Exempt</v>
          </cell>
          <cell r="R641"/>
          <cell r="S641">
            <v>45071</v>
          </cell>
          <cell r="T641">
            <v>1259940</v>
          </cell>
          <cell r="U641"/>
          <cell r="V641"/>
          <cell r="W641">
            <v>1259940</v>
          </cell>
          <cell r="X641" t="str">
            <v>Part B</v>
          </cell>
          <cell r="Y641"/>
          <cell r="Z641"/>
          <cell r="AA641"/>
          <cell r="AB641">
            <v>0</v>
          </cell>
          <cell r="AC641"/>
          <cell r="AD641">
            <v>45413</v>
          </cell>
          <cell r="AE641">
            <v>45566</v>
          </cell>
          <cell r="AF641"/>
          <cell r="AG641"/>
          <cell r="AH641"/>
          <cell r="AI641">
            <v>1259940</v>
          </cell>
          <cell r="AJ641">
            <v>1259940</v>
          </cell>
          <cell r="AK641">
            <v>0</v>
          </cell>
          <cell r="AL641"/>
          <cell r="AM641"/>
          <cell r="AN641"/>
          <cell r="AO641"/>
          <cell r="AP641"/>
          <cell r="AQ641">
            <v>1259940</v>
          </cell>
          <cell r="AR641">
            <v>1259940</v>
          </cell>
          <cell r="AS641"/>
          <cell r="AT641">
            <v>0</v>
          </cell>
          <cell r="AU641">
            <v>0</v>
          </cell>
          <cell r="AV641"/>
          <cell r="AW641">
            <v>0</v>
          </cell>
          <cell r="AX641">
            <v>0</v>
          </cell>
          <cell r="AY641">
            <v>1259940</v>
          </cell>
          <cell r="AZ641"/>
          <cell r="BA641"/>
          <cell r="BB641"/>
          <cell r="BC641"/>
          <cell r="BD641"/>
          <cell r="BE641"/>
          <cell r="BF641">
            <v>0</v>
          </cell>
          <cell r="BG641">
            <v>0</v>
          </cell>
          <cell r="BH641"/>
          <cell r="BI641">
            <v>0</v>
          </cell>
          <cell r="BJ641"/>
          <cell r="BK641"/>
          <cell r="BL641"/>
          <cell r="BM641"/>
          <cell r="BN641"/>
          <cell r="BO641"/>
          <cell r="BP641"/>
          <cell r="BQ641"/>
          <cell r="BR641"/>
          <cell r="BS641"/>
          <cell r="BT641">
            <v>0</v>
          </cell>
          <cell r="BU641"/>
          <cell r="BV641"/>
          <cell r="BW641"/>
          <cell r="BX641"/>
          <cell r="BY641"/>
          <cell r="BZ641"/>
          <cell r="CA641" t="str">
            <v>Kanuit</v>
          </cell>
          <cell r="CB641" t="str">
            <v>Gallentine</v>
          </cell>
          <cell r="CC641">
            <v>10</v>
          </cell>
        </row>
        <row r="642">
          <cell r="C642">
            <v>684</v>
          </cell>
          <cell r="D642">
            <v>7</v>
          </cell>
          <cell r="E642">
            <v>526</v>
          </cell>
          <cell r="F642">
            <v>7</v>
          </cell>
          <cell r="G642"/>
          <cell r="H642" t="str">
            <v/>
          </cell>
          <cell r="I642" t="str">
            <v/>
          </cell>
          <cell r="J642">
            <v>0</v>
          </cell>
          <cell r="K642" t="str">
            <v>Barrett</v>
          </cell>
          <cell r="L642" t="str">
            <v>Watermain - Looping</v>
          </cell>
          <cell r="M642" t="str">
            <v>1050002-7</v>
          </cell>
          <cell r="N642" t="str">
            <v xml:space="preserve">No </v>
          </cell>
          <cell r="O642">
            <v>1279</v>
          </cell>
          <cell r="P642" t="str">
            <v>Reg</v>
          </cell>
          <cell r="Q642" t="str">
            <v>Exempt</v>
          </cell>
          <cell r="R642">
            <v>0</v>
          </cell>
          <cell r="S642"/>
          <cell r="T642"/>
          <cell r="U642"/>
          <cell r="V642"/>
          <cell r="W642">
            <v>0</v>
          </cell>
          <cell r="X642"/>
          <cell r="Y642"/>
          <cell r="Z642"/>
          <cell r="AA642"/>
          <cell r="AB642">
            <v>0</v>
          </cell>
          <cell r="AC642"/>
          <cell r="AD642"/>
          <cell r="AE642"/>
          <cell r="AF642"/>
          <cell r="AG642"/>
          <cell r="AH642"/>
          <cell r="AI642">
            <v>999990</v>
          </cell>
          <cell r="AJ642">
            <v>999990</v>
          </cell>
          <cell r="AK642">
            <v>0</v>
          </cell>
          <cell r="AL642"/>
          <cell r="AM642"/>
          <cell r="AN642"/>
          <cell r="AO642"/>
          <cell r="AP642"/>
          <cell r="AQ642">
            <v>999990</v>
          </cell>
          <cell r="AR642">
            <v>0</v>
          </cell>
          <cell r="AS642"/>
          <cell r="AT642">
            <v>0</v>
          </cell>
          <cell r="AU642">
            <v>0</v>
          </cell>
          <cell r="AV642"/>
          <cell r="AW642">
            <v>0</v>
          </cell>
          <cell r="AX642">
            <v>0</v>
          </cell>
          <cell r="AY642">
            <v>0</v>
          </cell>
          <cell r="AZ642"/>
          <cell r="BA642"/>
          <cell r="BB642"/>
          <cell r="BC642"/>
          <cell r="BD642"/>
          <cell r="BE642"/>
          <cell r="BF642">
            <v>0</v>
          </cell>
          <cell r="BG642">
            <v>0</v>
          </cell>
          <cell r="BH642"/>
          <cell r="BI642">
            <v>0</v>
          </cell>
          <cell r="BJ642"/>
          <cell r="BK642"/>
          <cell r="BL642"/>
          <cell r="BM642"/>
          <cell r="BN642"/>
          <cell r="BO642"/>
          <cell r="BP642"/>
          <cell r="BQ642"/>
          <cell r="BR642"/>
          <cell r="BS642"/>
          <cell r="BT642">
            <v>0</v>
          </cell>
          <cell r="BU642"/>
          <cell r="BV642"/>
          <cell r="BW642"/>
          <cell r="BX642"/>
          <cell r="BY642"/>
          <cell r="BZ642"/>
          <cell r="CA642" t="str">
            <v>Barrett</v>
          </cell>
          <cell r="CB642" t="str">
            <v>Barrett</v>
          </cell>
          <cell r="CC642" t="str">
            <v>7W</v>
          </cell>
        </row>
        <row r="643">
          <cell r="C643">
            <v>692</v>
          </cell>
          <cell r="D643">
            <v>7</v>
          </cell>
          <cell r="E643">
            <v>525</v>
          </cell>
          <cell r="F643">
            <v>7</v>
          </cell>
          <cell r="G643">
            <v>2024</v>
          </cell>
          <cell r="H643" t="str">
            <v/>
          </cell>
          <cell r="I643" t="str">
            <v>Yes</v>
          </cell>
          <cell r="J643">
            <v>0</v>
          </cell>
          <cell r="K643" t="str">
            <v>Barrett</v>
          </cell>
          <cell r="L643" t="str">
            <v>Source - New Well #4, Well House</v>
          </cell>
          <cell r="M643" t="str">
            <v>1050002-4</v>
          </cell>
          <cell r="N643" t="str">
            <v xml:space="preserve">No </v>
          </cell>
          <cell r="O643">
            <v>1823</v>
          </cell>
          <cell r="P643" t="str">
            <v>Reg</v>
          </cell>
          <cell r="Q643" t="str">
            <v>Exempt</v>
          </cell>
          <cell r="R643">
            <v>0</v>
          </cell>
          <cell r="S643">
            <v>45076</v>
          </cell>
          <cell r="T643">
            <v>600000</v>
          </cell>
          <cell r="U643"/>
          <cell r="V643"/>
          <cell r="W643">
            <v>600000</v>
          </cell>
          <cell r="X643" t="str">
            <v>Part B</v>
          </cell>
          <cell r="Y643"/>
          <cell r="Z643"/>
          <cell r="AA643"/>
          <cell r="AB643">
            <v>0</v>
          </cell>
          <cell r="AC643"/>
          <cell r="AD643">
            <v>45413</v>
          </cell>
          <cell r="AE643">
            <v>45566</v>
          </cell>
          <cell r="AF643"/>
          <cell r="AG643"/>
          <cell r="AH643" t="str">
            <v>Well #5 was requested with IUP-not on PPL yet but may be included</v>
          </cell>
          <cell r="AI643">
            <v>600000</v>
          </cell>
          <cell r="AJ643">
            <v>600000</v>
          </cell>
          <cell r="AK643">
            <v>0</v>
          </cell>
          <cell r="AL643"/>
          <cell r="AM643"/>
          <cell r="AN643"/>
          <cell r="AO643"/>
          <cell r="AP643"/>
          <cell r="AQ643">
            <v>600000</v>
          </cell>
          <cell r="AR643">
            <v>600000</v>
          </cell>
          <cell r="AS643"/>
          <cell r="AT643">
            <v>0</v>
          </cell>
          <cell r="AU643">
            <v>0</v>
          </cell>
          <cell r="AV643"/>
          <cell r="AW643">
            <v>0</v>
          </cell>
          <cell r="AX643">
            <v>0</v>
          </cell>
          <cell r="AY643">
            <v>600000</v>
          </cell>
          <cell r="AZ643"/>
          <cell r="BA643"/>
          <cell r="BB643"/>
          <cell r="BC643"/>
          <cell r="BD643"/>
          <cell r="BE643"/>
          <cell r="BF643">
            <v>0</v>
          </cell>
          <cell r="BG643">
            <v>0</v>
          </cell>
          <cell r="BH643"/>
          <cell r="BI643">
            <v>0</v>
          </cell>
          <cell r="BJ643"/>
          <cell r="BK643"/>
          <cell r="BL643"/>
          <cell r="BM643"/>
          <cell r="BN643"/>
          <cell r="BO643"/>
          <cell r="BP643"/>
          <cell r="BQ643"/>
          <cell r="BR643"/>
          <cell r="BS643"/>
          <cell r="BT643">
            <v>0</v>
          </cell>
          <cell r="BU643"/>
          <cell r="BV643"/>
          <cell r="BW643"/>
          <cell r="BX643"/>
          <cell r="BY643"/>
          <cell r="BZ643"/>
          <cell r="CA643" t="str">
            <v>Barrett</v>
          </cell>
          <cell r="CB643" t="str">
            <v>Barrett</v>
          </cell>
          <cell r="CC643" t="str">
            <v>7W</v>
          </cell>
        </row>
        <row r="644">
          <cell r="C644">
            <v>693</v>
          </cell>
          <cell r="D644">
            <v>7</v>
          </cell>
          <cell r="E644"/>
          <cell r="F644"/>
          <cell r="G644">
            <v>2024</v>
          </cell>
          <cell r="H644" t="str">
            <v/>
          </cell>
          <cell r="I644" t="str">
            <v>Yes</v>
          </cell>
          <cell r="J644">
            <v>0</v>
          </cell>
          <cell r="K644" t="str">
            <v>Barrett</v>
          </cell>
          <cell r="L644" t="str">
            <v>Source - New Well #5</v>
          </cell>
          <cell r="M644" t="str">
            <v>1050002-9</v>
          </cell>
          <cell r="N644" t="str">
            <v xml:space="preserve">No </v>
          </cell>
          <cell r="O644">
            <v>1823</v>
          </cell>
          <cell r="P644" t="str">
            <v>Reg</v>
          </cell>
          <cell r="Q644"/>
          <cell r="R644"/>
          <cell r="S644">
            <v>45076</v>
          </cell>
          <cell r="T644">
            <v>450000</v>
          </cell>
          <cell r="U644"/>
          <cell r="V644"/>
          <cell r="W644">
            <v>450000</v>
          </cell>
          <cell r="X644" t="str">
            <v>Part B</v>
          </cell>
          <cell r="Y644"/>
          <cell r="Z644"/>
          <cell r="AA644"/>
          <cell r="AB644"/>
          <cell r="AC644"/>
          <cell r="AD644">
            <v>45413</v>
          </cell>
          <cell r="AE644">
            <v>45566</v>
          </cell>
          <cell r="AF644"/>
          <cell r="AG644"/>
          <cell r="AH644"/>
          <cell r="AI644">
            <v>450000</v>
          </cell>
          <cell r="AJ644">
            <v>450000</v>
          </cell>
          <cell r="AK644">
            <v>0</v>
          </cell>
          <cell r="AL644"/>
          <cell r="AM644"/>
          <cell r="AN644"/>
          <cell r="AO644"/>
          <cell r="AP644"/>
          <cell r="AQ644">
            <v>450000</v>
          </cell>
          <cell r="AR644">
            <v>450000</v>
          </cell>
          <cell r="AS644"/>
          <cell r="AT644">
            <v>0</v>
          </cell>
          <cell r="AU644">
            <v>0</v>
          </cell>
          <cell r="AV644"/>
          <cell r="AW644">
            <v>0</v>
          </cell>
          <cell r="AX644">
            <v>0</v>
          </cell>
          <cell r="AY644">
            <v>450000</v>
          </cell>
          <cell r="AZ644"/>
          <cell r="BA644"/>
          <cell r="BB644"/>
          <cell r="BC644"/>
          <cell r="BD644"/>
          <cell r="BE644"/>
          <cell r="BF644">
            <v>0</v>
          </cell>
          <cell r="BG644">
            <v>0</v>
          </cell>
          <cell r="BH644"/>
          <cell r="BI644">
            <v>0</v>
          </cell>
          <cell r="BJ644"/>
          <cell r="BK644"/>
          <cell r="BL644"/>
          <cell r="BM644"/>
          <cell r="BN644"/>
          <cell r="BO644"/>
          <cell r="BP644"/>
          <cell r="BQ644"/>
          <cell r="BR644"/>
          <cell r="BS644"/>
          <cell r="BT644"/>
          <cell r="BU644"/>
          <cell r="BV644"/>
          <cell r="BW644"/>
          <cell r="BX644"/>
          <cell r="BY644"/>
          <cell r="BZ644"/>
          <cell r="CA644" t="str">
            <v>Barrett</v>
          </cell>
          <cell r="CB644"/>
          <cell r="CC644" t="str">
            <v>7W</v>
          </cell>
        </row>
        <row r="645">
          <cell r="C645">
            <v>796</v>
          </cell>
          <cell r="D645">
            <v>5</v>
          </cell>
          <cell r="E645">
            <v>635</v>
          </cell>
          <cell r="F645">
            <v>5</v>
          </cell>
          <cell r="G645" t="str">
            <v/>
          </cell>
          <cell r="H645" t="str">
            <v/>
          </cell>
          <cell r="I645" t="str">
            <v/>
          </cell>
          <cell r="J645">
            <v>0</v>
          </cell>
          <cell r="K645" t="str">
            <v>Barrett</v>
          </cell>
          <cell r="L645" t="str">
            <v>Treatment - Plant Rehab</v>
          </cell>
          <cell r="M645" t="str">
            <v>1050002-5</v>
          </cell>
          <cell r="N645" t="str">
            <v xml:space="preserve">No </v>
          </cell>
          <cell r="O645">
            <v>1279</v>
          </cell>
          <cell r="P645" t="str">
            <v>Reg</v>
          </cell>
          <cell r="Q645" t="str">
            <v>Exempt</v>
          </cell>
          <cell r="R645"/>
          <cell r="S645"/>
          <cell r="T645"/>
          <cell r="U645"/>
          <cell r="V645"/>
          <cell r="W645">
            <v>0</v>
          </cell>
          <cell r="X645"/>
          <cell r="Y645"/>
          <cell r="Z645"/>
          <cell r="AA645"/>
          <cell r="AB645">
            <v>0</v>
          </cell>
          <cell r="AC645"/>
          <cell r="AD645"/>
          <cell r="AE645"/>
          <cell r="AF645"/>
          <cell r="AG645"/>
          <cell r="AH645"/>
          <cell r="AI645">
            <v>925000</v>
          </cell>
          <cell r="AJ645">
            <v>925000</v>
          </cell>
          <cell r="AK645">
            <v>0</v>
          </cell>
          <cell r="AL645"/>
          <cell r="AM645"/>
          <cell r="AN645"/>
          <cell r="AO645"/>
          <cell r="AP645"/>
          <cell r="AQ645">
            <v>925000</v>
          </cell>
          <cell r="AR645">
            <v>0</v>
          </cell>
          <cell r="AS645"/>
          <cell r="AT645">
            <v>0</v>
          </cell>
          <cell r="AU645">
            <v>0</v>
          </cell>
          <cell r="AV645"/>
          <cell r="AW645">
            <v>0</v>
          </cell>
          <cell r="AX645">
            <v>0</v>
          </cell>
          <cell r="AY645">
            <v>0</v>
          </cell>
          <cell r="AZ645"/>
          <cell r="BA645"/>
          <cell r="BB645"/>
          <cell r="BC645"/>
          <cell r="BD645"/>
          <cell r="BE645"/>
          <cell r="BF645">
            <v>0</v>
          </cell>
          <cell r="BG645">
            <v>0</v>
          </cell>
          <cell r="BH645"/>
          <cell r="BI645">
            <v>0</v>
          </cell>
          <cell r="BJ645"/>
          <cell r="BK645"/>
          <cell r="BL645"/>
          <cell r="BM645"/>
          <cell r="BN645"/>
          <cell r="BO645"/>
          <cell r="BP645"/>
          <cell r="BQ645"/>
          <cell r="BR645"/>
          <cell r="BS645"/>
          <cell r="BT645">
            <v>0</v>
          </cell>
          <cell r="BU645"/>
          <cell r="BV645"/>
          <cell r="BW645"/>
          <cell r="BX645"/>
          <cell r="BY645"/>
          <cell r="BZ645"/>
          <cell r="CA645" t="str">
            <v>Barrett</v>
          </cell>
          <cell r="CB645" t="str">
            <v>Barrett</v>
          </cell>
          <cell r="CC645" t="str">
            <v>7W</v>
          </cell>
        </row>
        <row r="646">
          <cell r="C646">
            <v>822</v>
          </cell>
          <cell r="D646">
            <v>5</v>
          </cell>
          <cell r="E646">
            <v>651</v>
          </cell>
          <cell r="F646">
            <v>5</v>
          </cell>
          <cell r="G646"/>
          <cell r="H646" t="str">
            <v/>
          </cell>
          <cell r="I646" t="str">
            <v/>
          </cell>
          <cell r="J646">
            <v>0</v>
          </cell>
          <cell r="K646" t="str">
            <v>Barrett</v>
          </cell>
          <cell r="L646" t="str">
            <v>Storage - Tower Rehab</v>
          </cell>
          <cell r="M646" t="str">
            <v>1050002-8</v>
          </cell>
          <cell r="N646" t="str">
            <v xml:space="preserve">No </v>
          </cell>
          <cell r="O646">
            <v>1823</v>
          </cell>
          <cell r="P646" t="str">
            <v>Reg</v>
          </cell>
          <cell r="Q646" t="str">
            <v>Exempt</v>
          </cell>
          <cell r="R646"/>
          <cell r="S646"/>
          <cell r="T646"/>
          <cell r="U646"/>
          <cell r="V646"/>
          <cell r="W646">
            <v>0</v>
          </cell>
          <cell r="X646"/>
          <cell r="Y646"/>
          <cell r="Z646"/>
          <cell r="AA646"/>
          <cell r="AB646">
            <v>0</v>
          </cell>
          <cell r="AC646"/>
          <cell r="AD646"/>
          <cell r="AE646"/>
          <cell r="AF646"/>
          <cell r="AG646"/>
          <cell r="AH646"/>
          <cell r="AI646">
            <v>750275</v>
          </cell>
          <cell r="AJ646">
            <v>750275</v>
          </cell>
          <cell r="AK646">
            <v>0</v>
          </cell>
          <cell r="AL646"/>
          <cell r="AM646"/>
          <cell r="AN646"/>
          <cell r="AO646"/>
          <cell r="AP646"/>
          <cell r="AQ646">
            <v>750275</v>
          </cell>
          <cell r="AR646">
            <v>0</v>
          </cell>
          <cell r="AS646"/>
          <cell r="AT646">
            <v>0</v>
          </cell>
          <cell r="AU646">
            <v>0</v>
          </cell>
          <cell r="AV646"/>
          <cell r="AW646">
            <v>0</v>
          </cell>
          <cell r="AX646">
            <v>0</v>
          </cell>
          <cell r="AY646">
            <v>0</v>
          </cell>
          <cell r="AZ646"/>
          <cell r="BA646"/>
          <cell r="BB646"/>
          <cell r="BC646"/>
          <cell r="BD646"/>
          <cell r="BE646"/>
          <cell r="BF646">
            <v>0</v>
          </cell>
          <cell r="BG646">
            <v>0</v>
          </cell>
          <cell r="BH646"/>
          <cell r="BI646">
            <v>0</v>
          </cell>
          <cell r="BJ646"/>
          <cell r="BK646"/>
          <cell r="BL646"/>
          <cell r="BM646"/>
          <cell r="BN646"/>
          <cell r="BO646"/>
          <cell r="BP646"/>
          <cell r="BQ646"/>
          <cell r="BR646"/>
          <cell r="BS646"/>
          <cell r="BT646">
            <v>0</v>
          </cell>
          <cell r="BU646"/>
          <cell r="BV646"/>
          <cell r="BW646"/>
          <cell r="BX646"/>
          <cell r="BY646"/>
          <cell r="BZ646"/>
          <cell r="CA646" t="str">
            <v>Barrett</v>
          </cell>
          <cell r="CB646"/>
          <cell r="CC646" t="str">
            <v>7W</v>
          </cell>
        </row>
        <row r="647">
          <cell r="C647">
            <v>687</v>
          </cell>
          <cell r="D647">
            <v>7</v>
          </cell>
          <cell r="E647">
            <v>528</v>
          </cell>
          <cell r="F647">
            <v>7</v>
          </cell>
          <cell r="G647"/>
          <cell r="H647" t="str">
            <v/>
          </cell>
          <cell r="I647" t="str">
            <v/>
          </cell>
          <cell r="J647">
            <v>0</v>
          </cell>
          <cell r="K647" t="str">
            <v>Bradshaw</v>
          </cell>
          <cell r="L647" t="str">
            <v>Watermain - Loop Howard Gnesen &amp; Martin</v>
          </cell>
          <cell r="M647" t="str">
            <v>1690049-4</v>
          </cell>
          <cell r="N647" t="str">
            <v xml:space="preserve">No </v>
          </cell>
          <cell r="O647">
            <v>1323</v>
          </cell>
          <cell r="P647" t="str">
            <v>Reg</v>
          </cell>
          <cell r="Q647" t="str">
            <v>Exempt</v>
          </cell>
          <cell r="R647"/>
          <cell r="S647"/>
          <cell r="T647"/>
          <cell r="U647"/>
          <cell r="V647"/>
          <cell r="W647">
            <v>0</v>
          </cell>
          <cell r="X647"/>
          <cell r="Y647"/>
          <cell r="Z647"/>
          <cell r="AA647"/>
          <cell r="AB647">
            <v>0</v>
          </cell>
          <cell r="AC647"/>
          <cell r="AD647"/>
          <cell r="AE647"/>
          <cell r="AF647"/>
          <cell r="AG647"/>
          <cell r="AH647"/>
          <cell r="AI647">
            <v>793800</v>
          </cell>
          <cell r="AJ647">
            <v>793800</v>
          </cell>
          <cell r="AK647">
            <v>0</v>
          </cell>
          <cell r="AL647"/>
          <cell r="AM647"/>
          <cell r="AN647"/>
          <cell r="AO647"/>
          <cell r="AP647"/>
          <cell r="AQ647">
            <v>793800</v>
          </cell>
          <cell r="AR647">
            <v>0</v>
          </cell>
          <cell r="AS647"/>
          <cell r="AT647">
            <v>0</v>
          </cell>
          <cell r="AU647">
            <v>0</v>
          </cell>
          <cell r="AV647"/>
          <cell r="AW647">
            <v>0</v>
          </cell>
          <cell r="AX647">
            <v>0</v>
          </cell>
          <cell r="AY647">
            <v>0</v>
          </cell>
          <cell r="AZ647"/>
          <cell r="BA647"/>
          <cell r="BB647"/>
          <cell r="BC647"/>
          <cell r="BD647"/>
          <cell r="BE647"/>
          <cell r="BF647">
            <v>0</v>
          </cell>
          <cell r="BG647">
            <v>0</v>
          </cell>
          <cell r="BH647"/>
          <cell r="BI647">
            <v>0</v>
          </cell>
          <cell r="BJ647"/>
          <cell r="BK647"/>
          <cell r="BL647"/>
          <cell r="BM647"/>
          <cell r="BN647"/>
          <cell r="BO647"/>
          <cell r="BP647"/>
          <cell r="BT647">
            <v>0</v>
          </cell>
          <cell r="BU647"/>
          <cell r="BV647"/>
          <cell r="BW647">
            <v>900000</v>
          </cell>
          <cell r="BX647" t="str">
            <v>23 SPAP</v>
          </cell>
          <cell r="BY647"/>
          <cell r="BZ647"/>
          <cell r="CA647" t="str">
            <v>Bradshaw</v>
          </cell>
          <cell r="CB647" t="str">
            <v>Fletcher</v>
          </cell>
          <cell r="CC647" t="str">
            <v>3c</v>
          </cell>
        </row>
        <row r="648">
          <cell r="C648">
            <v>13</v>
          </cell>
          <cell r="D648">
            <v>20</v>
          </cell>
          <cell r="E648"/>
          <cell r="F648"/>
          <cell r="G648">
            <v>2024</v>
          </cell>
          <cell r="H648" t="str">
            <v/>
          </cell>
          <cell r="I648" t="str">
            <v>Yes</v>
          </cell>
          <cell r="J648">
            <v>0</v>
          </cell>
          <cell r="K648" t="str">
            <v>Schultz</v>
          </cell>
          <cell r="L648" t="str">
            <v>Other - LSL Replacement</v>
          </cell>
          <cell r="M648" t="str">
            <v>1490004-6</v>
          </cell>
          <cell r="N648" t="str">
            <v>Yes</v>
          </cell>
          <cell r="O648">
            <v>1500</v>
          </cell>
          <cell r="P648" t="str">
            <v>LSL</v>
          </cell>
          <cell r="Q648"/>
          <cell r="R648"/>
          <cell r="S648">
            <v>45079</v>
          </cell>
          <cell r="T648">
            <v>496700</v>
          </cell>
          <cell r="U648">
            <v>167700</v>
          </cell>
          <cell r="V648">
            <v>329000</v>
          </cell>
          <cell r="W648">
            <v>83850</v>
          </cell>
          <cell r="X648" t="str">
            <v>Part B</v>
          </cell>
          <cell r="Y648"/>
          <cell r="Z648"/>
          <cell r="AA648"/>
          <cell r="AB648"/>
          <cell r="AC648"/>
          <cell r="AD648">
            <v>45413</v>
          </cell>
          <cell r="AE648">
            <v>45566</v>
          </cell>
          <cell r="AF648"/>
          <cell r="AG648"/>
          <cell r="AH648"/>
          <cell r="AI648">
            <v>496700</v>
          </cell>
          <cell r="AJ648">
            <v>496700</v>
          </cell>
          <cell r="AK648">
            <v>0</v>
          </cell>
          <cell r="AL648"/>
          <cell r="AM648"/>
          <cell r="AN648"/>
          <cell r="AO648"/>
          <cell r="AP648"/>
          <cell r="AQ648">
            <v>496700</v>
          </cell>
          <cell r="AR648">
            <v>496700</v>
          </cell>
          <cell r="AS648"/>
          <cell r="AT648">
            <v>329000</v>
          </cell>
          <cell r="AU648">
            <v>0</v>
          </cell>
          <cell r="AV648"/>
          <cell r="AW648">
            <v>329000</v>
          </cell>
          <cell r="AX648">
            <v>83850</v>
          </cell>
          <cell r="AY648">
            <v>83850</v>
          </cell>
          <cell r="AZ648"/>
          <cell r="BA648"/>
          <cell r="BB648"/>
          <cell r="BC648"/>
          <cell r="BD648"/>
          <cell r="BE648"/>
          <cell r="BF648">
            <v>0</v>
          </cell>
          <cell r="BG648">
            <v>0</v>
          </cell>
          <cell r="BH648"/>
          <cell r="BI648">
            <v>0</v>
          </cell>
          <cell r="BJ648"/>
          <cell r="BK648"/>
          <cell r="BL648"/>
          <cell r="BM648"/>
          <cell r="BN648"/>
          <cell r="BO648"/>
          <cell r="BP648"/>
          <cell r="BQ648"/>
          <cell r="BR648"/>
          <cell r="BS648"/>
          <cell r="BT648"/>
          <cell r="BU648"/>
          <cell r="BV648"/>
          <cell r="BW648"/>
          <cell r="BX648"/>
          <cell r="BY648"/>
          <cell r="BZ648"/>
          <cell r="CA648" t="str">
            <v>Schultz</v>
          </cell>
          <cell r="CB648"/>
          <cell r="CC648">
            <v>5</v>
          </cell>
        </row>
        <row r="649">
          <cell r="C649">
            <v>245</v>
          </cell>
          <cell r="D649">
            <v>10</v>
          </cell>
          <cell r="E649"/>
          <cell r="F649"/>
          <cell r="G649">
            <v>2024</v>
          </cell>
          <cell r="H649" t="str">
            <v/>
          </cell>
          <cell r="I649" t="str">
            <v>Yes</v>
          </cell>
          <cell r="J649">
            <v>0</v>
          </cell>
          <cell r="K649" t="str">
            <v>Schultz</v>
          </cell>
          <cell r="L649" t="str">
            <v>Watermain - Replace Watermain</v>
          </cell>
          <cell r="M649" t="str">
            <v>1490004-5</v>
          </cell>
          <cell r="N649" t="str">
            <v xml:space="preserve">No </v>
          </cell>
          <cell r="O649">
            <v>1500</v>
          </cell>
          <cell r="P649" t="str">
            <v>Reg</v>
          </cell>
          <cell r="Q649"/>
          <cell r="R649"/>
          <cell r="S649">
            <v>45079</v>
          </cell>
          <cell r="T649">
            <v>638400</v>
          </cell>
          <cell r="U649"/>
          <cell r="V649"/>
          <cell r="W649">
            <v>638400</v>
          </cell>
          <cell r="X649" t="str">
            <v>Part B</v>
          </cell>
          <cell r="Y649"/>
          <cell r="Z649"/>
          <cell r="AA649"/>
          <cell r="AB649"/>
          <cell r="AC649"/>
          <cell r="AD649">
            <v>45413</v>
          </cell>
          <cell r="AE649">
            <v>45566</v>
          </cell>
          <cell r="AF649"/>
          <cell r="AG649"/>
          <cell r="AH649"/>
          <cell r="AI649">
            <v>638400</v>
          </cell>
          <cell r="AJ649">
            <v>638400</v>
          </cell>
          <cell r="AK649">
            <v>0</v>
          </cell>
          <cell r="AL649"/>
          <cell r="AM649"/>
          <cell r="AN649"/>
          <cell r="AO649"/>
          <cell r="AP649"/>
          <cell r="AQ649">
            <v>638400</v>
          </cell>
          <cell r="AR649">
            <v>638400</v>
          </cell>
          <cell r="AS649"/>
          <cell r="AT649">
            <v>0</v>
          </cell>
          <cell r="AU649">
            <v>0</v>
          </cell>
          <cell r="AV649"/>
          <cell r="AW649">
            <v>0</v>
          </cell>
          <cell r="AX649">
            <v>0</v>
          </cell>
          <cell r="AY649">
            <v>638400</v>
          </cell>
          <cell r="AZ649"/>
          <cell r="BA649"/>
          <cell r="BB649"/>
          <cell r="BC649"/>
          <cell r="BD649"/>
          <cell r="BE649"/>
          <cell r="BF649">
            <v>0</v>
          </cell>
          <cell r="BG649">
            <v>0</v>
          </cell>
          <cell r="BH649"/>
          <cell r="BI649">
            <v>0</v>
          </cell>
          <cell r="BJ649"/>
          <cell r="BK649"/>
          <cell r="BL649"/>
          <cell r="BM649"/>
          <cell r="BN649"/>
          <cell r="BO649"/>
          <cell r="BP649"/>
          <cell r="BQ649"/>
          <cell r="BR649"/>
          <cell r="BS649"/>
          <cell r="BT649"/>
          <cell r="BU649"/>
          <cell r="BV649"/>
          <cell r="BW649"/>
          <cell r="BX649"/>
          <cell r="BY649"/>
          <cell r="BZ649"/>
          <cell r="CA649" t="str">
            <v>Schultz</v>
          </cell>
          <cell r="CB649"/>
          <cell r="CC649">
            <v>5</v>
          </cell>
        </row>
        <row r="650">
          <cell r="C650">
            <v>747</v>
          </cell>
          <cell r="D650">
            <v>5</v>
          </cell>
          <cell r="E650">
            <v>588</v>
          </cell>
          <cell r="F650">
            <v>5</v>
          </cell>
          <cell r="G650" t="str">
            <v/>
          </cell>
          <cell r="H650" t="str">
            <v/>
          </cell>
          <cell r="I650" t="str">
            <v/>
          </cell>
          <cell r="J650" t="str">
            <v>PER approved</v>
          </cell>
          <cell r="K650" t="str">
            <v>Barrett</v>
          </cell>
          <cell r="L650" t="str">
            <v>Storage - Recoat 70,000 Gallon Tower</v>
          </cell>
          <cell r="M650" t="str">
            <v>1730022-4</v>
          </cell>
          <cell r="N650" t="str">
            <v xml:space="preserve">No </v>
          </cell>
          <cell r="O650">
            <v>1325</v>
          </cell>
          <cell r="P650" t="str">
            <v>Reg</v>
          </cell>
          <cell r="Q650" t="str">
            <v>Exempt</v>
          </cell>
          <cell r="R650"/>
          <cell r="S650"/>
          <cell r="T650"/>
          <cell r="U650"/>
          <cell r="V650"/>
          <cell r="W650">
            <v>0</v>
          </cell>
          <cell r="X650"/>
          <cell r="Y650"/>
          <cell r="Z650"/>
          <cell r="AA650"/>
          <cell r="AB650">
            <v>0</v>
          </cell>
          <cell r="AC650"/>
          <cell r="AD650"/>
          <cell r="AE650"/>
          <cell r="AF650"/>
          <cell r="AG650"/>
          <cell r="AH650" t="str">
            <v>5/2019, RD extended all loan offer, city holding out for grant</v>
          </cell>
          <cell r="AI650">
            <v>92000</v>
          </cell>
          <cell r="AJ650">
            <v>92000</v>
          </cell>
          <cell r="AK650">
            <v>0</v>
          </cell>
          <cell r="AL650"/>
          <cell r="AM650"/>
          <cell r="AN650"/>
          <cell r="AO650"/>
          <cell r="AP650"/>
          <cell r="AQ650">
            <v>92000</v>
          </cell>
          <cell r="AR650">
            <v>0</v>
          </cell>
          <cell r="AS650"/>
          <cell r="AT650">
            <v>0</v>
          </cell>
          <cell r="AU650">
            <v>0</v>
          </cell>
          <cell r="AV650"/>
          <cell r="AW650">
            <v>0</v>
          </cell>
          <cell r="AX650">
            <v>0</v>
          </cell>
          <cell r="AY650">
            <v>0</v>
          </cell>
          <cell r="AZ650"/>
          <cell r="BA650"/>
          <cell r="BB650"/>
          <cell r="BC650"/>
          <cell r="BD650"/>
          <cell r="BE650"/>
          <cell r="BF650">
            <v>0</v>
          </cell>
          <cell r="BG650">
            <v>0</v>
          </cell>
          <cell r="BH650"/>
          <cell r="BI650">
            <v>0</v>
          </cell>
          <cell r="BJ650" t="str">
            <v>PER approved</v>
          </cell>
          <cell r="BK650"/>
          <cell r="BL650" t="str">
            <v>5/20, RD made all loan offer, city holding out for grant</v>
          </cell>
          <cell r="BM650"/>
          <cell r="BN650">
            <v>957000</v>
          </cell>
          <cell r="BO650"/>
          <cell r="BP650"/>
          <cell r="BR650">
            <v>0</v>
          </cell>
          <cell r="BS650">
            <v>957000</v>
          </cell>
          <cell r="BT650">
            <v>0</v>
          </cell>
          <cell r="BU650"/>
          <cell r="BV650"/>
          <cell r="BX650"/>
          <cell r="CA650" t="str">
            <v>Barrett</v>
          </cell>
          <cell r="CB650" t="str">
            <v>Barrett</v>
          </cell>
          <cell r="CC650" t="str">
            <v>7W</v>
          </cell>
        </row>
        <row r="651">
          <cell r="C651">
            <v>33</v>
          </cell>
          <cell r="D651">
            <v>20</v>
          </cell>
          <cell r="E651"/>
          <cell r="F651"/>
          <cell r="G651"/>
          <cell r="H651" t="str">
            <v/>
          </cell>
          <cell r="I651" t="str">
            <v/>
          </cell>
          <cell r="J651">
            <v>0</v>
          </cell>
          <cell r="K651" t="str">
            <v>Schultz</v>
          </cell>
          <cell r="L651" t="str">
            <v>Treatment - Wellhouse &amp; Treatment Expans</v>
          </cell>
          <cell r="M651" t="str">
            <v>1180025-6</v>
          </cell>
          <cell r="N651" t="str">
            <v>Yes</v>
          </cell>
          <cell r="O651">
            <v>152</v>
          </cell>
          <cell r="P651" t="str">
            <v>Reg</v>
          </cell>
          <cell r="Q651"/>
          <cell r="R651"/>
          <cell r="S651"/>
          <cell r="T651"/>
          <cell r="U651"/>
          <cell r="V651"/>
          <cell r="W651">
            <v>0</v>
          </cell>
          <cell r="X651"/>
          <cell r="Y651"/>
          <cell r="Z651"/>
          <cell r="AA651"/>
          <cell r="AB651"/>
          <cell r="AC651"/>
          <cell r="AD651"/>
          <cell r="AE651"/>
          <cell r="AF651"/>
          <cell r="AG651"/>
          <cell r="AH651"/>
          <cell r="AI651">
            <v>729000</v>
          </cell>
          <cell r="AJ651">
            <v>729000</v>
          </cell>
          <cell r="AK651">
            <v>0</v>
          </cell>
          <cell r="AL651"/>
          <cell r="AM651"/>
          <cell r="AN651"/>
          <cell r="AO651"/>
          <cell r="AP651"/>
          <cell r="AQ651">
            <v>729000</v>
          </cell>
          <cell r="AR651">
            <v>0</v>
          </cell>
          <cell r="AS651"/>
          <cell r="AT651">
            <v>0</v>
          </cell>
          <cell r="AU651">
            <v>0</v>
          </cell>
          <cell r="AV651"/>
          <cell r="AW651">
            <v>0</v>
          </cell>
          <cell r="AX651">
            <v>0</v>
          </cell>
          <cell r="AY651">
            <v>0</v>
          </cell>
          <cell r="AZ651"/>
          <cell r="BA651"/>
          <cell r="BB651"/>
          <cell r="BC651"/>
          <cell r="BD651"/>
          <cell r="BE651"/>
          <cell r="BF651">
            <v>0</v>
          </cell>
          <cell r="BG651">
            <v>0</v>
          </cell>
          <cell r="BH651"/>
          <cell r="BI651">
            <v>0</v>
          </cell>
          <cell r="BJ651"/>
          <cell r="BK651"/>
          <cell r="BL651"/>
          <cell r="BM651"/>
          <cell r="BN651"/>
          <cell r="BO651"/>
          <cell r="BP651"/>
          <cell r="BT651"/>
          <cell r="BU651"/>
          <cell r="BV651"/>
          <cell r="BX651"/>
          <cell r="CA651" t="str">
            <v>Schultz</v>
          </cell>
          <cell r="CB651"/>
          <cell r="CC651">
            <v>5</v>
          </cell>
        </row>
        <row r="652">
          <cell r="C652">
            <v>317</v>
          </cell>
          <cell r="D652">
            <v>10</v>
          </cell>
          <cell r="E652">
            <v>199</v>
          </cell>
          <cell r="F652">
            <v>10</v>
          </cell>
          <cell r="G652" t="str">
            <v/>
          </cell>
          <cell r="H652" t="str">
            <v/>
          </cell>
          <cell r="I652" t="str">
            <v/>
          </cell>
          <cell r="J652" t="str">
            <v>Applied</v>
          </cell>
          <cell r="K652" t="str">
            <v>Schultz</v>
          </cell>
          <cell r="L652" t="str">
            <v>Watermain - Replace</v>
          </cell>
          <cell r="M652" t="str">
            <v>1180025-4</v>
          </cell>
          <cell r="N652" t="str">
            <v xml:space="preserve">No </v>
          </cell>
          <cell r="O652">
            <v>114</v>
          </cell>
          <cell r="P652" t="str">
            <v>Reg</v>
          </cell>
          <cell r="Q652" t="str">
            <v>Exempt</v>
          </cell>
          <cell r="R652"/>
          <cell r="S652"/>
          <cell r="T652"/>
          <cell r="U652"/>
          <cell r="V652"/>
          <cell r="W652">
            <v>0</v>
          </cell>
          <cell r="X652"/>
          <cell r="Y652"/>
          <cell r="Z652"/>
          <cell r="AA652"/>
          <cell r="AB652">
            <v>0</v>
          </cell>
          <cell r="AC652"/>
          <cell r="AD652"/>
          <cell r="AE652"/>
          <cell r="AF652"/>
          <cell r="AG652"/>
          <cell r="AH652"/>
          <cell r="AI652">
            <v>104000</v>
          </cell>
          <cell r="AJ652">
            <v>104000</v>
          </cell>
          <cell r="AK652">
            <v>0</v>
          </cell>
          <cell r="AL652"/>
          <cell r="AM652"/>
          <cell r="AN652"/>
          <cell r="AO652"/>
          <cell r="AP652"/>
          <cell r="AQ652">
            <v>104000</v>
          </cell>
          <cell r="AR652">
            <v>0</v>
          </cell>
          <cell r="AS652"/>
          <cell r="AT652">
            <v>0</v>
          </cell>
          <cell r="AU652">
            <v>0</v>
          </cell>
          <cell r="AV652"/>
          <cell r="AW652">
            <v>0</v>
          </cell>
          <cell r="AX652">
            <v>0</v>
          </cell>
          <cell r="AY652">
            <v>0</v>
          </cell>
          <cell r="AZ652"/>
          <cell r="BA652"/>
          <cell r="BB652"/>
          <cell r="BC652"/>
          <cell r="BD652"/>
          <cell r="BE652"/>
          <cell r="BF652"/>
          <cell r="BG652"/>
          <cell r="BH652"/>
          <cell r="BI652">
            <v>30420</v>
          </cell>
          <cell r="BJ652" t="str">
            <v>Applied</v>
          </cell>
          <cell r="BK652"/>
          <cell r="BL652"/>
          <cell r="BM652" t="str">
            <v>search grant for PER</v>
          </cell>
          <cell r="BN652"/>
          <cell r="BO652">
            <v>76</v>
          </cell>
          <cell r="BP652"/>
          <cell r="BQ652">
            <v>46800</v>
          </cell>
          <cell r="BT652">
            <v>0</v>
          </cell>
          <cell r="BU652"/>
          <cell r="BV652"/>
          <cell r="BX652"/>
          <cell r="CA652" t="str">
            <v>Schultz</v>
          </cell>
          <cell r="CB652" t="str">
            <v>Lafontaine</v>
          </cell>
          <cell r="CC652">
            <v>5</v>
          </cell>
        </row>
        <row r="653">
          <cell r="C653">
            <v>705</v>
          </cell>
          <cell r="D653">
            <v>6</v>
          </cell>
          <cell r="E653">
            <v>546</v>
          </cell>
          <cell r="F653">
            <v>6</v>
          </cell>
          <cell r="G653"/>
          <cell r="H653" t="str">
            <v/>
          </cell>
          <cell r="I653" t="str">
            <v/>
          </cell>
          <cell r="J653">
            <v>0</v>
          </cell>
          <cell r="K653" t="str">
            <v>Berrens</v>
          </cell>
          <cell r="L653" t="str">
            <v>Storage - New 500,000 Gallon Tower</v>
          </cell>
          <cell r="M653" t="str">
            <v>1670007-11</v>
          </cell>
          <cell r="N653" t="str">
            <v xml:space="preserve">No </v>
          </cell>
          <cell r="O653">
            <v>2256</v>
          </cell>
          <cell r="P653" t="str">
            <v>Reg</v>
          </cell>
          <cell r="Q653" t="str">
            <v>Exempt</v>
          </cell>
          <cell r="R653"/>
          <cell r="S653"/>
          <cell r="T653"/>
          <cell r="U653"/>
          <cell r="V653"/>
          <cell r="W653">
            <v>0</v>
          </cell>
          <cell r="X653"/>
          <cell r="Y653"/>
          <cell r="Z653"/>
          <cell r="AA653"/>
          <cell r="AB653">
            <v>0</v>
          </cell>
          <cell r="AC653"/>
          <cell r="AD653"/>
          <cell r="AE653"/>
          <cell r="AF653"/>
          <cell r="AG653"/>
          <cell r="AH653"/>
          <cell r="AI653">
            <v>3133350</v>
          </cell>
          <cell r="AJ653">
            <v>3133350</v>
          </cell>
          <cell r="AK653">
            <v>0</v>
          </cell>
          <cell r="AL653"/>
          <cell r="AM653"/>
          <cell r="AN653"/>
          <cell r="AO653"/>
          <cell r="AP653"/>
          <cell r="AQ653">
            <v>3133350</v>
          </cell>
          <cell r="AR653">
            <v>0</v>
          </cell>
          <cell r="AS653"/>
          <cell r="AT653">
            <v>0</v>
          </cell>
          <cell r="AU653">
            <v>0</v>
          </cell>
          <cell r="AV653"/>
          <cell r="AW653">
            <v>0</v>
          </cell>
          <cell r="AX653">
            <v>0</v>
          </cell>
          <cell r="AY653">
            <v>0</v>
          </cell>
          <cell r="AZ653"/>
          <cell r="BA653"/>
          <cell r="BB653"/>
          <cell r="BC653"/>
          <cell r="BD653"/>
          <cell r="BE653"/>
          <cell r="BF653">
            <v>0</v>
          </cell>
          <cell r="BG653">
            <v>0</v>
          </cell>
          <cell r="BH653"/>
          <cell r="BI653">
            <v>0</v>
          </cell>
          <cell r="BJ653"/>
          <cell r="BK653"/>
          <cell r="BL653"/>
          <cell r="BM653"/>
          <cell r="BN653"/>
          <cell r="BO653"/>
          <cell r="BP653"/>
          <cell r="BT653">
            <v>0</v>
          </cell>
          <cell r="BU653"/>
          <cell r="BV653"/>
          <cell r="BX653"/>
          <cell r="CA653" t="str">
            <v>Berrens</v>
          </cell>
          <cell r="CB653"/>
          <cell r="CC653">
            <v>8</v>
          </cell>
        </row>
        <row r="654">
          <cell r="C654">
            <v>710</v>
          </cell>
          <cell r="D654">
            <v>5</v>
          </cell>
          <cell r="E654"/>
          <cell r="F654"/>
          <cell r="G654"/>
          <cell r="H654" t="str">
            <v/>
          </cell>
          <cell r="I654" t="str">
            <v/>
          </cell>
          <cell r="J654">
            <v>0</v>
          </cell>
          <cell r="K654" t="str">
            <v>Berrens</v>
          </cell>
          <cell r="L654" t="str">
            <v>Storage - West Tower #2</v>
          </cell>
          <cell r="M654" t="str">
            <v>1670007-12</v>
          </cell>
          <cell r="N654" t="str">
            <v xml:space="preserve">No </v>
          </cell>
          <cell r="O654">
            <v>2919</v>
          </cell>
          <cell r="P654" t="str">
            <v>Reg</v>
          </cell>
          <cell r="Q654"/>
          <cell r="R654"/>
          <cell r="S654"/>
          <cell r="T654"/>
          <cell r="U654"/>
          <cell r="V654"/>
          <cell r="W654">
            <v>0</v>
          </cell>
          <cell r="X654"/>
          <cell r="Y654"/>
          <cell r="Z654"/>
          <cell r="AA654"/>
          <cell r="AB654"/>
          <cell r="AC654"/>
          <cell r="AD654"/>
          <cell r="AE654"/>
          <cell r="AF654"/>
          <cell r="AG654"/>
          <cell r="AH654"/>
          <cell r="AI654">
            <v>3129700</v>
          </cell>
          <cell r="AJ654">
            <v>3129700</v>
          </cell>
          <cell r="AK654">
            <v>0</v>
          </cell>
          <cell r="AL654"/>
          <cell r="AM654"/>
          <cell r="AN654"/>
          <cell r="AO654"/>
          <cell r="AP654"/>
          <cell r="AQ654">
            <v>3129700</v>
          </cell>
          <cell r="AR654">
            <v>0</v>
          </cell>
          <cell r="AS654"/>
          <cell r="AT654">
            <v>0</v>
          </cell>
          <cell r="AU654">
            <v>0</v>
          </cell>
          <cell r="AV654"/>
          <cell r="AW654">
            <v>0</v>
          </cell>
          <cell r="AX654">
            <v>0</v>
          </cell>
          <cell r="AY654">
            <v>0</v>
          </cell>
          <cell r="AZ654"/>
          <cell r="BA654"/>
          <cell r="BB654"/>
          <cell r="BC654"/>
          <cell r="BD654"/>
          <cell r="BE654"/>
          <cell r="BF654">
            <v>0</v>
          </cell>
          <cell r="BG654">
            <v>0</v>
          </cell>
          <cell r="BH654"/>
          <cell r="BI654">
            <v>0</v>
          </cell>
          <cell r="BJ654"/>
          <cell r="BK654"/>
          <cell r="BL654"/>
          <cell r="BM654"/>
          <cell r="BN654"/>
          <cell r="BO654"/>
          <cell r="BP654"/>
          <cell r="BT654"/>
          <cell r="BU654"/>
          <cell r="BV654"/>
          <cell r="BX654"/>
          <cell r="CA654" t="str">
            <v>Berrens</v>
          </cell>
          <cell r="CB654"/>
          <cell r="CC654">
            <v>8</v>
          </cell>
        </row>
        <row r="655">
          <cell r="C655">
            <v>790</v>
          </cell>
          <cell r="D655">
            <v>5</v>
          </cell>
          <cell r="E655"/>
          <cell r="F655"/>
          <cell r="G655"/>
          <cell r="H655" t="str">
            <v/>
          </cell>
          <cell r="I655" t="str">
            <v/>
          </cell>
          <cell r="J655">
            <v>0</v>
          </cell>
          <cell r="K655" t="str">
            <v>Berrens</v>
          </cell>
          <cell r="L655" t="str">
            <v xml:space="preserve">Storage - Move West Tower to North </v>
          </cell>
          <cell r="M655" t="str">
            <v>1670007-13</v>
          </cell>
          <cell r="N655" t="str">
            <v xml:space="preserve">No </v>
          </cell>
          <cell r="O655">
            <v>2919</v>
          </cell>
          <cell r="P655" t="str">
            <v>Reg</v>
          </cell>
          <cell r="Q655"/>
          <cell r="R655"/>
          <cell r="S655"/>
          <cell r="T655"/>
          <cell r="U655"/>
          <cell r="V655"/>
          <cell r="W655">
            <v>0</v>
          </cell>
          <cell r="X655"/>
          <cell r="Y655"/>
          <cell r="Z655"/>
          <cell r="AA655"/>
          <cell r="AB655"/>
          <cell r="AC655"/>
          <cell r="AD655"/>
          <cell r="AE655"/>
          <cell r="AF655"/>
          <cell r="AG655"/>
          <cell r="AH655"/>
          <cell r="AI655">
            <v>1369300</v>
          </cell>
          <cell r="AJ655">
            <v>1369300</v>
          </cell>
          <cell r="AK655">
            <v>0</v>
          </cell>
          <cell r="AL655"/>
          <cell r="AM655"/>
          <cell r="AN655"/>
          <cell r="AO655"/>
          <cell r="AP655"/>
          <cell r="AQ655">
            <v>1369300</v>
          </cell>
          <cell r="AR655">
            <v>0</v>
          </cell>
          <cell r="AS655"/>
          <cell r="AT655">
            <v>0</v>
          </cell>
          <cell r="AU655">
            <v>0</v>
          </cell>
          <cell r="AV655"/>
          <cell r="AW655">
            <v>0</v>
          </cell>
          <cell r="AX655">
            <v>0</v>
          </cell>
          <cell r="AY655">
            <v>0</v>
          </cell>
          <cell r="AZ655"/>
          <cell r="BA655"/>
          <cell r="BB655"/>
          <cell r="BC655"/>
          <cell r="BD655"/>
          <cell r="BE655"/>
          <cell r="BF655">
            <v>0</v>
          </cell>
          <cell r="BG655">
            <v>0</v>
          </cell>
          <cell r="BH655"/>
          <cell r="BI655">
            <v>0</v>
          </cell>
          <cell r="BJ655"/>
          <cell r="BK655"/>
          <cell r="BL655"/>
          <cell r="BM655"/>
          <cell r="BN655"/>
          <cell r="BO655"/>
          <cell r="BP655"/>
          <cell r="BQ655"/>
          <cell r="BR655"/>
          <cell r="BS655"/>
          <cell r="BT655"/>
          <cell r="BU655"/>
          <cell r="BV655"/>
          <cell r="BW655"/>
          <cell r="BX655"/>
          <cell r="BY655"/>
          <cell r="BZ655"/>
          <cell r="CA655" t="str">
            <v>Berrens</v>
          </cell>
          <cell r="CB655"/>
          <cell r="CC655">
            <v>8</v>
          </cell>
        </row>
        <row r="656">
          <cell r="C656">
            <v>672</v>
          </cell>
          <cell r="D656">
            <v>7</v>
          </cell>
          <cell r="E656">
            <v>515</v>
          </cell>
          <cell r="F656">
            <v>7</v>
          </cell>
          <cell r="G656" t="str">
            <v/>
          </cell>
          <cell r="H656" t="str">
            <v/>
          </cell>
          <cell r="I656" t="str">
            <v/>
          </cell>
          <cell r="J656">
            <v>0</v>
          </cell>
          <cell r="K656" t="str">
            <v>Kanuit</v>
          </cell>
          <cell r="L656" t="str">
            <v>Watermain - Looping Rolling Meadows</v>
          </cell>
          <cell r="M656" t="str">
            <v>1850008-3</v>
          </cell>
          <cell r="N656" t="str">
            <v xml:space="preserve">No </v>
          </cell>
          <cell r="O656">
            <v>664</v>
          </cell>
          <cell r="P656" t="str">
            <v>Reg</v>
          </cell>
          <cell r="Q656" t="str">
            <v>Exempt</v>
          </cell>
          <cell r="R656"/>
          <cell r="S656"/>
          <cell r="T656"/>
          <cell r="U656"/>
          <cell r="V656"/>
          <cell r="W656">
            <v>0</v>
          </cell>
          <cell r="X656"/>
          <cell r="Y656"/>
          <cell r="Z656"/>
          <cell r="AA656"/>
          <cell r="AB656">
            <v>0</v>
          </cell>
          <cell r="AC656"/>
          <cell r="AD656"/>
          <cell r="AE656"/>
          <cell r="AF656"/>
          <cell r="AG656"/>
          <cell r="AH656"/>
          <cell r="AI656">
            <v>164480</v>
          </cell>
          <cell r="AJ656">
            <v>164480</v>
          </cell>
          <cell r="AK656">
            <v>0</v>
          </cell>
          <cell r="AL656"/>
          <cell r="AM656"/>
          <cell r="AN656"/>
          <cell r="AO656"/>
          <cell r="AP656"/>
          <cell r="AQ656">
            <v>164480</v>
          </cell>
          <cell r="AR656">
            <v>0</v>
          </cell>
          <cell r="AS656"/>
          <cell r="AT656">
            <v>0</v>
          </cell>
          <cell r="AU656">
            <v>0</v>
          </cell>
          <cell r="AV656"/>
          <cell r="AW656">
            <v>0</v>
          </cell>
          <cell r="AX656">
            <v>0</v>
          </cell>
          <cell r="AY656">
            <v>0</v>
          </cell>
          <cell r="AZ656"/>
          <cell r="BA656"/>
          <cell r="BB656"/>
          <cell r="BC656"/>
          <cell r="BD656"/>
          <cell r="BE656"/>
          <cell r="BF656">
            <v>0</v>
          </cell>
          <cell r="BG656">
            <v>0</v>
          </cell>
          <cell r="BH656"/>
          <cell r="BI656">
            <v>0</v>
          </cell>
          <cell r="BJ656"/>
          <cell r="BK656"/>
          <cell r="BL656"/>
          <cell r="BM656"/>
          <cell r="BN656"/>
          <cell r="BO656"/>
          <cell r="BP656"/>
          <cell r="BT656">
            <v>0</v>
          </cell>
          <cell r="BU656"/>
          <cell r="BV656"/>
          <cell r="BX656"/>
          <cell r="CA656" t="str">
            <v>Kanuit</v>
          </cell>
          <cell r="CB656" t="str">
            <v>Gallentine</v>
          </cell>
          <cell r="CC656">
            <v>10</v>
          </cell>
        </row>
        <row r="657">
          <cell r="C657">
            <v>12</v>
          </cell>
          <cell r="D657">
            <v>23</v>
          </cell>
          <cell r="E657"/>
          <cell r="F657"/>
          <cell r="G657"/>
          <cell r="H657" t="str">
            <v/>
          </cell>
          <cell r="I657" t="str">
            <v/>
          </cell>
          <cell r="J657">
            <v>0</v>
          </cell>
          <cell r="K657" t="str">
            <v>Kanuit</v>
          </cell>
          <cell r="L657" t="str">
            <v>Source - New Well</v>
          </cell>
          <cell r="M657" t="str">
            <v>1500014-1</v>
          </cell>
          <cell r="N657" t="str">
            <v>Yes</v>
          </cell>
          <cell r="O657">
            <v>454</v>
          </cell>
          <cell r="P657" t="str">
            <v>Reg</v>
          </cell>
          <cell r="Q657"/>
          <cell r="R657"/>
          <cell r="S657"/>
          <cell r="T657"/>
          <cell r="U657"/>
          <cell r="V657"/>
          <cell r="W657">
            <v>0</v>
          </cell>
          <cell r="X657"/>
          <cell r="Y657"/>
          <cell r="Z657"/>
          <cell r="AA657"/>
          <cell r="AB657"/>
          <cell r="AC657"/>
          <cell r="AD657"/>
          <cell r="AE657"/>
          <cell r="AF657"/>
          <cell r="AG657"/>
          <cell r="AH657"/>
          <cell r="AI657">
            <v>2370000</v>
          </cell>
          <cell r="AJ657">
            <v>2370000</v>
          </cell>
          <cell r="AK657">
            <v>0</v>
          </cell>
          <cell r="AL657"/>
          <cell r="AM657"/>
          <cell r="AN657"/>
          <cell r="AO657"/>
          <cell r="AP657"/>
          <cell r="AQ657">
            <v>2370000</v>
          </cell>
          <cell r="AR657">
            <v>0</v>
          </cell>
          <cell r="AS657"/>
          <cell r="AT657">
            <v>0</v>
          </cell>
          <cell r="AU657">
            <v>0</v>
          </cell>
          <cell r="AV657"/>
          <cell r="AW657">
            <v>0</v>
          </cell>
          <cell r="AX657">
            <v>0</v>
          </cell>
          <cell r="AY657">
            <v>0</v>
          </cell>
          <cell r="AZ657"/>
          <cell r="BA657"/>
          <cell r="BB657"/>
          <cell r="BC657"/>
          <cell r="BD657"/>
          <cell r="BE657"/>
          <cell r="BF657">
            <v>0</v>
          </cell>
          <cell r="BG657">
            <v>0</v>
          </cell>
          <cell r="BH657"/>
          <cell r="BI657">
            <v>0</v>
          </cell>
          <cell r="BJ657"/>
          <cell r="BK657"/>
          <cell r="BL657"/>
          <cell r="BM657"/>
          <cell r="BN657"/>
          <cell r="BO657"/>
          <cell r="BP657"/>
          <cell r="BT657"/>
          <cell r="BU657"/>
          <cell r="BV657"/>
          <cell r="BX657"/>
          <cell r="CA657" t="str">
            <v>Kanuit</v>
          </cell>
          <cell r="CB657" t="str">
            <v>Gallentine</v>
          </cell>
          <cell r="CC657">
            <v>10</v>
          </cell>
        </row>
        <row r="658">
          <cell r="C658">
            <v>90</v>
          </cell>
          <cell r="D658">
            <v>20</v>
          </cell>
          <cell r="E658"/>
          <cell r="F658"/>
          <cell r="G658"/>
          <cell r="H658" t="str">
            <v/>
          </cell>
          <cell r="I658" t="str">
            <v/>
          </cell>
          <cell r="J658">
            <v>0</v>
          </cell>
          <cell r="K658" t="str">
            <v>Kanuit</v>
          </cell>
          <cell r="L658" t="str">
            <v>Other - LSL Replacement</v>
          </cell>
          <cell r="M658" t="str">
            <v>1500014-3</v>
          </cell>
          <cell r="N658" t="str">
            <v>Yes</v>
          </cell>
          <cell r="O658">
            <v>454</v>
          </cell>
          <cell r="P658" t="str">
            <v>LSL</v>
          </cell>
          <cell r="Q658"/>
          <cell r="R658"/>
          <cell r="S658"/>
          <cell r="T658"/>
          <cell r="U658"/>
          <cell r="V658"/>
          <cell r="W658">
            <v>0</v>
          </cell>
          <cell r="X658"/>
          <cell r="Y658"/>
          <cell r="Z658"/>
          <cell r="AA658"/>
          <cell r="AB658"/>
          <cell r="AC658"/>
          <cell r="AD658"/>
          <cell r="AE658"/>
          <cell r="AF658"/>
          <cell r="AG658"/>
          <cell r="AH658"/>
          <cell r="AI658">
            <v>243000</v>
          </cell>
          <cell r="AJ658">
            <v>243000</v>
          </cell>
          <cell r="AK658">
            <v>0</v>
          </cell>
          <cell r="AL658"/>
          <cell r="AM658"/>
          <cell r="AN658"/>
          <cell r="AO658"/>
          <cell r="AP658"/>
          <cell r="AQ658">
            <v>243000</v>
          </cell>
          <cell r="AR658">
            <v>0</v>
          </cell>
          <cell r="AS658"/>
          <cell r="AT658">
            <v>0</v>
          </cell>
          <cell r="AU658">
            <v>0</v>
          </cell>
          <cell r="AV658"/>
          <cell r="AW658">
            <v>0</v>
          </cell>
          <cell r="AX658">
            <v>0</v>
          </cell>
          <cell r="AY658">
            <v>0</v>
          </cell>
          <cell r="AZ658"/>
          <cell r="BA658"/>
          <cell r="BB658"/>
          <cell r="BC658"/>
          <cell r="BD658"/>
          <cell r="BE658"/>
          <cell r="BF658">
            <v>0</v>
          </cell>
          <cell r="BG658">
            <v>0</v>
          </cell>
          <cell r="BH658"/>
          <cell r="BI658">
            <v>0</v>
          </cell>
          <cell r="BJ658"/>
          <cell r="BK658"/>
          <cell r="BL658"/>
          <cell r="BM658"/>
          <cell r="BN658"/>
          <cell r="BO658"/>
          <cell r="BP658"/>
          <cell r="BQ658"/>
          <cell r="BR658"/>
          <cell r="BS658"/>
          <cell r="BT658"/>
          <cell r="BU658"/>
          <cell r="BV658"/>
          <cell r="BW658"/>
          <cell r="BX658"/>
          <cell r="BY658"/>
          <cell r="BZ658"/>
          <cell r="CA658" t="str">
            <v>Kanuit</v>
          </cell>
          <cell r="CB658" t="str">
            <v>Gallentine</v>
          </cell>
          <cell r="CC658">
            <v>10</v>
          </cell>
        </row>
        <row r="659">
          <cell r="C659">
            <v>593</v>
          </cell>
          <cell r="D659">
            <v>10</v>
          </cell>
          <cell r="E659"/>
          <cell r="F659"/>
          <cell r="G659"/>
          <cell r="H659" t="str">
            <v/>
          </cell>
          <cell r="I659" t="str">
            <v/>
          </cell>
          <cell r="J659">
            <v>0</v>
          </cell>
          <cell r="K659" t="str">
            <v>Kanuit</v>
          </cell>
          <cell r="L659" t="str">
            <v>Watermain - System Improvements</v>
          </cell>
          <cell r="M659" t="str">
            <v>1500014-2</v>
          </cell>
          <cell r="N659" t="str">
            <v xml:space="preserve">No </v>
          </cell>
          <cell r="O659">
            <v>454</v>
          </cell>
          <cell r="P659" t="str">
            <v>Reg</v>
          </cell>
          <cell r="Q659"/>
          <cell r="R659"/>
          <cell r="S659"/>
          <cell r="T659"/>
          <cell r="U659"/>
          <cell r="V659"/>
          <cell r="W659">
            <v>0</v>
          </cell>
          <cell r="X659"/>
          <cell r="Y659"/>
          <cell r="Z659"/>
          <cell r="AA659"/>
          <cell r="AB659"/>
          <cell r="AC659"/>
          <cell r="AD659"/>
          <cell r="AE659"/>
          <cell r="AF659"/>
          <cell r="AG659"/>
          <cell r="AH659"/>
          <cell r="AI659">
            <v>6977000</v>
          </cell>
          <cell r="AJ659">
            <v>6977000</v>
          </cell>
          <cell r="AK659">
            <v>0</v>
          </cell>
          <cell r="AL659"/>
          <cell r="AM659"/>
          <cell r="AN659"/>
          <cell r="AO659"/>
          <cell r="AP659"/>
          <cell r="AQ659">
            <v>6977000</v>
          </cell>
          <cell r="AR659">
            <v>0</v>
          </cell>
          <cell r="AS659"/>
          <cell r="AT659">
            <v>0</v>
          </cell>
          <cell r="AU659">
            <v>0</v>
          </cell>
          <cell r="AV659"/>
          <cell r="AW659">
            <v>0</v>
          </cell>
          <cell r="AX659">
            <v>0</v>
          </cell>
          <cell r="AY659">
            <v>0</v>
          </cell>
          <cell r="AZ659"/>
          <cell r="BA659"/>
          <cell r="BB659"/>
          <cell r="BC659"/>
          <cell r="BD659"/>
          <cell r="BE659"/>
          <cell r="BF659">
            <v>0</v>
          </cell>
          <cell r="BG659">
            <v>0</v>
          </cell>
          <cell r="BH659"/>
          <cell r="BI659">
            <v>0</v>
          </cell>
          <cell r="BJ659"/>
          <cell r="BK659"/>
          <cell r="BL659"/>
          <cell r="BM659"/>
          <cell r="BN659"/>
          <cell r="BO659"/>
          <cell r="BP659"/>
          <cell r="BQ659"/>
          <cell r="BR659"/>
          <cell r="BS659"/>
          <cell r="BT659"/>
          <cell r="BU659"/>
          <cell r="BV659"/>
          <cell r="BW659"/>
          <cell r="BX659"/>
          <cell r="BY659"/>
          <cell r="BZ659"/>
          <cell r="CA659" t="str">
            <v>Kanuit</v>
          </cell>
          <cell r="CB659" t="str">
            <v>Gallentine</v>
          </cell>
          <cell r="CC659">
            <v>10</v>
          </cell>
        </row>
        <row r="660">
          <cell r="C660">
            <v>521</v>
          </cell>
          <cell r="D660">
            <v>10</v>
          </cell>
          <cell r="E660"/>
          <cell r="F660"/>
          <cell r="G660"/>
          <cell r="H660" t="str">
            <v/>
          </cell>
          <cell r="I660" t="str">
            <v/>
          </cell>
          <cell r="J660">
            <v>0</v>
          </cell>
          <cell r="K660" t="str">
            <v>Schultz</v>
          </cell>
          <cell r="L660" t="str">
            <v>Source - Well Rehab</v>
          </cell>
          <cell r="M660" t="str">
            <v>1680003-1</v>
          </cell>
          <cell r="N660" t="str">
            <v xml:space="preserve">No </v>
          </cell>
          <cell r="O660">
            <v>2724</v>
          </cell>
          <cell r="P660" t="str">
            <v>Reg</v>
          </cell>
          <cell r="Q660"/>
          <cell r="R660"/>
          <cell r="S660"/>
          <cell r="T660"/>
          <cell r="U660"/>
          <cell r="V660"/>
          <cell r="W660">
            <v>0</v>
          </cell>
          <cell r="X660"/>
          <cell r="Y660"/>
          <cell r="Z660"/>
          <cell r="AA660"/>
          <cell r="AB660"/>
          <cell r="AC660"/>
          <cell r="AD660"/>
          <cell r="AE660"/>
          <cell r="AF660"/>
          <cell r="AG660"/>
          <cell r="AH660"/>
          <cell r="AI660">
            <v>440625</v>
          </cell>
          <cell r="AJ660">
            <v>440625</v>
          </cell>
          <cell r="AK660">
            <v>0</v>
          </cell>
          <cell r="AL660"/>
          <cell r="AM660"/>
          <cell r="AN660"/>
          <cell r="AO660"/>
          <cell r="AP660"/>
          <cell r="AQ660">
            <v>440625</v>
          </cell>
          <cell r="AR660">
            <v>0</v>
          </cell>
          <cell r="AS660"/>
          <cell r="AT660">
            <v>0</v>
          </cell>
          <cell r="AU660">
            <v>0</v>
          </cell>
          <cell r="AV660"/>
          <cell r="AW660">
            <v>0</v>
          </cell>
          <cell r="AX660">
            <v>0</v>
          </cell>
          <cell r="AY660">
            <v>0</v>
          </cell>
          <cell r="AZ660"/>
          <cell r="BA660"/>
          <cell r="BB660"/>
          <cell r="BC660"/>
          <cell r="BD660"/>
          <cell r="BE660"/>
          <cell r="BF660">
            <v>0</v>
          </cell>
          <cell r="BG660">
            <v>0</v>
          </cell>
          <cell r="BH660"/>
          <cell r="BI660">
            <v>0</v>
          </cell>
          <cell r="BJ660"/>
          <cell r="BK660"/>
          <cell r="BL660"/>
          <cell r="BM660"/>
          <cell r="BN660"/>
          <cell r="BO660"/>
          <cell r="BP660"/>
          <cell r="BQ660"/>
          <cell r="BR660"/>
          <cell r="BS660"/>
          <cell r="BT660"/>
          <cell r="BU660"/>
          <cell r="BV660"/>
          <cell r="BW660"/>
          <cell r="BX660"/>
          <cell r="BY660"/>
          <cell r="BZ660"/>
          <cell r="CA660" t="str">
            <v>Schultz</v>
          </cell>
          <cell r="CB660"/>
          <cell r="CC660">
            <v>1</v>
          </cell>
        </row>
        <row r="661">
          <cell r="C661">
            <v>522</v>
          </cell>
          <cell r="D661">
            <v>10</v>
          </cell>
          <cell r="E661"/>
          <cell r="F661"/>
          <cell r="G661"/>
          <cell r="H661" t="str">
            <v/>
          </cell>
          <cell r="I661" t="str">
            <v/>
          </cell>
          <cell r="J661">
            <v>0</v>
          </cell>
          <cell r="K661" t="str">
            <v>Schultz</v>
          </cell>
          <cell r="L661" t="str">
            <v>Treatment - Plant Improvements</v>
          </cell>
          <cell r="M661" t="str">
            <v>1680003-2</v>
          </cell>
          <cell r="N661" t="str">
            <v xml:space="preserve">No </v>
          </cell>
          <cell r="O661">
            <v>2724</v>
          </cell>
          <cell r="P661" t="str">
            <v>Reg</v>
          </cell>
          <cell r="Q661"/>
          <cell r="R661"/>
          <cell r="S661"/>
          <cell r="T661"/>
          <cell r="U661"/>
          <cell r="V661"/>
          <cell r="W661">
            <v>0</v>
          </cell>
          <cell r="X661"/>
          <cell r="Y661"/>
          <cell r="Z661"/>
          <cell r="AA661"/>
          <cell r="AB661"/>
          <cell r="AC661"/>
          <cell r="AD661"/>
          <cell r="AE661"/>
          <cell r="AF661"/>
          <cell r="AG661"/>
          <cell r="AH661"/>
          <cell r="AI661">
            <v>639630</v>
          </cell>
          <cell r="AJ661">
            <v>639630</v>
          </cell>
          <cell r="AK661">
            <v>0</v>
          </cell>
          <cell r="AL661"/>
          <cell r="AM661"/>
          <cell r="AN661"/>
          <cell r="AO661"/>
          <cell r="AP661"/>
          <cell r="AQ661">
            <v>639630</v>
          </cell>
          <cell r="AR661">
            <v>0</v>
          </cell>
          <cell r="AS661"/>
          <cell r="AT661">
            <v>0</v>
          </cell>
          <cell r="AU661">
            <v>0</v>
          </cell>
          <cell r="AV661"/>
          <cell r="AW661">
            <v>0</v>
          </cell>
          <cell r="AX661">
            <v>0</v>
          </cell>
          <cell r="AY661">
            <v>0</v>
          </cell>
          <cell r="AZ661"/>
          <cell r="BA661"/>
          <cell r="BB661"/>
          <cell r="BC661"/>
          <cell r="BD661"/>
          <cell r="BE661"/>
          <cell r="BF661">
            <v>0</v>
          </cell>
          <cell r="BG661">
            <v>0</v>
          </cell>
          <cell r="BH661"/>
          <cell r="BI661">
            <v>0</v>
          </cell>
          <cell r="BJ661"/>
          <cell r="BK661"/>
          <cell r="BL661"/>
          <cell r="BM661"/>
          <cell r="BN661"/>
          <cell r="BO661"/>
          <cell r="BP661"/>
          <cell r="BQ661"/>
          <cell r="BR661"/>
          <cell r="BS661"/>
          <cell r="BT661"/>
          <cell r="BU661"/>
          <cell r="BV661"/>
          <cell r="BW661"/>
          <cell r="BX661"/>
          <cell r="BY661"/>
          <cell r="BZ661"/>
          <cell r="CA661" t="str">
            <v>Schultz</v>
          </cell>
          <cell r="CB661"/>
          <cell r="CC661">
            <v>1</v>
          </cell>
        </row>
        <row r="662">
          <cell r="C662">
            <v>696</v>
          </cell>
          <cell r="D662">
            <v>7</v>
          </cell>
          <cell r="E662">
            <v>535</v>
          </cell>
          <cell r="F662">
            <v>7</v>
          </cell>
          <cell r="G662">
            <v>2024</v>
          </cell>
          <cell r="H662" t="str">
            <v/>
          </cell>
          <cell r="I662" t="str">
            <v>Yes</v>
          </cell>
          <cell r="J662">
            <v>0</v>
          </cell>
          <cell r="K662" t="str">
            <v>Sabie</v>
          </cell>
          <cell r="L662" t="str">
            <v>Treatment - New Fe/Mn/Ra Plant</v>
          </cell>
          <cell r="M662" t="str">
            <v>1190019-2</v>
          </cell>
          <cell r="N662" t="str">
            <v xml:space="preserve">No </v>
          </cell>
          <cell r="O662">
            <v>22445</v>
          </cell>
          <cell r="P662" t="str">
            <v>Reg</v>
          </cell>
          <cell r="Q662" t="str">
            <v>Exempt</v>
          </cell>
          <cell r="R662">
            <v>0</v>
          </cell>
          <cell r="S662">
            <v>45079</v>
          </cell>
          <cell r="T662">
            <v>30168000</v>
          </cell>
          <cell r="U662"/>
          <cell r="V662"/>
          <cell r="W662">
            <v>30168000</v>
          </cell>
          <cell r="X662" t="str">
            <v>Part B</v>
          </cell>
          <cell r="Y662"/>
          <cell r="Z662">
            <v>44713</v>
          </cell>
          <cell r="AA662">
            <v>14375000</v>
          </cell>
          <cell r="AB662">
            <v>14375000</v>
          </cell>
          <cell r="AC662" t="str">
            <v>Part B</v>
          </cell>
          <cell r="AD662">
            <v>45474</v>
          </cell>
          <cell r="AE662">
            <v>46203</v>
          </cell>
          <cell r="AF662"/>
          <cell r="AG662"/>
          <cell r="AH662"/>
          <cell r="AI662">
            <v>30168000</v>
          </cell>
          <cell r="AJ662">
            <v>30168000</v>
          </cell>
          <cell r="AK662">
            <v>0</v>
          </cell>
          <cell r="AL662"/>
          <cell r="AM662"/>
          <cell r="AN662"/>
          <cell r="AO662"/>
          <cell r="AP662"/>
          <cell r="AQ662">
            <v>30168000</v>
          </cell>
          <cell r="AR662">
            <v>30168000</v>
          </cell>
          <cell r="AS662"/>
          <cell r="AT662">
            <v>0</v>
          </cell>
          <cell r="AU662">
            <v>0</v>
          </cell>
          <cell r="AV662"/>
          <cell r="AW662">
            <v>0</v>
          </cell>
          <cell r="AX662">
            <v>0</v>
          </cell>
          <cell r="AY662">
            <v>30168000</v>
          </cell>
          <cell r="AZ662"/>
          <cell r="BA662"/>
          <cell r="BB662"/>
          <cell r="BC662"/>
          <cell r="BD662"/>
          <cell r="BE662"/>
          <cell r="BF662">
            <v>0</v>
          </cell>
          <cell r="BG662">
            <v>0</v>
          </cell>
          <cell r="BH662"/>
          <cell r="BI662">
            <v>0</v>
          </cell>
          <cell r="BJ662"/>
          <cell r="BK662"/>
          <cell r="BL662"/>
          <cell r="BM662"/>
          <cell r="BN662"/>
          <cell r="BO662"/>
          <cell r="BP662"/>
          <cell r="BQ662"/>
          <cell r="BR662"/>
          <cell r="BS662"/>
          <cell r="BT662">
            <v>0</v>
          </cell>
          <cell r="BU662"/>
          <cell r="BV662"/>
          <cell r="BW662"/>
          <cell r="BX662"/>
          <cell r="BY662"/>
          <cell r="BZ662"/>
          <cell r="CA662" t="str">
            <v>Sabie</v>
          </cell>
          <cell r="CB662"/>
          <cell r="CC662">
            <v>11</v>
          </cell>
        </row>
        <row r="663">
          <cell r="C663">
            <v>831</v>
          </cell>
          <cell r="D663">
            <v>5</v>
          </cell>
          <cell r="E663">
            <v>659</v>
          </cell>
          <cell r="F663">
            <v>5</v>
          </cell>
          <cell r="G663"/>
          <cell r="H663" t="str">
            <v/>
          </cell>
          <cell r="I663" t="str">
            <v/>
          </cell>
          <cell r="J663">
            <v>0</v>
          </cell>
          <cell r="K663" t="str">
            <v>Sabie</v>
          </cell>
          <cell r="L663" t="str">
            <v>Source - New Well #17</v>
          </cell>
          <cell r="M663" t="str">
            <v>1190019-1</v>
          </cell>
          <cell r="N663" t="str">
            <v xml:space="preserve">No </v>
          </cell>
          <cell r="O663">
            <v>22445</v>
          </cell>
          <cell r="P663" t="str">
            <v>Reg</v>
          </cell>
          <cell r="Q663" t="str">
            <v>Exempt</v>
          </cell>
          <cell r="R663"/>
          <cell r="S663"/>
          <cell r="T663"/>
          <cell r="U663"/>
          <cell r="V663"/>
          <cell r="W663">
            <v>0</v>
          </cell>
          <cell r="X663"/>
          <cell r="Y663"/>
          <cell r="Z663">
            <v>44713</v>
          </cell>
          <cell r="AA663">
            <v>1100000</v>
          </cell>
          <cell r="AB663">
            <v>1100000</v>
          </cell>
          <cell r="AC663" t="str">
            <v>Below fundable</v>
          </cell>
          <cell r="AD663">
            <v>45108</v>
          </cell>
          <cell r="AE663">
            <v>45839</v>
          </cell>
          <cell r="AF663"/>
          <cell r="AG663"/>
          <cell r="AH663"/>
          <cell r="AI663">
            <v>1100000</v>
          </cell>
          <cell r="AJ663">
            <v>1100000</v>
          </cell>
          <cell r="AK663">
            <v>0</v>
          </cell>
          <cell r="AL663"/>
          <cell r="AM663"/>
          <cell r="AN663"/>
          <cell r="AO663"/>
          <cell r="AP663"/>
          <cell r="AQ663">
            <v>1100000</v>
          </cell>
          <cell r="AR663">
            <v>0</v>
          </cell>
          <cell r="AS663"/>
          <cell r="AT663">
            <v>0</v>
          </cell>
          <cell r="AU663">
            <v>0</v>
          </cell>
          <cell r="AV663"/>
          <cell r="AW663">
            <v>0</v>
          </cell>
          <cell r="AX663">
            <v>0</v>
          </cell>
          <cell r="AY663">
            <v>0</v>
          </cell>
          <cell r="AZ663"/>
          <cell r="BA663"/>
          <cell r="BB663"/>
          <cell r="BC663"/>
          <cell r="BD663"/>
          <cell r="BE663"/>
          <cell r="BF663">
            <v>0</v>
          </cell>
          <cell r="BG663">
            <v>0</v>
          </cell>
          <cell r="BH663"/>
          <cell r="BI663">
            <v>0</v>
          </cell>
          <cell r="BJ663"/>
          <cell r="BK663"/>
          <cell r="BL663"/>
          <cell r="BM663"/>
          <cell r="BN663"/>
          <cell r="BO663"/>
          <cell r="BP663"/>
          <cell r="BQ663"/>
          <cell r="BR663"/>
          <cell r="BS663"/>
          <cell r="BT663">
            <v>0</v>
          </cell>
          <cell r="BU663"/>
          <cell r="BV663"/>
          <cell r="BW663"/>
          <cell r="BX663"/>
          <cell r="BY663"/>
          <cell r="BZ663"/>
          <cell r="CA663" t="str">
            <v>Sabie</v>
          </cell>
          <cell r="CB663"/>
          <cell r="CC663">
            <v>11</v>
          </cell>
        </row>
        <row r="664">
          <cell r="C664">
            <v>832</v>
          </cell>
          <cell r="D664">
            <v>5</v>
          </cell>
          <cell r="E664">
            <v>660</v>
          </cell>
          <cell r="F664">
            <v>5</v>
          </cell>
          <cell r="G664"/>
          <cell r="H664" t="str">
            <v/>
          </cell>
          <cell r="I664" t="str">
            <v/>
          </cell>
          <cell r="J664">
            <v>0</v>
          </cell>
          <cell r="K664" t="str">
            <v>Sabie</v>
          </cell>
          <cell r="L664" t="str">
            <v>Watermain - Akron Ave Ext.</v>
          </cell>
          <cell r="M664" t="str">
            <v>1190019-3</v>
          </cell>
          <cell r="N664" t="str">
            <v xml:space="preserve">No </v>
          </cell>
          <cell r="O664">
            <v>22445</v>
          </cell>
          <cell r="P664" t="str">
            <v>Reg</v>
          </cell>
          <cell r="Q664" t="str">
            <v>Exempt</v>
          </cell>
          <cell r="R664"/>
          <cell r="S664"/>
          <cell r="T664"/>
          <cell r="U664"/>
          <cell r="V664"/>
          <cell r="W664">
            <v>0</v>
          </cell>
          <cell r="X664"/>
          <cell r="Y664"/>
          <cell r="Z664">
            <v>44713</v>
          </cell>
          <cell r="AA664">
            <v>318000</v>
          </cell>
          <cell r="AB664">
            <v>318000</v>
          </cell>
          <cell r="AC664" t="str">
            <v>Below fundable</v>
          </cell>
          <cell r="AD664">
            <v>45108</v>
          </cell>
          <cell r="AE664">
            <v>45839</v>
          </cell>
          <cell r="AF664"/>
          <cell r="AG664"/>
          <cell r="AH664"/>
          <cell r="AI664">
            <v>218000</v>
          </cell>
          <cell r="AJ664">
            <v>218000</v>
          </cell>
          <cell r="AK664">
            <v>0</v>
          </cell>
          <cell r="AL664"/>
          <cell r="AM664"/>
          <cell r="AN664"/>
          <cell r="AO664"/>
          <cell r="AP664"/>
          <cell r="AQ664">
            <v>218000</v>
          </cell>
          <cell r="AR664">
            <v>0</v>
          </cell>
          <cell r="AS664"/>
          <cell r="AT664">
            <v>0</v>
          </cell>
          <cell r="AU664">
            <v>0</v>
          </cell>
          <cell r="AV664"/>
          <cell r="AW664">
            <v>0</v>
          </cell>
          <cell r="AX664">
            <v>0</v>
          </cell>
          <cell r="AY664">
            <v>0</v>
          </cell>
          <cell r="AZ664"/>
          <cell r="BA664"/>
          <cell r="BB664"/>
          <cell r="BC664"/>
          <cell r="BD664"/>
          <cell r="BE664"/>
          <cell r="BF664">
            <v>0</v>
          </cell>
          <cell r="BG664">
            <v>0</v>
          </cell>
          <cell r="BH664"/>
          <cell r="BI664">
            <v>0</v>
          </cell>
          <cell r="BJ664"/>
          <cell r="BK664"/>
          <cell r="BL664"/>
          <cell r="BM664"/>
          <cell r="BN664"/>
          <cell r="BO664"/>
          <cell r="BP664"/>
          <cell r="BQ664"/>
          <cell r="BR664"/>
          <cell r="BS664"/>
          <cell r="BT664">
            <v>0</v>
          </cell>
          <cell r="BU664"/>
          <cell r="BV664"/>
          <cell r="BW664"/>
          <cell r="BX664"/>
          <cell r="BY664"/>
          <cell r="BZ664"/>
          <cell r="CA664" t="str">
            <v>Sabie</v>
          </cell>
          <cell r="CB664"/>
          <cell r="CC664">
            <v>11</v>
          </cell>
        </row>
        <row r="665">
          <cell r="C665">
            <v>58</v>
          </cell>
          <cell r="D665">
            <v>20</v>
          </cell>
          <cell r="E665">
            <v>378</v>
          </cell>
          <cell r="F665">
            <v>10</v>
          </cell>
          <cell r="G665">
            <v>2024</v>
          </cell>
          <cell r="H665" t="str">
            <v/>
          </cell>
          <cell r="I665" t="str">
            <v>Yes</v>
          </cell>
          <cell r="J665">
            <v>0</v>
          </cell>
          <cell r="K665" t="str">
            <v>Schultz</v>
          </cell>
          <cell r="L665" t="str">
            <v>Other - LSL Replacement</v>
          </cell>
          <cell r="M665" t="str">
            <v>1490006-8</v>
          </cell>
          <cell r="N665" t="str">
            <v>Yes</v>
          </cell>
          <cell r="O665">
            <v>1236</v>
          </cell>
          <cell r="P665" t="str">
            <v>LSL</v>
          </cell>
          <cell r="Q665" t="str">
            <v>Exempt</v>
          </cell>
          <cell r="R665">
            <v>0</v>
          </cell>
          <cell r="S665">
            <v>45079</v>
          </cell>
          <cell r="T665">
            <v>300000</v>
          </cell>
          <cell r="U665">
            <v>75000</v>
          </cell>
          <cell r="V665">
            <v>225000</v>
          </cell>
          <cell r="W665">
            <v>37500</v>
          </cell>
          <cell r="X665" t="str">
            <v>Part B</v>
          </cell>
          <cell r="Y665"/>
          <cell r="Z665">
            <v>44684</v>
          </cell>
          <cell r="AA665">
            <v>300000</v>
          </cell>
          <cell r="AB665">
            <v>75000</v>
          </cell>
          <cell r="AC665" t="str">
            <v>Part A5,LSL</v>
          </cell>
          <cell r="AD665">
            <v>45444</v>
          </cell>
          <cell r="AE665">
            <v>45566</v>
          </cell>
          <cell r="AF665"/>
          <cell r="AG665"/>
          <cell r="AH665" t="str">
            <v>Project delayed to 2024</v>
          </cell>
          <cell r="AI665">
            <v>300000</v>
          </cell>
          <cell r="AJ665">
            <v>300000</v>
          </cell>
          <cell r="AK665">
            <v>0</v>
          </cell>
          <cell r="AL665"/>
          <cell r="AM665"/>
          <cell r="AN665"/>
          <cell r="AO665"/>
          <cell r="AP665"/>
          <cell r="AQ665">
            <v>300000</v>
          </cell>
          <cell r="AR665">
            <v>300000</v>
          </cell>
          <cell r="AS665"/>
          <cell r="AT665">
            <v>225000</v>
          </cell>
          <cell r="AU665">
            <v>0</v>
          </cell>
          <cell r="AV665"/>
          <cell r="AW665">
            <v>225000</v>
          </cell>
          <cell r="AX665">
            <v>37500</v>
          </cell>
          <cell r="AY665">
            <v>37500</v>
          </cell>
          <cell r="AZ665"/>
          <cell r="BA665"/>
          <cell r="BB665"/>
          <cell r="BC665"/>
          <cell r="BD665"/>
          <cell r="BE665"/>
          <cell r="BF665">
            <v>0</v>
          </cell>
          <cell r="BG665">
            <v>0</v>
          </cell>
          <cell r="BH665"/>
          <cell r="BI665">
            <v>0</v>
          </cell>
          <cell r="BJ665"/>
          <cell r="BK665"/>
          <cell r="BL665"/>
          <cell r="BM665"/>
          <cell r="BN665"/>
          <cell r="BO665"/>
          <cell r="BP665"/>
          <cell r="BQ665"/>
          <cell r="BR665"/>
          <cell r="BS665"/>
          <cell r="BT665">
            <v>0</v>
          </cell>
          <cell r="BU665"/>
          <cell r="BV665"/>
          <cell r="BW665"/>
          <cell r="BX665"/>
          <cell r="BY665"/>
          <cell r="BZ665"/>
          <cell r="CA665" t="str">
            <v>Schultz</v>
          </cell>
          <cell r="CB665"/>
          <cell r="CC665">
            <v>5</v>
          </cell>
        </row>
        <row r="666">
          <cell r="C666">
            <v>513</v>
          </cell>
          <cell r="D666">
            <v>10</v>
          </cell>
          <cell r="E666">
            <v>379</v>
          </cell>
          <cell r="F666">
            <v>10</v>
          </cell>
          <cell r="G666">
            <v>2024</v>
          </cell>
          <cell r="H666" t="str">
            <v/>
          </cell>
          <cell r="I666" t="str">
            <v>Yes</v>
          </cell>
          <cell r="J666">
            <v>0</v>
          </cell>
          <cell r="K666" t="str">
            <v>Schultz</v>
          </cell>
          <cell r="L666" t="str">
            <v>Watermain - Improvements &amp; Looping</v>
          </cell>
          <cell r="M666" t="str">
            <v>1490006-9</v>
          </cell>
          <cell r="N666" t="str">
            <v xml:space="preserve">No </v>
          </cell>
          <cell r="O666">
            <v>1172</v>
          </cell>
          <cell r="P666" t="str">
            <v>Reg</v>
          </cell>
          <cell r="Q666" t="str">
            <v>Exempt</v>
          </cell>
          <cell r="R666"/>
          <cell r="S666">
            <v>45079</v>
          </cell>
          <cell r="T666">
            <v>1340600</v>
          </cell>
          <cell r="U666"/>
          <cell r="V666"/>
          <cell r="W666">
            <v>1340600</v>
          </cell>
          <cell r="X666" t="str">
            <v>Part B</v>
          </cell>
          <cell r="Y666"/>
          <cell r="Z666">
            <v>44684</v>
          </cell>
          <cell r="AA666">
            <v>1850900</v>
          </cell>
          <cell r="AB666">
            <v>1850900</v>
          </cell>
          <cell r="AC666" t="str">
            <v>Part B</v>
          </cell>
          <cell r="AD666">
            <v>45444</v>
          </cell>
          <cell r="AE666">
            <v>45566</v>
          </cell>
          <cell r="AF666"/>
          <cell r="AG666"/>
          <cell r="AH666" t="str">
            <v>Project delayed to 2024</v>
          </cell>
          <cell r="AI666">
            <v>1340600</v>
          </cell>
          <cell r="AJ666">
            <v>1340600</v>
          </cell>
          <cell r="AK666">
            <v>0</v>
          </cell>
          <cell r="AL666"/>
          <cell r="AM666"/>
          <cell r="AN666"/>
          <cell r="AO666"/>
          <cell r="AP666"/>
          <cell r="AQ666">
            <v>1340600</v>
          </cell>
          <cell r="AR666">
            <v>1340600</v>
          </cell>
          <cell r="AS666"/>
          <cell r="AT666">
            <v>0</v>
          </cell>
          <cell r="AU666">
            <v>0</v>
          </cell>
          <cell r="AV666"/>
          <cell r="AW666">
            <v>0</v>
          </cell>
          <cell r="AX666">
            <v>0</v>
          </cell>
          <cell r="AY666">
            <v>1340600</v>
          </cell>
          <cell r="AZ666"/>
          <cell r="BA666"/>
          <cell r="BB666"/>
          <cell r="BC666"/>
          <cell r="BD666"/>
          <cell r="BE666"/>
          <cell r="BF666">
            <v>0</v>
          </cell>
          <cell r="BG666">
            <v>0</v>
          </cell>
          <cell r="BH666"/>
          <cell r="BI666">
            <v>0</v>
          </cell>
          <cell r="BJ666"/>
          <cell r="BK666"/>
          <cell r="BL666"/>
          <cell r="BM666"/>
          <cell r="BN666"/>
          <cell r="BO666"/>
          <cell r="BP666"/>
          <cell r="BQ666"/>
          <cell r="BR666"/>
          <cell r="BS666"/>
          <cell r="BT666">
            <v>0</v>
          </cell>
          <cell r="BU666"/>
          <cell r="BV666"/>
          <cell r="BW666"/>
          <cell r="BX666"/>
          <cell r="BY666"/>
          <cell r="BZ666"/>
          <cell r="CA666" t="str">
            <v>Schultz</v>
          </cell>
          <cell r="CB666"/>
          <cell r="CC666">
            <v>5</v>
          </cell>
        </row>
        <row r="667">
          <cell r="C667">
            <v>6</v>
          </cell>
          <cell r="D667">
            <v>30</v>
          </cell>
          <cell r="E667">
            <v>5</v>
          </cell>
          <cell r="F667">
            <v>30</v>
          </cell>
          <cell r="G667">
            <v>2024</v>
          </cell>
          <cell r="H667" t="str">
            <v/>
          </cell>
          <cell r="I667" t="str">
            <v>Yes</v>
          </cell>
          <cell r="J667">
            <v>0</v>
          </cell>
          <cell r="K667" t="str">
            <v>Barrett</v>
          </cell>
          <cell r="L667" t="str">
            <v>Treatment - Plant Upgrade</v>
          </cell>
          <cell r="M667" t="str">
            <v>1130013-7</v>
          </cell>
          <cell r="N667" t="str">
            <v>Yes</v>
          </cell>
          <cell r="O667">
            <v>3175</v>
          </cell>
          <cell r="P667" t="str">
            <v>Reg</v>
          </cell>
          <cell r="Q667" t="str">
            <v>Exempt</v>
          </cell>
          <cell r="R667"/>
          <cell r="S667">
            <v>45079</v>
          </cell>
          <cell r="T667">
            <v>287503</v>
          </cell>
          <cell r="U667"/>
          <cell r="V667"/>
          <cell r="W667">
            <v>287503</v>
          </cell>
          <cell r="X667" t="str">
            <v>Part B</v>
          </cell>
          <cell r="Y667"/>
          <cell r="Z667"/>
          <cell r="AA667"/>
          <cell r="AB667">
            <v>0</v>
          </cell>
          <cell r="AC667"/>
          <cell r="AD667">
            <v>45231</v>
          </cell>
          <cell r="AE667">
            <v>45413</v>
          </cell>
          <cell r="AF667"/>
          <cell r="AG667"/>
          <cell r="AH667"/>
          <cell r="AI667">
            <v>287503</v>
          </cell>
          <cell r="AJ667">
            <v>287503</v>
          </cell>
          <cell r="AK667">
            <v>0</v>
          </cell>
          <cell r="AL667"/>
          <cell r="AM667"/>
          <cell r="AN667"/>
          <cell r="AO667"/>
          <cell r="AP667"/>
          <cell r="AQ667">
            <v>287503</v>
          </cell>
          <cell r="AR667">
            <v>287503</v>
          </cell>
          <cell r="AS667"/>
          <cell r="AT667">
            <v>0</v>
          </cell>
          <cell r="AU667">
            <v>0</v>
          </cell>
          <cell r="AV667"/>
          <cell r="AW667">
            <v>0</v>
          </cell>
          <cell r="AX667">
            <v>0</v>
          </cell>
          <cell r="AY667">
            <v>287503</v>
          </cell>
          <cell r="AZ667"/>
          <cell r="BA667"/>
          <cell r="BB667"/>
          <cell r="BC667"/>
          <cell r="BD667"/>
          <cell r="BE667"/>
          <cell r="BF667">
            <v>0</v>
          </cell>
          <cell r="BG667">
            <v>0</v>
          </cell>
          <cell r="BH667"/>
          <cell r="BI667">
            <v>0</v>
          </cell>
          <cell r="BJ667"/>
          <cell r="BK667"/>
          <cell r="BL667"/>
          <cell r="BM667"/>
          <cell r="BN667"/>
          <cell r="BO667"/>
          <cell r="BP667"/>
          <cell r="BQ667"/>
          <cell r="BR667"/>
          <cell r="BS667"/>
          <cell r="BT667">
            <v>0</v>
          </cell>
          <cell r="BU667"/>
          <cell r="BV667"/>
          <cell r="BW667"/>
          <cell r="BX667"/>
          <cell r="BY667"/>
          <cell r="BZ667"/>
          <cell r="CA667" t="str">
            <v>Barrett</v>
          </cell>
          <cell r="CB667" t="str">
            <v>Barrett</v>
          </cell>
          <cell r="CC667" t="str">
            <v>7E</v>
          </cell>
        </row>
        <row r="668">
          <cell r="C668">
            <v>196</v>
          </cell>
          <cell r="D668">
            <v>12</v>
          </cell>
          <cell r="E668">
            <v>71</v>
          </cell>
          <cell r="F668">
            <v>12</v>
          </cell>
          <cell r="G668"/>
          <cell r="H668" t="str">
            <v/>
          </cell>
          <cell r="I668" t="str">
            <v/>
          </cell>
          <cell r="J668" t="str">
            <v>PER submitted</v>
          </cell>
          <cell r="K668" t="str">
            <v>Berrens</v>
          </cell>
          <cell r="L668" t="str">
            <v>Treatment - New IE &amp; RO Plant</v>
          </cell>
          <cell r="M668" t="str">
            <v>1530009-6</v>
          </cell>
          <cell r="N668" t="str">
            <v xml:space="preserve">No </v>
          </cell>
          <cell r="O668">
            <v>342</v>
          </cell>
          <cell r="P668" t="str">
            <v>Reg</v>
          </cell>
          <cell r="Q668" t="str">
            <v>Exempt</v>
          </cell>
          <cell r="R668"/>
          <cell r="S668"/>
          <cell r="T668"/>
          <cell r="U668"/>
          <cell r="V668"/>
          <cell r="W668">
            <v>0</v>
          </cell>
          <cell r="X668"/>
          <cell r="Y668"/>
          <cell r="Z668"/>
          <cell r="AA668"/>
          <cell r="AB668">
            <v>0</v>
          </cell>
          <cell r="AC668"/>
          <cell r="AD668"/>
          <cell r="AE668"/>
          <cell r="AF668"/>
          <cell r="AG668"/>
          <cell r="AH668" t="str">
            <v>Also working w/RD</v>
          </cell>
          <cell r="AI668">
            <v>2282000</v>
          </cell>
          <cell r="AJ668">
            <v>2282000</v>
          </cell>
          <cell r="AK668">
            <v>0</v>
          </cell>
          <cell r="AL668"/>
          <cell r="AM668"/>
          <cell r="AN668"/>
          <cell r="AO668"/>
          <cell r="AP668"/>
          <cell r="AQ668">
            <v>2282000</v>
          </cell>
          <cell r="AR668">
            <v>0</v>
          </cell>
          <cell r="AS668"/>
          <cell r="AT668">
            <v>0</v>
          </cell>
          <cell r="AU668">
            <v>0</v>
          </cell>
          <cell r="AV668"/>
          <cell r="AW668">
            <v>0</v>
          </cell>
          <cell r="AX668">
            <v>0</v>
          </cell>
          <cell r="AY668">
            <v>0</v>
          </cell>
          <cell r="AZ668"/>
          <cell r="BA668"/>
          <cell r="BB668"/>
          <cell r="BC668"/>
          <cell r="BD668"/>
          <cell r="BE668"/>
          <cell r="BF668">
            <v>0</v>
          </cell>
          <cell r="BG668">
            <v>0</v>
          </cell>
          <cell r="BH668"/>
          <cell r="BI668">
            <v>667485</v>
          </cell>
          <cell r="BJ668" t="str">
            <v>PER submitted</v>
          </cell>
          <cell r="BK668"/>
          <cell r="BL668"/>
          <cell r="BM668"/>
          <cell r="BN668"/>
          <cell r="BO668">
            <v>162</v>
          </cell>
          <cell r="BP668">
            <v>17</v>
          </cell>
          <cell r="BQ668">
            <v>1026900</v>
          </cell>
          <cell r="BR668"/>
          <cell r="BS668"/>
          <cell r="BT668">
            <v>0</v>
          </cell>
          <cell r="BU668"/>
          <cell r="BV668"/>
          <cell r="BW668"/>
          <cell r="BX668"/>
          <cell r="BY668"/>
          <cell r="BZ668"/>
          <cell r="CA668" t="str">
            <v>Berrens</v>
          </cell>
          <cell r="CB668" t="str">
            <v>Gallentine</v>
          </cell>
          <cell r="CC668">
            <v>8</v>
          </cell>
        </row>
        <row r="669">
          <cell r="C669">
            <v>330</v>
          </cell>
          <cell r="D669">
            <v>10</v>
          </cell>
          <cell r="E669">
            <v>210</v>
          </cell>
          <cell r="F669">
            <v>10</v>
          </cell>
          <cell r="G669"/>
          <cell r="H669" t="str">
            <v/>
          </cell>
          <cell r="I669" t="str">
            <v/>
          </cell>
          <cell r="J669" t="str">
            <v>RD Commit</v>
          </cell>
          <cell r="K669" t="str">
            <v>Berrens</v>
          </cell>
          <cell r="L669" t="str">
            <v>Watermain - Connection to LPRWS</v>
          </cell>
          <cell r="M669" t="str">
            <v>1530009-4</v>
          </cell>
          <cell r="N669" t="str">
            <v xml:space="preserve">No </v>
          </cell>
          <cell r="O669">
            <v>342</v>
          </cell>
          <cell r="P669" t="str">
            <v>Reg</v>
          </cell>
          <cell r="Q669" t="str">
            <v>Exempt</v>
          </cell>
          <cell r="R669"/>
          <cell r="S669"/>
          <cell r="T669"/>
          <cell r="U669"/>
          <cell r="V669"/>
          <cell r="W669">
            <v>0</v>
          </cell>
          <cell r="X669"/>
          <cell r="Y669"/>
          <cell r="Z669"/>
          <cell r="AA669"/>
          <cell r="AB669">
            <v>0</v>
          </cell>
          <cell r="AC669"/>
          <cell r="AD669"/>
          <cell r="AE669"/>
          <cell r="AF669"/>
          <cell r="AG669"/>
          <cell r="AH669" t="str">
            <v>RD referral-again</v>
          </cell>
          <cell r="AI669">
            <v>2910000</v>
          </cell>
          <cell r="AJ669">
            <v>2910000</v>
          </cell>
          <cell r="AK669">
            <v>0</v>
          </cell>
          <cell r="AL669"/>
          <cell r="AM669"/>
          <cell r="AN669"/>
          <cell r="AO669"/>
          <cell r="AP669"/>
          <cell r="AQ669">
            <v>2910000</v>
          </cell>
          <cell r="AR669">
            <v>0</v>
          </cell>
          <cell r="AS669"/>
          <cell r="AT669">
            <v>0</v>
          </cell>
          <cell r="AU669">
            <v>0</v>
          </cell>
          <cell r="AV669"/>
          <cell r="AW669">
            <v>0</v>
          </cell>
          <cell r="AX669">
            <v>0</v>
          </cell>
          <cell r="AY669">
            <v>0</v>
          </cell>
          <cell r="AZ669"/>
          <cell r="BA669"/>
          <cell r="BB669"/>
          <cell r="BC669"/>
          <cell r="BD669"/>
          <cell r="BE669"/>
          <cell r="BF669">
            <v>0</v>
          </cell>
          <cell r="BG669">
            <v>1557360.3578567386</v>
          </cell>
          <cell r="BH669"/>
          <cell r="BI669">
            <v>486850</v>
          </cell>
          <cell r="BJ669" t="str">
            <v>RD Commit</v>
          </cell>
          <cell r="BK669"/>
          <cell r="BL669">
            <v>44469</v>
          </cell>
          <cell r="BM669"/>
          <cell r="BN669"/>
          <cell r="BO669">
            <v>162</v>
          </cell>
          <cell r="BP669">
            <v>17</v>
          </cell>
          <cell r="BQ669">
            <v>749000</v>
          </cell>
          <cell r="BR669">
            <v>749000</v>
          </cell>
          <cell r="BS669">
            <v>2161000</v>
          </cell>
          <cell r="BT669">
            <v>2910000</v>
          </cell>
          <cell r="BU669"/>
          <cell r="BV669"/>
          <cell r="BW669"/>
          <cell r="BX669"/>
          <cell r="BY669"/>
          <cell r="BZ669"/>
          <cell r="CA669" t="str">
            <v>Berrens</v>
          </cell>
          <cell r="CB669" t="str">
            <v>Gallentine</v>
          </cell>
          <cell r="CC669">
            <v>8</v>
          </cell>
        </row>
        <row r="670">
          <cell r="C670">
            <v>331</v>
          </cell>
          <cell r="D670">
            <v>10</v>
          </cell>
          <cell r="E670">
            <v>211</v>
          </cell>
          <cell r="F670">
            <v>10</v>
          </cell>
          <cell r="G670"/>
          <cell r="H670" t="str">
            <v/>
          </cell>
          <cell r="I670" t="str">
            <v/>
          </cell>
          <cell r="J670" t="str">
            <v>PER submitted</v>
          </cell>
          <cell r="K670" t="str">
            <v>Berrens</v>
          </cell>
          <cell r="L670" t="str">
            <v>Storage - New 50,000 Gal Tower</v>
          </cell>
          <cell r="M670" t="str">
            <v>1530009-5</v>
          </cell>
          <cell r="N670" t="str">
            <v xml:space="preserve">No </v>
          </cell>
          <cell r="O670">
            <v>342</v>
          </cell>
          <cell r="P670" t="str">
            <v>Reg</v>
          </cell>
          <cell r="Q670" t="str">
            <v>Exempt</v>
          </cell>
          <cell r="R670"/>
          <cell r="S670"/>
          <cell r="T670"/>
          <cell r="U670"/>
          <cell r="V670"/>
          <cell r="W670">
            <v>0</v>
          </cell>
          <cell r="X670"/>
          <cell r="Y670"/>
          <cell r="Z670"/>
          <cell r="AA670"/>
          <cell r="AB670">
            <v>0</v>
          </cell>
          <cell r="AC670"/>
          <cell r="AD670"/>
          <cell r="AE670"/>
          <cell r="AF670"/>
          <cell r="AG670"/>
          <cell r="AH670" t="str">
            <v>RD referral-again</v>
          </cell>
          <cell r="AI670">
            <v>1363000</v>
          </cell>
          <cell r="AJ670">
            <v>1363000</v>
          </cell>
          <cell r="AK670">
            <v>0</v>
          </cell>
          <cell r="AL670"/>
          <cell r="AM670"/>
          <cell r="AN670"/>
          <cell r="AO670"/>
          <cell r="AP670"/>
          <cell r="AQ670">
            <v>1363000</v>
          </cell>
          <cell r="AR670">
            <v>0</v>
          </cell>
          <cell r="AS670"/>
          <cell r="AT670">
            <v>0</v>
          </cell>
          <cell r="AU670">
            <v>0</v>
          </cell>
          <cell r="AV670"/>
          <cell r="AW670">
            <v>0</v>
          </cell>
          <cell r="AX670">
            <v>0</v>
          </cell>
          <cell r="AY670">
            <v>0</v>
          </cell>
          <cell r="AZ670"/>
          <cell r="BA670"/>
          <cell r="BB670"/>
          <cell r="BC670"/>
          <cell r="BD670"/>
          <cell r="BE670"/>
          <cell r="BF670">
            <v>0</v>
          </cell>
          <cell r="BG670">
            <v>319760.35785673861</v>
          </cell>
          <cell r="BH670"/>
          <cell r="BI670">
            <v>398677.5</v>
          </cell>
          <cell r="BJ670" t="str">
            <v>PER submitted</v>
          </cell>
          <cell r="BK670"/>
          <cell r="BL670"/>
          <cell r="BM670"/>
          <cell r="BN670"/>
          <cell r="BO670">
            <v>162</v>
          </cell>
          <cell r="BP670">
            <v>17</v>
          </cell>
          <cell r="BQ670">
            <v>613350</v>
          </cell>
          <cell r="BR670"/>
          <cell r="BS670"/>
          <cell r="BT670">
            <v>0</v>
          </cell>
          <cell r="BU670"/>
          <cell r="BV670"/>
          <cell r="BW670"/>
          <cell r="BX670"/>
          <cell r="BY670"/>
          <cell r="BZ670"/>
          <cell r="CA670" t="str">
            <v>Berrens</v>
          </cell>
          <cell r="CB670" t="str">
            <v>Gallentine</v>
          </cell>
          <cell r="CC670">
            <v>8</v>
          </cell>
        </row>
        <row r="671">
          <cell r="C671">
            <v>62</v>
          </cell>
          <cell r="D671">
            <v>20</v>
          </cell>
          <cell r="E671">
            <v>355</v>
          </cell>
          <cell r="F671">
            <v>10</v>
          </cell>
          <cell r="G671"/>
          <cell r="H671" t="str">
            <v/>
          </cell>
          <cell r="I671" t="str">
            <v/>
          </cell>
          <cell r="J671">
            <v>0</v>
          </cell>
          <cell r="K671" t="str">
            <v>Berrens</v>
          </cell>
          <cell r="L671" t="str">
            <v>Other - LSL Replacement Phase 1</v>
          </cell>
          <cell r="M671" t="str">
            <v>1420008-6</v>
          </cell>
          <cell r="N671" t="str">
            <v>Yes</v>
          </cell>
          <cell r="O671">
            <v>312</v>
          </cell>
          <cell r="P671" t="str">
            <v>LSL</v>
          </cell>
          <cell r="Q671" t="str">
            <v>Exempt</v>
          </cell>
          <cell r="R671"/>
          <cell r="S671"/>
          <cell r="T671"/>
          <cell r="U671"/>
          <cell r="V671"/>
          <cell r="W671">
            <v>0</v>
          </cell>
          <cell r="X671"/>
          <cell r="Y671"/>
          <cell r="Z671"/>
          <cell r="AA671"/>
          <cell r="AB671">
            <v>0</v>
          </cell>
          <cell r="AC671"/>
          <cell r="AD671"/>
          <cell r="AE671"/>
          <cell r="AF671"/>
          <cell r="AG671"/>
          <cell r="AH671"/>
          <cell r="AI671">
            <v>69000</v>
          </cell>
          <cell r="AJ671">
            <v>69000</v>
          </cell>
          <cell r="AK671">
            <v>0</v>
          </cell>
          <cell r="AL671"/>
          <cell r="AM671"/>
          <cell r="AN671"/>
          <cell r="AO671"/>
          <cell r="AP671"/>
          <cell r="AQ671">
            <v>69000</v>
          </cell>
          <cell r="AR671">
            <v>0</v>
          </cell>
          <cell r="AS671"/>
          <cell r="AT671">
            <v>0</v>
          </cell>
          <cell r="AU671">
            <v>0</v>
          </cell>
          <cell r="AV671"/>
          <cell r="AW671">
            <v>0</v>
          </cell>
          <cell r="AX671">
            <v>0</v>
          </cell>
          <cell r="AY671">
            <v>0</v>
          </cell>
          <cell r="AZ671"/>
          <cell r="BA671"/>
          <cell r="BB671"/>
          <cell r="BC671"/>
          <cell r="BD671"/>
          <cell r="BE671"/>
          <cell r="BF671">
            <v>0</v>
          </cell>
          <cell r="BG671">
            <v>0</v>
          </cell>
          <cell r="BH671"/>
          <cell r="BI671">
            <v>0</v>
          </cell>
          <cell r="BJ671"/>
          <cell r="BK671"/>
          <cell r="BL671"/>
          <cell r="BM671"/>
          <cell r="BN671"/>
          <cell r="BO671"/>
          <cell r="BP671"/>
          <cell r="BQ671"/>
          <cell r="BR671"/>
          <cell r="BS671"/>
          <cell r="BT671">
            <v>0</v>
          </cell>
          <cell r="BU671"/>
          <cell r="BV671"/>
          <cell r="BW671"/>
          <cell r="BX671"/>
          <cell r="BY671"/>
          <cell r="BZ671"/>
          <cell r="CA671" t="str">
            <v>Berrens</v>
          </cell>
          <cell r="CB671"/>
          <cell r="CC671">
            <v>8</v>
          </cell>
        </row>
        <row r="672">
          <cell r="C672">
            <v>63</v>
          </cell>
          <cell r="D672">
            <v>20</v>
          </cell>
          <cell r="E672">
            <v>356</v>
          </cell>
          <cell r="F672">
            <v>10</v>
          </cell>
          <cell r="G672"/>
          <cell r="H672" t="str">
            <v/>
          </cell>
          <cell r="I672" t="str">
            <v/>
          </cell>
          <cell r="J672">
            <v>0</v>
          </cell>
          <cell r="K672" t="str">
            <v>Berrens</v>
          </cell>
          <cell r="L672" t="str">
            <v>Other - LSL Replacement Phase 2</v>
          </cell>
          <cell r="M672" t="str">
            <v>1420008-7</v>
          </cell>
          <cell r="N672" t="str">
            <v>Yes</v>
          </cell>
          <cell r="O672">
            <v>312</v>
          </cell>
          <cell r="P672" t="str">
            <v>LSL</v>
          </cell>
          <cell r="Q672" t="str">
            <v>Exempt</v>
          </cell>
          <cell r="R672"/>
          <cell r="S672"/>
          <cell r="T672"/>
          <cell r="U672"/>
          <cell r="V672"/>
          <cell r="W672">
            <v>0</v>
          </cell>
          <cell r="X672"/>
          <cell r="Y672"/>
          <cell r="Z672"/>
          <cell r="AA672"/>
          <cell r="AB672">
            <v>0</v>
          </cell>
          <cell r="AC672"/>
          <cell r="AD672"/>
          <cell r="AE672"/>
          <cell r="AF672"/>
          <cell r="AG672"/>
          <cell r="AH672"/>
          <cell r="AI672">
            <v>84000</v>
          </cell>
          <cell r="AJ672">
            <v>84000</v>
          </cell>
          <cell r="AK672">
            <v>0</v>
          </cell>
          <cell r="AL672"/>
          <cell r="AM672"/>
          <cell r="AN672"/>
          <cell r="AO672"/>
          <cell r="AP672"/>
          <cell r="AQ672">
            <v>84000</v>
          </cell>
          <cell r="AR672">
            <v>0</v>
          </cell>
          <cell r="AS672"/>
          <cell r="AT672">
            <v>0</v>
          </cell>
          <cell r="AU672">
            <v>0</v>
          </cell>
          <cell r="AV672"/>
          <cell r="AW672">
            <v>0</v>
          </cell>
          <cell r="AX672">
            <v>0</v>
          </cell>
          <cell r="AY672">
            <v>0</v>
          </cell>
          <cell r="AZ672"/>
          <cell r="BA672"/>
          <cell r="BB672"/>
          <cell r="BC672"/>
          <cell r="BD672"/>
          <cell r="BE672"/>
          <cell r="BF672">
            <v>0</v>
          </cell>
          <cell r="BG672">
            <v>0</v>
          </cell>
          <cell r="BH672"/>
          <cell r="BI672">
            <v>0</v>
          </cell>
          <cell r="BJ672"/>
          <cell r="BK672"/>
          <cell r="BL672"/>
          <cell r="BM672"/>
          <cell r="BN672"/>
          <cell r="BO672"/>
          <cell r="BP672"/>
          <cell r="BQ672"/>
          <cell r="BR672"/>
          <cell r="BS672"/>
          <cell r="BT672">
            <v>0</v>
          </cell>
          <cell r="BU672"/>
          <cell r="BV672"/>
          <cell r="BW672"/>
          <cell r="BX672"/>
          <cell r="BY672"/>
          <cell r="BZ672"/>
          <cell r="CA672" t="str">
            <v>Berrens</v>
          </cell>
          <cell r="CB672"/>
          <cell r="CC672">
            <v>8</v>
          </cell>
        </row>
        <row r="673">
          <cell r="C673">
            <v>479</v>
          </cell>
          <cell r="D673">
            <v>10</v>
          </cell>
          <cell r="E673">
            <v>353</v>
          </cell>
          <cell r="F673">
            <v>10</v>
          </cell>
          <cell r="G673"/>
          <cell r="H673" t="str">
            <v/>
          </cell>
          <cell r="I673" t="str">
            <v/>
          </cell>
          <cell r="J673">
            <v>0</v>
          </cell>
          <cell r="K673" t="str">
            <v>Berrens</v>
          </cell>
          <cell r="L673" t="str">
            <v>Watermain - Replacement Phase 1</v>
          </cell>
          <cell r="M673" t="str">
            <v>1420008-4</v>
          </cell>
          <cell r="N673" t="str">
            <v xml:space="preserve">No </v>
          </cell>
          <cell r="O673">
            <v>312</v>
          </cell>
          <cell r="P673" t="str">
            <v>Reg</v>
          </cell>
          <cell r="Q673" t="str">
            <v>Exempt</v>
          </cell>
          <cell r="R673"/>
          <cell r="S673"/>
          <cell r="T673"/>
          <cell r="U673"/>
          <cell r="V673"/>
          <cell r="W673">
            <v>0</v>
          </cell>
          <cell r="X673"/>
          <cell r="Y673"/>
          <cell r="Z673"/>
          <cell r="AA673"/>
          <cell r="AB673">
            <v>0</v>
          </cell>
          <cell r="AC673"/>
          <cell r="AD673"/>
          <cell r="AE673"/>
          <cell r="AF673"/>
          <cell r="AG673"/>
          <cell r="AH673"/>
          <cell r="AI673">
            <v>3804000</v>
          </cell>
          <cell r="AJ673">
            <v>3804000</v>
          </cell>
          <cell r="AK673">
            <v>0</v>
          </cell>
          <cell r="AL673"/>
          <cell r="AM673"/>
          <cell r="AN673"/>
          <cell r="AO673"/>
          <cell r="AP673"/>
          <cell r="AQ673">
            <v>3804000</v>
          </cell>
          <cell r="AR673">
            <v>0</v>
          </cell>
          <cell r="AS673"/>
          <cell r="AT673">
            <v>0</v>
          </cell>
          <cell r="AU673">
            <v>0</v>
          </cell>
          <cell r="AV673"/>
          <cell r="AW673">
            <v>0</v>
          </cell>
          <cell r="AX673">
            <v>0</v>
          </cell>
          <cell r="AY673">
            <v>0</v>
          </cell>
          <cell r="AZ673"/>
          <cell r="BA673"/>
          <cell r="BB673"/>
          <cell r="BC673"/>
          <cell r="BD673"/>
          <cell r="BE673"/>
          <cell r="BF673">
            <v>0</v>
          </cell>
          <cell r="BG673">
            <v>0</v>
          </cell>
          <cell r="BH673"/>
          <cell r="BI673">
            <v>0</v>
          </cell>
          <cell r="BJ673"/>
          <cell r="BK673"/>
          <cell r="BL673"/>
          <cell r="BM673"/>
          <cell r="BN673"/>
          <cell r="BO673"/>
          <cell r="BP673"/>
          <cell r="BQ673"/>
          <cell r="BR673"/>
          <cell r="BS673"/>
          <cell r="BT673">
            <v>0</v>
          </cell>
          <cell r="BU673"/>
          <cell r="BV673"/>
          <cell r="BW673"/>
          <cell r="BX673"/>
          <cell r="BY673"/>
          <cell r="BZ673"/>
          <cell r="CA673" t="str">
            <v>Berrens</v>
          </cell>
          <cell r="CB673"/>
          <cell r="CC673">
            <v>8</v>
          </cell>
        </row>
        <row r="674">
          <cell r="C674">
            <v>532</v>
          </cell>
          <cell r="D674">
            <v>10</v>
          </cell>
          <cell r="E674">
            <v>354</v>
          </cell>
          <cell r="F674">
            <v>10</v>
          </cell>
          <cell r="G674"/>
          <cell r="H674" t="str">
            <v/>
          </cell>
          <cell r="I674" t="str">
            <v/>
          </cell>
          <cell r="J674">
            <v>0</v>
          </cell>
          <cell r="K674" t="str">
            <v>Berrens</v>
          </cell>
          <cell r="L674" t="str">
            <v>Watermain - Replacement Phase 2</v>
          </cell>
          <cell r="M674" t="str">
            <v>1420008-5</v>
          </cell>
          <cell r="N674" t="str">
            <v xml:space="preserve">No </v>
          </cell>
          <cell r="O674">
            <v>312</v>
          </cell>
          <cell r="P674" t="str">
            <v>Reg</v>
          </cell>
          <cell r="Q674" t="str">
            <v>Exempt</v>
          </cell>
          <cell r="R674"/>
          <cell r="S674"/>
          <cell r="T674"/>
          <cell r="U674"/>
          <cell r="V674"/>
          <cell r="W674">
            <v>0</v>
          </cell>
          <cell r="X674"/>
          <cell r="Y674"/>
          <cell r="Z674"/>
          <cell r="AA674"/>
          <cell r="AB674">
            <v>0</v>
          </cell>
          <cell r="AC674"/>
          <cell r="AD674"/>
          <cell r="AE674"/>
          <cell r="AF674"/>
          <cell r="AG674"/>
          <cell r="AH674"/>
          <cell r="AI674">
            <v>4837000</v>
          </cell>
          <cell r="AJ674">
            <v>4837000</v>
          </cell>
          <cell r="AK674">
            <v>0</v>
          </cell>
          <cell r="AL674"/>
          <cell r="AM674"/>
          <cell r="AN674"/>
          <cell r="AO674"/>
          <cell r="AP674"/>
          <cell r="AQ674">
            <v>4837000</v>
          </cell>
          <cell r="AR674">
            <v>0</v>
          </cell>
          <cell r="AS674"/>
          <cell r="AT674">
            <v>0</v>
          </cell>
          <cell r="AU674">
            <v>0</v>
          </cell>
          <cell r="AV674"/>
          <cell r="AW674">
            <v>0</v>
          </cell>
          <cell r="AX674">
            <v>0</v>
          </cell>
          <cell r="AY674">
            <v>0</v>
          </cell>
          <cell r="AZ674"/>
          <cell r="BA674"/>
          <cell r="BB674"/>
          <cell r="BC674"/>
          <cell r="BD674"/>
          <cell r="BE674"/>
          <cell r="BF674">
            <v>0</v>
          </cell>
          <cell r="BG674">
            <v>0</v>
          </cell>
          <cell r="BH674"/>
          <cell r="BI674">
            <v>0</v>
          </cell>
          <cell r="BJ674"/>
          <cell r="BK674"/>
          <cell r="BL674"/>
          <cell r="BM674"/>
          <cell r="BN674"/>
          <cell r="BO674"/>
          <cell r="BP674"/>
          <cell r="BQ674"/>
          <cell r="BR674"/>
          <cell r="BS674"/>
          <cell r="BT674">
            <v>0</v>
          </cell>
          <cell r="BU674"/>
          <cell r="BV674"/>
          <cell r="BW674"/>
          <cell r="BX674"/>
          <cell r="BY674"/>
          <cell r="BZ674"/>
          <cell r="CA674" t="str">
            <v>Berrens</v>
          </cell>
          <cell r="CB674"/>
          <cell r="CC674">
            <v>8</v>
          </cell>
        </row>
        <row r="675">
          <cell r="C675">
            <v>177</v>
          </cell>
          <cell r="D675">
            <v>12</v>
          </cell>
          <cell r="E675"/>
          <cell r="F675"/>
          <cell r="G675"/>
          <cell r="H675" t="str">
            <v/>
          </cell>
          <cell r="I675" t="str">
            <v/>
          </cell>
          <cell r="J675">
            <v>0</v>
          </cell>
          <cell r="K675" t="str">
            <v>Berrens</v>
          </cell>
          <cell r="L675" t="str">
            <v>Treatment - Fe, Mn</v>
          </cell>
          <cell r="M675" t="str">
            <v>1590007-1</v>
          </cell>
          <cell r="N675" t="str">
            <v xml:space="preserve">No </v>
          </cell>
          <cell r="O675">
            <v>282</v>
          </cell>
          <cell r="P675" t="str">
            <v>Reg</v>
          </cell>
          <cell r="Q675"/>
          <cell r="R675"/>
          <cell r="S675"/>
          <cell r="T675"/>
          <cell r="U675"/>
          <cell r="V675"/>
          <cell r="W675">
            <v>0</v>
          </cell>
          <cell r="X675"/>
          <cell r="Y675"/>
          <cell r="Z675"/>
          <cell r="AA675"/>
          <cell r="AB675"/>
          <cell r="AC675"/>
          <cell r="AD675"/>
          <cell r="AE675"/>
          <cell r="AF675"/>
          <cell r="AG675"/>
          <cell r="AH675"/>
          <cell r="AI675">
            <v>2805000</v>
          </cell>
          <cell r="AJ675">
            <v>2805000</v>
          </cell>
          <cell r="AK675">
            <v>0</v>
          </cell>
          <cell r="AL675"/>
          <cell r="AM675"/>
          <cell r="AN675"/>
          <cell r="AO675"/>
          <cell r="AP675"/>
          <cell r="AQ675">
            <v>2805000</v>
          </cell>
          <cell r="AR675">
            <v>0</v>
          </cell>
          <cell r="AS675"/>
          <cell r="AT675">
            <v>0</v>
          </cell>
          <cell r="AU675">
            <v>0</v>
          </cell>
          <cell r="AV675"/>
          <cell r="AW675">
            <v>0</v>
          </cell>
          <cell r="AX675">
            <v>0</v>
          </cell>
          <cell r="AY675">
            <v>0</v>
          </cell>
          <cell r="AZ675"/>
          <cell r="BA675"/>
          <cell r="BB675"/>
          <cell r="BC675"/>
          <cell r="BD675"/>
          <cell r="BE675"/>
          <cell r="BF675">
            <v>0</v>
          </cell>
          <cell r="BG675">
            <v>0</v>
          </cell>
          <cell r="BH675"/>
          <cell r="BI675">
            <v>0</v>
          </cell>
          <cell r="BJ675"/>
          <cell r="BK675"/>
          <cell r="BL675"/>
          <cell r="BM675"/>
          <cell r="BN675"/>
          <cell r="BO675"/>
          <cell r="BP675"/>
          <cell r="BQ675"/>
          <cell r="BR675"/>
          <cell r="BS675"/>
          <cell r="BT675"/>
          <cell r="BU675"/>
          <cell r="BV675"/>
          <cell r="BW675"/>
          <cell r="BX675"/>
          <cell r="BY675"/>
          <cell r="BZ675"/>
          <cell r="CA675" t="str">
            <v>Berrens</v>
          </cell>
          <cell r="CB675"/>
          <cell r="CC675">
            <v>8</v>
          </cell>
        </row>
        <row r="676">
          <cell r="C676">
            <v>178</v>
          </cell>
          <cell r="D676">
            <v>12</v>
          </cell>
          <cell r="E676"/>
          <cell r="F676"/>
          <cell r="G676"/>
          <cell r="H676" t="str">
            <v/>
          </cell>
          <cell r="I676" t="str">
            <v/>
          </cell>
          <cell r="J676">
            <v>0</v>
          </cell>
          <cell r="K676" t="str">
            <v>Berrens</v>
          </cell>
          <cell r="L676" t="str">
            <v>Watermain - Looping</v>
          </cell>
          <cell r="M676" t="str">
            <v>1590007-3</v>
          </cell>
          <cell r="N676" t="str">
            <v xml:space="preserve">No </v>
          </cell>
          <cell r="O676">
            <v>282</v>
          </cell>
          <cell r="P676" t="str">
            <v>Reg</v>
          </cell>
          <cell r="Q676"/>
          <cell r="R676"/>
          <cell r="S676"/>
          <cell r="T676"/>
          <cell r="U676"/>
          <cell r="V676"/>
          <cell r="W676">
            <v>0</v>
          </cell>
          <cell r="X676"/>
          <cell r="Y676"/>
          <cell r="Z676"/>
          <cell r="AA676"/>
          <cell r="AB676"/>
          <cell r="AC676"/>
          <cell r="AD676"/>
          <cell r="AE676"/>
          <cell r="AF676"/>
          <cell r="AG676"/>
          <cell r="AH676"/>
          <cell r="AI676">
            <v>334000</v>
          </cell>
          <cell r="AJ676">
            <v>334000</v>
          </cell>
          <cell r="AK676">
            <v>0</v>
          </cell>
          <cell r="AL676"/>
          <cell r="AM676"/>
          <cell r="AN676"/>
          <cell r="AO676"/>
          <cell r="AP676"/>
          <cell r="AQ676">
            <v>334000</v>
          </cell>
          <cell r="AR676">
            <v>0</v>
          </cell>
          <cell r="AS676"/>
          <cell r="AT676">
            <v>0</v>
          </cell>
          <cell r="AU676">
            <v>0</v>
          </cell>
          <cell r="AV676"/>
          <cell r="AW676">
            <v>0</v>
          </cell>
          <cell r="AX676">
            <v>0</v>
          </cell>
          <cell r="AY676">
            <v>0</v>
          </cell>
          <cell r="AZ676"/>
          <cell r="BA676"/>
          <cell r="BB676"/>
          <cell r="BC676"/>
          <cell r="BD676"/>
          <cell r="BE676"/>
          <cell r="BF676">
            <v>0</v>
          </cell>
          <cell r="BG676">
            <v>0</v>
          </cell>
          <cell r="BH676"/>
          <cell r="BI676">
            <v>0</v>
          </cell>
          <cell r="BJ676"/>
          <cell r="BK676"/>
          <cell r="BL676"/>
          <cell r="BM676"/>
          <cell r="BN676"/>
          <cell r="BO676"/>
          <cell r="BP676"/>
          <cell r="BQ676"/>
          <cell r="BR676"/>
          <cell r="BS676"/>
          <cell r="BT676"/>
          <cell r="BU676"/>
          <cell r="BV676"/>
          <cell r="BW676"/>
          <cell r="BX676"/>
          <cell r="BY676"/>
          <cell r="BZ676"/>
          <cell r="CA676" t="str">
            <v>Berrens</v>
          </cell>
          <cell r="CB676"/>
          <cell r="CC676">
            <v>8</v>
          </cell>
        </row>
        <row r="677">
          <cell r="C677">
            <v>380</v>
          </cell>
          <cell r="D677">
            <v>10</v>
          </cell>
          <cell r="E677"/>
          <cell r="F677"/>
          <cell r="G677"/>
          <cell r="H677" t="str">
            <v/>
          </cell>
          <cell r="I677" t="str">
            <v/>
          </cell>
          <cell r="J677">
            <v>0</v>
          </cell>
          <cell r="K677" t="str">
            <v>Berrens</v>
          </cell>
          <cell r="L677" t="str">
            <v>Storage - New 50,000 Gal Tower</v>
          </cell>
          <cell r="M677" t="str">
            <v>1590007-2</v>
          </cell>
          <cell r="N677" t="str">
            <v xml:space="preserve">No </v>
          </cell>
          <cell r="O677">
            <v>282</v>
          </cell>
          <cell r="P677" t="str">
            <v>Reg</v>
          </cell>
          <cell r="Q677"/>
          <cell r="R677"/>
          <cell r="S677"/>
          <cell r="T677"/>
          <cell r="U677"/>
          <cell r="V677"/>
          <cell r="W677">
            <v>0</v>
          </cell>
          <cell r="X677"/>
          <cell r="Y677"/>
          <cell r="Z677"/>
          <cell r="AA677"/>
          <cell r="AB677"/>
          <cell r="AC677"/>
          <cell r="AD677"/>
          <cell r="AE677"/>
          <cell r="AF677"/>
          <cell r="AG677"/>
          <cell r="AH677"/>
          <cell r="AI677">
            <v>1838000</v>
          </cell>
          <cell r="AJ677">
            <v>1838000</v>
          </cell>
          <cell r="AK677">
            <v>0</v>
          </cell>
          <cell r="AL677"/>
          <cell r="AM677"/>
          <cell r="AN677"/>
          <cell r="AO677"/>
          <cell r="AP677"/>
          <cell r="AQ677">
            <v>1838000</v>
          </cell>
          <cell r="AR677">
            <v>0</v>
          </cell>
          <cell r="AS677"/>
          <cell r="AT677">
            <v>0</v>
          </cell>
          <cell r="AU677">
            <v>0</v>
          </cell>
          <cell r="AV677"/>
          <cell r="AW677">
            <v>0</v>
          </cell>
          <cell r="AX677">
            <v>0</v>
          </cell>
          <cell r="AY677">
            <v>0</v>
          </cell>
          <cell r="AZ677"/>
          <cell r="BA677"/>
          <cell r="BB677"/>
          <cell r="BC677"/>
          <cell r="BD677"/>
          <cell r="BE677"/>
          <cell r="BF677">
            <v>0</v>
          </cell>
          <cell r="BG677">
            <v>0</v>
          </cell>
          <cell r="BH677"/>
          <cell r="BI677">
            <v>0</v>
          </cell>
          <cell r="BJ677"/>
          <cell r="BK677"/>
          <cell r="BL677"/>
          <cell r="BM677"/>
          <cell r="BN677"/>
          <cell r="BO677"/>
          <cell r="BP677"/>
          <cell r="BQ677"/>
          <cell r="BR677"/>
          <cell r="BS677"/>
          <cell r="BT677"/>
          <cell r="BU677"/>
          <cell r="BV677"/>
          <cell r="BW677"/>
          <cell r="BX677"/>
          <cell r="BY677"/>
          <cell r="BZ677"/>
          <cell r="CA677" t="str">
            <v>Berrens</v>
          </cell>
          <cell r="CB677"/>
          <cell r="CC677">
            <v>8</v>
          </cell>
        </row>
        <row r="678">
          <cell r="C678">
            <v>476</v>
          </cell>
          <cell r="D678">
            <v>10</v>
          </cell>
          <cell r="E678">
            <v>163</v>
          </cell>
          <cell r="F678">
            <v>10</v>
          </cell>
          <cell r="G678"/>
          <cell r="H678" t="str">
            <v/>
          </cell>
          <cell r="I678" t="str">
            <v/>
          </cell>
          <cell r="J678" t="str">
            <v>PER submitted</v>
          </cell>
          <cell r="K678" t="str">
            <v>Barrett</v>
          </cell>
          <cell r="L678" t="str">
            <v xml:space="preserve">Treatment - RO to Address Chlorides </v>
          </cell>
          <cell r="M678" t="str">
            <v>1650013-3</v>
          </cell>
          <cell r="N678" t="str">
            <v xml:space="preserve">No </v>
          </cell>
          <cell r="O678">
            <v>555</v>
          </cell>
          <cell r="P678" t="str">
            <v>Reg</v>
          </cell>
          <cell r="Q678" t="str">
            <v>Exempt</v>
          </cell>
          <cell r="R678"/>
          <cell r="S678">
            <v>45077</v>
          </cell>
          <cell r="T678">
            <v>8617000</v>
          </cell>
          <cell r="U678"/>
          <cell r="V678"/>
          <cell r="W678">
            <v>1723400</v>
          </cell>
          <cell r="X678" t="str">
            <v>Refer to RD</v>
          </cell>
          <cell r="Y678"/>
          <cell r="Z678"/>
          <cell r="AA678"/>
          <cell r="AB678">
            <v>0</v>
          </cell>
          <cell r="AC678"/>
          <cell r="AD678">
            <v>45245</v>
          </cell>
          <cell r="AE678">
            <v>45823</v>
          </cell>
          <cell r="AF678"/>
          <cell r="AG678"/>
          <cell r="AH678" t="str">
            <v xml:space="preserve">on DW &amp; CW </v>
          </cell>
          <cell r="AI678">
            <v>8617000</v>
          </cell>
          <cell r="AJ678">
            <v>8617000</v>
          </cell>
          <cell r="AK678">
            <v>0</v>
          </cell>
          <cell r="AL678"/>
          <cell r="AM678"/>
          <cell r="AN678"/>
          <cell r="AO678"/>
          <cell r="AP678"/>
          <cell r="AQ678">
            <v>8617000</v>
          </cell>
          <cell r="AR678">
            <v>0</v>
          </cell>
          <cell r="AS678"/>
          <cell r="AT678">
            <v>0</v>
          </cell>
          <cell r="AU678">
            <v>0</v>
          </cell>
          <cell r="AV678"/>
          <cell r="AW678">
            <v>0</v>
          </cell>
          <cell r="AX678">
            <v>0</v>
          </cell>
          <cell r="AY678">
            <v>0</v>
          </cell>
          <cell r="AZ678"/>
          <cell r="BA678"/>
          <cell r="BB678"/>
          <cell r="BC678"/>
          <cell r="BD678"/>
          <cell r="BE678"/>
          <cell r="BF678">
            <v>0</v>
          </cell>
          <cell r="BG678">
            <v>0</v>
          </cell>
          <cell r="BH678"/>
          <cell r="BI678">
            <v>4951050</v>
          </cell>
          <cell r="BJ678" t="str">
            <v>PER submitted</v>
          </cell>
          <cell r="BK678"/>
          <cell r="BL678"/>
          <cell r="BM678"/>
          <cell r="BN678"/>
          <cell r="BO678">
            <v>282</v>
          </cell>
          <cell r="BP678"/>
          <cell r="BQ678">
            <v>7617000</v>
          </cell>
          <cell r="BR678">
            <v>200000</v>
          </cell>
          <cell r="BS678">
            <v>1000000</v>
          </cell>
          <cell r="BT678">
            <v>1200000</v>
          </cell>
          <cell r="BU678"/>
          <cell r="BV678"/>
          <cell r="BW678"/>
          <cell r="BX678"/>
          <cell r="BY678">
            <v>6893600</v>
          </cell>
          <cell r="BZ678" t="str">
            <v>PSIG</v>
          </cell>
          <cell r="CA678" t="str">
            <v>Barrett</v>
          </cell>
          <cell r="CB678" t="str">
            <v>Barrett</v>
          </cell>
          <cell r="CC678" t="str">
            <v>6E</v>
          </cell>
        </row>
        <row r="679">
          <cell r="C679">
            <v>477</v>
          </cell>
          <cell r="D679">
            <v>10</v>
          </cell>
          <cell r="E679">
            <v>284</v>
          </cell>
          <cell r="F679">
            <v>10</v>
          </cell>
          <cell r="G679"/>
          <cell r="H679" t="str">
            <v/>
          </cell>
          <cell r="I679" t="str">
            <v/>
          </cell>
          <cell r="J679" t="str">
            <v>PER submitted</v>
          </cell>
          <cell r="K679" t="str">
            <v>Barrett</v>
          </cell>
          <cell r="L679" t="str">
            <v>Storage - Tower Rehab</v>
          </cell>
          <cell r="M679" t="str">
            <v>1650013-5</v>
          </cell>
          <cell r="N679" t="str">
            <v xml:space="preserve">No </v>
          </cell>
          <cell r="O679">
            <v>555</v>
          </cell>
          <cell r="P679" t="str">
            <v>Reg</v>
          </cell>
          <cell r="Q679" t="str">
            <v>Exempt</v>
          </cell>
          <cell r="R679"/>
          <cell r="S679">
            <v>45077</v>
          </cell>
          <cell r="T679">
            <v>1298000</v>
          </cell>
          <cell r="U679"/>
          <cell r="V679"/>
          <cell r="W679">
            <v>698000</v>
          </cell>
          <cell r="X679" t="str">
            <v>Refer to RD</v>
          </cell>
          <cell r="Y679"/>
          <cell r="Z679"/>
          <cell r="AA679"/>
          <cell r="AB679">
            <v>0</v>
          </cell>
          <cell r="AC679"/>
          <cell r="AD679">
            <v>45245</v>
          </cell>
          <cell r="AE679">
            <v>45580</v>
          </cell>
          <cell r="AF679"/>
          <cell r="AG679"/>
          <cell r="AH679"/>
          <cell r="AI679">
            <v>1298000</v>
          </cell>
          <cell r="AJ679">
            <v>1298000</v>
          </cell>
          <cell r="AK679">
            <v>0</v>
          </cell>
          <cell r="AL679"/>
          <cell r="AM679"/>
          <cell r="AN679"/>
          <cell r="AO679"/>
          <cell r="AP679"/>
          <cell r="AQ679">
            <v>1298000</v>
          </cell>
          <cell r="AR679">
            <v>0</v>
          </cell>
          <cell r="AS679"/>
          <cell r="AT679">
            <v>0</v>
          </cell>
          <cell r="AU679">
            <v>0</v>
          </cell>
          <cell r="AV679"/>
          <cell r="AW679">
            <v>0</v>
          </cell>
          <cell r="AX679">
            <v>0</v>
          </cell>
          <cell r="AY679">
            <v>0</v>
          </cell>
          <cell r="AZ679"/>
          <cell r="BA679"/>
          <cell r="BB679"/>
          <cell r="BC679"/>
          <cell r="BD679"/>
          <cell r="BE679"/>
          <cell r="BF679">
            <v>0</v>
          </cell>
          <cell r="BG679">
            <v>0</v>
          </cell>
          <cell r="BH679"/>
          <cell r="BI679">
            <v>0</v>
          </cell>
          <cell r="BJ679" t="str">
            <v>PER submitted</v>
          </cell>
          <cell r="BK679"/>
          <cell r="BL679"/>
          <cell r="BM679"/>
          <cell r="BN679"/>
          <cell r="BO679"/>
          <cell r="BP679"/>
          <cell r="BQ679"/>
          <cell r="BR679"/>
          <cell r="BS679"/>
          <cell r="BT679">
            <v>0</v>
          </cell>
          <cell r="BU679">
            <v>600000</v>
          </cell>
          <cell r="BV679" t="str">
            <v>2023 award</v>
          </cell>
          <cell r="BW679"/>
          <cell r="BX679"/>
          <cell r="BY679"/>
          <cell r="BZ679"/>
          <cell r="CA679" t="str">
            <v>Barrett</v>
          </cell>
          <cell r="CB679" t="str">
            <v>Barrett</v>
          </cell>
          <cell r="CC679" t="str">
            <v>6E</v>
          </cell>
        </row>
        <row r="680">
          <cell r="C680">
            <v>690</v>
          </cell>
          <cell r="D680">
            <v>7</v>
          </cell>
          <cell r="E680">
            <v>533</v>
          </cell>
          <cell r="F680">
            <v>7</v>
          </cell>
          <cell r="G680"/>
          <cell r="H680" t="str">
            <v/>
          </cell>
          <cell r="I680" t="str">
            <v/>
          </cell>
          <cell r="J680">
            <v>0</v>
          </cell>
          <cell r="K680" t="str">
            <v>Barrett</v>
          </cell>
          <cell r="L680" t="str">
            <v>Treatment - New Fe/Mn Plant &amp; Wells</v>
          </cell>
          <cell r="M680" t="str">
            <v>1730063-6</v>
          </cell>
          <cell r="N680" t="str">
            <v xml:space="preserve">No </v>
          </cell>
          <cell r="O680">
            <v>1425</v>
          </cell>
          <cell r="P680" t="str">
            <v>Reg</v>
          </cell>
          <cell r="Q680" t="str">
            <v>Exempt</v>
          </cell>
          <cell r="R680"/>
          <cell r="S680"/>
          <cell r="T680"/>
          <cell r="U680"/>
          <cell r="V680"/>
          <cell r="W680">
            <v>0</v>
          </cell>
          <cell r="X680"/>
          <cell r="Y680"/>
          <cell r="Z680"/>
          <cell r="AA680"/>
          <cell r="AB680">
            <v>0</v>
          </cell>
          <cell r="AC680"/>
          <cell r="AD680">
            <v>44682</v>
          </cell>
          <cell r="AE680">
            <v>44834</v>
          </cell>
          <cell r="AF680"/>
          <cell r="AG680"/>
          <cell r="AH680" t="str">
            <v>want SPAP</v>
          </cell>
          <cell r="AI680">
            <v>7548900</v>
          </cell>
          <cell r="AJ680">
            <v>7548900</v>
          </cell>
          <cell r="AK680">
            <v>0</v>
          </cell>
          <cell r="AL680"/>
          <cell r="AM680"/>
          <cell r="AN680"/>
          <cell r="AO680"/>
          <cell r="AP680"/>
          <cell r="AQ680">
            <v>7548900</v>
          </cell>
          <cell r="AR680">
            <v>0</v>
          </cell>
          <cell r="AS680"/>
          <cell r="AT680">
            <v>0</v>
          </cell>
          <cell r="AU680">
            <v>0</v>
          </cell>
          <cell r="AV680"/>
          <cell r="AW680">
            <v>0</v>
          </cell>
          <cell r="AX680">
            <v>0</v>
          </cell>
          <cell r="AY680">
            <v>0</v>
          </cell>
          <cell r="AZ680"/>
          <cell r="BA680"/>
          <cell r="BB680"/>
          <cell r="BC680"/>
          <cell r="BD680"/>
          <cell r="BE680"/>
          <cell r="BF680">
            <v>0</v>
          </cell>
          <cell r="BG680">
            <v>0</v>
          </cell>
          <cell r="BH680"/>
          <cell r="BI680">
            <v>0</v>
          </cell>
          <cell r="BJ680"/>
          <cell r="BK680"/>
          <cell r="BL680"/>
          <cell r="BM680"/>
          <cell r="BN680"/>
          <cell r="BO680"/>
          <cell r="BP680"/>
          <cell r="BQ680"/>
          <cell r="BR680"/>
          <cell r="BS680"/>
          <cell r="BT680">
            <v>0</v>
          </cell>
          <cell r="BU680"/>
          <cell r="BV680"/>
          <cell r="BW680"/>
          <cell r="BX680"/>
          <cell r="BY680"/>
          <cell r="BZ680"/>
          <cell r="CA680" t="str">
            <v>Barrett</v>
          </cell>
          <cell r="CB680" t="str">
            <v>Barrett</v>
          </cell>
          <cell r="CC680" t="str">
            <v>7W</v>
          </cell>
        </row>
        <row r="681">
          <cell r="C681">
            <v>708</v>
          </cell>
          <cell r="D681">
            <v>6</v>
          </cell>
          <cell r="E681">
            <v>548</v>
          </cell>
          <cell r="F681">
            <v>6</v>
          </cell>
          <cell r="G681" t="str">
            <v/>
          </cell>
          <cell r="H681" t="str">
            <v/>
          </cell>
          <cell r="I681" t="str">
            <v/>
          </cell>
          <cell r="J681">
            <v>0</v>
          </cell>
          <cell r="K681" t="str">
            <v>Barrett</v>
          </cell>
          <cell r="L681" t="str">
            <v>Storage - New 150,000 Gal Tower</v>
          </cell>
          <cell r="M681" t="str">
            <v>1730063-7</v>
          </cell>
          <cell r="N681" t="str">
            <v xml:space="preserve">No </v>
          </cell>
          <cell r="O681">
            <v>1425</v>
          </cell>
          <cell r="P681" t="str">
            <v>Reg</v>
          </cell>
          <cell r="Q681" t="str">
            <v>Exempt</v>
          </cell>
          <cell r="R681"/>
          <cell r="S681"/>
          <cell r="T681"/>
          <cell r="U681"/>
          <cell r="V681"/>
          <cell r="W681">
            <v>0</v>
          </cell>
          <cell r="X681"/>
          <cell r="Y681"/>
          <cell r="Z681"/>
          <cell r="AA681"/>
          <cell r="AB681">
            <v>0</v>
          </cell>
          <cell r="AC681"/>
          <cell r="AD681">
            <v>44682</v>
          </cell>
          <cell r="AE681">
            <v>44834</v>
          </cell>
          <cell r="AF681"/>
          <cell r="AG681"/>
          <cell r="AH681" t="str">
            <v>want SPAP</v>
          </cell>
          <cell r="AI681">
            <v>1292000</v>
          </cell>
          <cell r="AJ681">
            <v>1292000</v>
          </cell>
          <cell r="AK681">
            <v>0</v>
          </cell>
          <cell r="AL681"/>
          <cell r="AM681"/>
          <cell r="AN681"/>
          <cell r="AO681"/>
          <cell r="AP681"/>
          <cell r="AQ681">
            <v>1292000</v>
          </cell>
          <cell r="AR681">
            <v>0</v>
          </cell>
          <cell r="AS681"/>
          <cell r="AT681">
            <v>0</v>
          </cell>
          <cell r="AU681">
            <v>0</v>
          </cell>
          <cell r="AV681"/>
          <cell r="AW681">
            <v>0</v>
          </cell>
          <cell r="AX681">
            <v>0</v>
          </cell>
          <cell r="AY681">
            <v>0</v>
          </cell>
          <cell r="AZ681"/>
          <cell r="BA681"/>
          <cell r="BB681"/>
          <cell r="BC681"/>
          <cell r="BD681"/>
          <cell r="BE681"/>
          <cell r="BF681">
            <v>0</v>
          </cell>
          <cell r="BG681">
            <v>0</v>
          </cell>
          <cell r="BH681"/>
          <cell r="BI681">
            <v>0</v>
          </cell>
          <cell r="BJ681"/>
          <cell r="BK681"/>
          <cell r="BL681"/>
          <cell r="BM681"/>
          <cell r="BN681"/>
          <cell r="BO681"/>
          <cell r="BP681"/>
          <cell r="BQ681"/>
          <cell r="BR681"/>
          <cell r="BS681"/>
          <cell r="BT681">
            <v>0</v>
          </cell>
          <cell r="BU681"/>
          <cell r="BV681"/>
          <cell r="BW681"/>
          <cell r="BX681"/>
          <cell r="BY681"/>
          <cell r="BZ681"/>
          <cell r="CA681" t="str">
            <v>Barrett</v>
          </cell>
          <cell r="CB681" t="str">
            <v>Barrett</v>
          </cell>
          <cell r="CC681" t="str">
            <v>7W</v>
          </cell>
        </row>
        <row r="682">
          <cell r="C682">
            <v>57</v>
          </cell>
          <cell r="D682">
            <v>20</v>
          </cell>
          <cell r="E682"/>
          <cell r="F682"/>
          <cell r="G682">
            <v>2024</v>
          </cell>
          <cell r="H682" t="str">
            <v/>
          </cell>
          <cell r="I682" t="str">
            <v>Yes</v>
          </cell>
          <cell r="J682">
            <v>0</v>
          </cell>
          <cell r="K682" t="str">
            <v>Barrett</v>
          </cell>
          <cell r="L682" t="str">
            <v xml:space="preserve">Other - LSL Repl (Pantown Neighborhood) </v>
          </cell>
          <cell r="M682" t="str">
            <v>1730027-27</v>
          </cell>
          <cell r="N682" t="str">
            <v>Yes</v>
          </cell>
          <cell r="O682">
            <v>54937</v>
          </cell>
          <cell r="P682" t="str">
            <v>LSL</v>
          </cell>
          <cell r="Q682"/>
          <cell r="R682"/>
          <cell r="S682">
            <v>45092</v>
          </cell>
          <cell r="T682">
            <v>1183000</v>
          </cell>
          <cell r="U682">
            <v>0</v>
          </cell>
          <cell r="V682">
            <v>1183000</v>
          </cell>
          <cell r="W682">
            <v>0</v>
          </cell>
          <cell r="X682" t="str">
            <v>Part B</v>
          </cell>
          <cell r="Y682"/>
          <cell r="Z682"/>
          <cell r="AA682"/>
          <cell r="AB682"/>
          <cell r="AC682"/>
          <cell r="AD682">
            <v>45383</v>
          </cell>
          <cell r="AE682">
            <v>45566</v>
          </cell>
          <cell r="AF682"/>
          <cell r="AG682"/>
          <cell r="AH682"/>
          <cell r="AI682">
            <v>1183000</v>
          </cell>
          <cell r="AJ682">
            <v>1183000</v>
          </cell>
          <cell r="AK682">
            <v>0</v>
          </cell>
          <cell r="AL682"/>
          <cell r="AM682"/>
          <cell r="AN682"/>
          <cell r="AO682"/>
          <cell r="AP682"/>
          <cell r="AQ682">
            <v>1183000</v>
          </cell>
          <cell r="AR682">
            <v>1183000</v>
          </cell>
          <cell r="AS682"/>
          <cell r="AT682">
            <v>1183000</v>
          </cell>
          <cell r="AU682">
            <v>0</v>
          </cell>
          <cell r="AV682"/>
          <cell r="AW682">
            <v>1183000</v>
          </cell>
          <cell r="AX682">
            <v>0</v>
          </cell>
          <cell r="AY682">
            <v>0</v>
          </cell>
          <cell r="AZ682"/>
          <cell r="BA682"/>
          <cell r="BB682"/>
          <cell r="BC682"/>
          <cell r="BD682"/>
          <cell r="BE682"/>
          <cell r="BF682">
            <v>0</v>
          </cell>
          <cell r="BG682">
            <v>0</v>
          </cell>
          <cell r="BH682"/>
          <cell r="BI682">
            <v>0</v>
          </cell>
          <cell r="BJ682"/>
          <cell r="BK682"/>
          <cell r="BL682"/>
          <cell r="BM682"/>
          <cell r="BN682"/>
          <cell r="BO682"/>
          <cell r="BP682"/>
          <cell r="BQ682"/>
          <cell r="BR682"/>
          <cell r="BS682"/>
          <cell r="BT682"/>
          <cell r="BU682"/>
          <cell r="BV682"/>
          <cell r="BW682"/>
          <cell r="BX682"/>
          <cell r="BY682"/>
          <cell r="BZ682"/>
          <cell r="CA682" t="str">
            <v>Barrett</v>
          </cell>
          <cell r="CB682"/>
          <cell r="CC682" t="str">
            <v>7W</v>
          </cell>
        </row>
        <row r="683">
          <cell r="C683">
            <v>440</v>
          </cell>
          <cell r="D683">
            <v>10</v>
          </cell>
          <cell r="E683">
            <v>310</v>
          </cell>
          <cell r="F683">
            <v>10</v>
          </cell>
          <cell r="G683">
            <v>2023</v>
          </cell>
          <cell r="H683" t="str">
            <v>Yes</v>
          </cell>
          <cell r="I683" t="str">
            <v/>
          </cell>
          <cell r="J683">
            <v>0</v>
          </cell>
          <cell r="K683" t="str">
            <v>Barrett</v>
          </cell>
          <cell r="L683" t="str">
            <v>Other - LSL Replacement Wilson Ave</v>
          </cell>
          <cell r="M683" t="str">
            <v>1730027-10</v>
          </cell>
          <cell r="N683" t="str">
            <v xml:space="preserve">No </v>
          </cell>
          <cell r="O683">
            <v>40112</v>
          </cell>
          <cell r="P683" t="str">
            <v>LSL</v>
          </cell>
          <cell r="Q683" t="str">
            <v>Exempt</v>
          </cell>
          <cell r="R683"/>
          <cell r="S683" t="str">
            <v>certified</v>
          </cell>
          <cell r="T683">
            <v>364000</v>
          </cell>
          <cell r="U683">
            <v>0</v>
          </cell>
          <cell r="V683">
            <v>364000</v>
          </cell>
          <cell r="W683">
            <v>0</v>
          </cell>
          <cell r="X683" t="str">
            <v>23 Carryover</v>
          </cell>
          <cell r="Y683"/>
          <cell r="Z683">
            <v>44714</v>
          </cell>
          <cell r="AA683">
            <v>364000</v>
          </cell>
          <cell r="AB683">
            <v>0</v>
          </cell>
          <cell r="AC683" t="str">
            <v>Part A5,LSL</v>
          </cell>
          <cell r="AD683">
            <v>45413</v>
          </cell>
          <cell r="AE683">
            <v>45200</v>
          </cell>
          <cell r="AF683"/>
          <cell r="AG683"/>
          <cell r="AH683"/>
          <cell r="AI683">
            <v>364000</v>
          </cell>
          <cell r="AJ683">
            <v>364000</v>
          </cell>
          <cell r="AK683">
            <v>0</v>
          </cell>
          <cell r="AL683"/>
          <cell r="AM683">
            <v>45107</v>
          </cell>
          <cell r="AN683"/>
          <cell r="AO683">
            <v>364000</v>
          </cell>
          <cell r="AP683"/>
          <cell r="AQ683">
            <v>364000</v>
          </cell>
          <cell r="AR683">
            <v>364000</v>
          </cell>
          <cell r="AS683"/>
          <cell r="AT683">
            <v>364000</v>
          </cell>
          <cell r="AU683">
            <v>0</v>
          </cell>
          <cell r="AV683"/>
          <cell r="AW683">
            <v>364000</v>
          </cell>
          <cell r="AX683">
            <v>0</v>
          </cell>
          <cell r="AY683">
            <v>0</v>
          </cell>
          <cell r="AZ683"/>
          <cell r="BA683"/>
          <cell r="BB683"/>
          <cell r="BC683"/>
          <cell r="BD683"/>
          <cell r="BE683"/>
          <cell r="BF683">
            <v>0</v>
          </cell>
          <cell r="BG683">
            <v>0</v>
          </cell>
          <cell r="BH683"/>
          <cell r="BI683">
            <v>0</v>
          </cell>
          <cell r="BJ683"/>
          <cell r="BK683"/>
          <cell r="BL683"/>
          <cell r="BM683"/>
          <cell r="BN683"/>
          <cell r="BO683"/>
          <cell r="BP683"/>
          <cell r="BQ683"/>
          <cell r="BR683"/>
          <cell r="BS683"/>
          <cell r="BT683">
            <v>0</v>
          </cell>
          <cell r="BU683"/>
          <cell r="BV683"/>
          <cell r="BW683"/>
          <cell r="BX683"/>
          <cell r="BY683"/>
          <cell r="BZ683"/>
          <cell r="CA683" t="str">
            <v>Barrett</v>
          </cell>
          <cell r="CB683"/>
          <cell r="CC683" t="str">
            <v>7W</v>
          </cell>
        </row>
        <row r="684">
          <cell r="C684">
            <v>441</v>
          </cell>
          <cell r="D684">
            <v>10</v>
          </cell>
          <cell r="E684">
            <v>312</v>
          </cell>
          <cell r="F684">
            <v>10</v>
          </cell>
          <cell r="G684">
            <v>2023</v>
          </cell>
          <cell r="H684" t="str">
            <v>Yes</v>
          </cell>
          <cell r="I684" t="str">
            <v/>
          </cell>
          <cell r="J684">
            <v>0</v>
          </cell>
          <cell r="K684" t="str">
            <v>Barrett</v>
          </cell>
          <cell r="L684" t="str">
            <v>Other - LSL Replacement Germain St</v>
          </cell>
          <cell r="M684" t="str">
            <v>1730027-12</v>
          </cell>
          <cell r="N684" t="str">
            <v xml:space="preserve">No </v>
          </cell>
          <cell r="O684">
            <v>40112</v>
          </cell>
          <cell r="P684" t="str">
            <v>LSL</v>
          </cell>
          <cell r="Q684" t="str">
            <v>Exempt</v>
          </cell>
          <cell r="R684"/>
          <cell r="S684" t="str">
            <v>certified</v>
          </cell>
          <cell r="T684">
            <v>56000</v>
          </cell>
          <cell r="U684">
            <v>0</v>
          </cell>
          <cell r="V684">
            <v>56000</v>
          </cell>
          <cell r="W684">
            <v>0</v>
          </cell>
          <cell r="X684" t="str">
            <v>23 Carryover</v>
          </cell>
          <cell r="Y684"/>
          <cell r="Z684">
            <v>44714</v>
          </cell>
          <cell r="AA684">
            <v>56000</v>
          </cell>
          <cell r="AB684">
            <v>0</v>
          </cell>
          <cell r="AC684" t="str">
            <v>Part A5,LSL</v>
          </cell>
          <cell r="AD684">
            <v>45413</v>
          </cell>
          <cell r="AE684">
            <v>45200</v>
          </cell>
          <cell r="AF684"/>
          <cell r="AG684"/>
          <cell r="AH684"/>
          <cell r="AI684">
            <v>56000</v>
          </cell>
          <cell r="AJ684">
            <v>56000</v>
          </cell>
          <cell r="AK684">
            <v>0</v>
          </cell>
          <cell r="AL684"/>
          <cell r="AM684">
            <v>45107</v>
          </cell>
          <cell r="AN684"/>
          <cell r="AO684">
            <v>56000</v>
          </cell>
          <cell r="AP684"/>
          <cell r="AQ684">
            <v>56000</v>
          </cell>
          <cell r="AR684">
            <v>56000</v>
          </cell>
          <cell r="AS684"/>
          <cell r="AT684">
            <v>56000</v>
          </cell>
          <cell r="AU684">
            <v>0</v>
          </cell>
          <cell r="AV684"/>
          <cell r="AW684">
            <v>56000</v>
          </cell>
          <cell r="AX684">
            <v>0</v>
          </cell>
          <cell r="AY684">
            <v>0</v>
          </cell>
          <cell r="AZ684"/>
          <cell r="BA684"/>
          <cell r="BB684"/>
          <cell r="BC684"/>
          <cell r="BD684"/>
          <cell r="BE684"/>
          <cell r="BF684">
            <v>0</v>
          </cell>
          <cell r="BG684">
            <v>0</v>
          </cell>
          <cell r="BH684"/>
          <cell r="BI684">
            <v>0</v>
          </cell>
          <cell r="BJ684"/>
          <cell r="BK684"/>
          <cell r="BL684"/>
          <cell r="BM684"/>
          <cell r="BN684"/>
          <cell r="BO684"/>
          <cell r="BP684"/>
          <cell r="BQ684"/>
          <cell r="BR684"/>
          <cell r="BS684"/>
          <cell r="BT684">
            <v>0</v>
          </cell>
          <cell r="BU684"/>
          <cell r="BV684"/>
          <cell r="BW684"/>
          <cell r="BX684"/>
          <cell r="BY684"/>
          <cell r="BZ684"/>
          <cell r="CA684" t="str">
            <v>Barrett</v>
          </cell>
          <cell r="CB684"/>
          <cell r="CC684" t="str">
            <v>7W</v>
          </cell>
        </row>
        <row r="685">
          <cell r="C685">
            <v>498</v>
          </cell>
          <cell r="D685">
            <v>10</v>
          </cell>
          <cell r="E685"/>
          <cell r="F685"/>
          <cell r="G685"/>
          <cell r="H685" t="str">
            <v/>
          </cell>
          <cell r="I685" t="str">
            <v/>
          </cell>
          <cell r="J685">
            <v>0</v>
          </cell>
          <cell r="K685" t="str">
            <v>Barrett</v>
          </cell>
          <cell r="L685" t="str">
            <v>Watermain - CSAH 75-33rd St. S to 38th S</v>
          </cell>
          <cell r="M685" t="str">
            <v>1730027-13</v>
          </cell>
          <cell r="N685" t="str">
            <v xml:space="preserve">No </v>
          </cell>
          <cell r="O685">
            <v>54937</v>
          </cell>
          <cell r="P685" t="str">
            <v>Reg</v>
          </cell>
          <cell r="Q685"/>
          <cell r="R685"/>
          <cell r="S685"/>
          <cell r="T685"/>
          <cell r="U685"/>
          <cell r="V685"/>
          <cell r="W685">
            <v>0</v>
          </cell>
          <cell r="X685"/>
          <cell r="Y685"/>
          <cell r="Z685"/>
          <cell r="AA685"/>
          <cell r="AB685"/>
          <cell r="AC685"/>
          <cell r="AD685"/>
          <cell r="AE685"/>
          <cell r="AF685"/>
          <cell r="AG685"/>
          <cell r="AH685"/>
          <cell r="AI685">
            <v>3000000</v>
          </cell>
          <cell r="AJ685">
            <v>3000000</v>
          </cell>
          <cell r="AK685">
            <v>0</v>
          </cell>
          <cell r="AL685"/>
          <cell r="AM685"/>
          <cell r="AN685"/>
          <cell r="AO685"/>
          <cell r="AP685"/>
          <cell r="AQ685">
            <v>3000000</v>
          </cell>
          <cell r="AR685">
            <v>0</v>
          </cell>
          <cell r="AS685"/>
          <cell r="AT685">
            <v>0</v>
          </cell>
          <cell r="AU685">
            <v>0</v>
          </cell>
          <cell r="AV685"/>
          <cell r="AW685">
            <v>0</v>
          </cell>
          <cell r="AX685">
            <v>0</v>
          </cell>
          <cell r="AY685">
            <v>0</v>
          </cell>
          <cell r="AZ685"/>
          <cell r="BA685"/>
          <cell r="BB685"/>
          <cell r="BC685"/>
          <cell r="BD685"/>
          <cell r="BE685"/>
          <cell r="BF685">
            <v>0</v>
          </cell>
          <cell r="BG685">
            <v>0</v>
          </cell>
          <cell r="BH685"/>
          <cell r="BI685">
            <v>0</v>
          </cell>
          <cell r="BJ685"/>
          <cell r="BK685"/>
          <cell r="BL685"/>
          <cell r="BM685"/>
          <cell r="BN685"/>
          <cell r="BO685"/>
          <cell r="BP685"/>
          <cell r="BQ685"/>
          <cell r="BR685"/>
          <cell r="BS685"/>
          <cell r="BT685"/>
          <cell r="BU685"/>
          <cell r="BV685"/>
          <cell r="BW685"/>
          <cell r="BX685"/>
          <cell r="BY685"/>
          <cell r="BZ685"/>
          <cell r="CA685" t="str">
            <v>Barrett</v>
          </cell>
          <cell r="CB685"/>
          <cell r="CC685" t="str">
            <v>7W</v>
          </cell>
        </row>
        <row r="686">
          <cell r="C686">
            <v>499</v>
          </cell>
          <cell r="D686">
            <v>10</v>
          </cell>
          <cell r="E686"/>
          <cell r="F686"/>
          <cell r="G686"/>
          <cell r="H686" t="str">
            <v/>
          </cell>
          <cell r="I686" t="str">
            <v/>
          </cell>
          <cell r="J686">
            <v>0</v>
          </cell>
          <cell r="K686" t="str">
            <v>Barrett</v>
          </cell>
          <cell r="L686" t="str">
            <v>Watermain - CSAH 75-38th St. S to S Towe</v>
          </cell>
          <cell r="M686" t="str">
            <v>1730027-14</v>
          </cell>
          <cell r="N686" t="str">
            <v xml:space="preserve">No </v>
          </cell>
          <cell r="O686">
            <v>54937</v>
          </cell>
          <cell r="P686" t="str">
            <v>Reg</v>
          </cell>
          <cell r="Q686"/>
          <cell r="R686"/>
          <cell r="S686"/>
          <cell r="T686"/>
          <cell r="U686"/>
          <cell r="V686"/>
          <cell r="W686">
            <v>0</v>
          </cell>
          <cell r="X686"/>
          <cell r="Y686"/>
          <cell r="Z686"/>
          <cell r="AA686"/>
          <cell r="AB686"/>
          <cell r="AC686"/>
          <cell r="AD686"/>
          <cell r="AE686"/>
          <cell r="AF686"/>
          <cell r="AG686"/>
          <cell r="AH686"/>
          <cell r="AI686">
            <v>2110000</v>
          </cell>
          <cell r="AJ686">
            <v>2110000</v>
          </cell>
          <cell r="AK686">
            <v>0</v>
          </cell>
          <cell r="AL686"/>
          <cell r="AM686"/>
          <cell r="AN686"/>
          <cell r="AO686"/>
          <cell r="AP686"/>
          <cell r="AQ686">
            <v>2110000</v>
          </cell>
          <cell r="AR686">
            <v>0</v>
          </cell>
          <cell r="AS686"/>
          <cell r="AT686">
            <v>0</v>
          </cell>
          <cell r="AU686">
            <v>0</v>
          </cell>
          <cell r="AV686"/>
          <cell r="AW686">
            <v>0</v>
          </cell>
          <cell r="AX686">
            <v>0</v>
          </cell>
          <cell r="AY686">
            <v>0</v>
          </cell>
          <cell r="AZ686"/>
          <cell r="BA686"/>
          <cell r="BB686"/>
          <cell r="BC686"/>
          <cell r="BD686"/>
          <cell r="BE686"/>
          <cell r="BF686">
            <v>0</v>
          </cell>
          <cell r="BG686">
            <v>0</v>
          </cell>
          <cell r="BH686"/>
          <cell r="BI686">
            <v>0</v>
          </cell>
          <cell r="BJ686"/>
          <cell r="BK686"/>
          <cell r="BL686"/>
          <cell r="BM686"/>
          <cell r="BN686"/>
          <cell r="BO686"/>
          <cell r="BP686"/>
          <cell r="BQ686"/>
          <cell r="BR686"/>
          <cell r="BS686"/>
          <cell r="BT686"/>
          <cell r="BU686"/>
          <cell r="BV686"/>
          <cell r="BW686"/>
          <cell r="BX686"/>
          <cell r="BY686"/>
          <cell r="BZ686"/>
          <cell r="CA686" t="str">
            <v>Barrett</v>
          </cell>
          <cell r="CB686"/>
          <cell r="CC686" t="str">
            <v>7W</v>
          </cell>
        </row>
        <row r="687">
          <cell r="C687">
            <v>500</v>
          </cell>
          <cell r="D687">
            <v>10</v>
          </cell>
          <cell r="E687"/>
          <cell r="F687"/>
          <cell r="G687"/>
          <cell r="H687" t="str">
            <v/>
          </cell>
          <cell r="I687" t="str">
            <v/>
          </cell>
          <cell r="J687">
            <v>0</v>
          </cell>
          <cell r="K687" t="str">
            <v>Barrett</v>
          </cell>
          <cell r="L687" t="str">
            <v>Watermain - 255th St. S to Clearwater Rd</v>
          </cell>
          <cell r="M687" t="str">
            <v>1730027-15</v>
          </cell>
          <cell r="N687" t="str">
            <v xml:space="preserve">No </v>
          </cell>
          <cell r="O687">
            <v>54937</v>
          </cell>
          <cell r="P687" t="str">
            <v>Reg</v>
          </cell>
          <cell r="Q687"/>
          <cell r="R687"/>
          <cell r="S687"/>
          <cell r="T687"/>
          <cell r="U687"/>
          <cell r="V687"/>
          <cell r="W687">
            <v>0</v>
          </cell>
          <cell r="X687"/>
          <cell r="Y687"/>
          <cell r="Z687"/>
          <cell r="AA687"/>
          <cell r="AB687"/>
          <cell r="AC687"/>
          <cell r="AD687"/>
          <cell r="AE687"/>
          <cell r="AF687"/>
          <cell r="AG687"/>
          <cell r="AH687"/>
          <cell r="AI687">
            <v>1509000</v>
          </cell>
          <cell r="AJ687">
            <v>1509000</v>
          </cell>
          <cell r="AK687">
            <v>0</v>
          </cell>
          <cell r="AL687"/>
          <cell r="AM687"/>
          <cell r="AN687"/>
          <cell r="AO687"/>
          <cell r="AP687"/>
          <cell r="AQ687">
            <v>1509000</v>
          </cell>
          <cell r="AR687">
            <v>0</v>
          </cell>
          <cell r="AS687"/>
          <cell r="AT687">
            <v>0</v>
          </cell>
          <cell r="AU687">
            <v>0</v>
          </cell>
          <cell r="AV687"/>
          <cell r="AW687">
            <v>0</v>
          </cell>
          <cell r="AX687">
            <v>0</v>
          </cell>
          <cell r="AY687">
            <v>0</v>
          </cell>
          <cell r="AZ687"/>
          <cell r="BA687"/>
          <cell r="BB687"/>
          <cell r="BC687"/>
          <cell r="BD687"/>
          <cell r="BE687"/>
          <cell r="BF687">
            <v>0</v>
          </cell>
          <cell r="BG687">
            <v>0</v>
          </cell>
          <cell r="BH687"/>
          <cell r="BI687">
            <v>0</v>
          </cell>
          <cell r="BJ687"/>
          <cell r="BK687"/>
          <cell r="BL687"/>
          <cell r="BM687"/>
          <cell r="BN687"/>
          <cell r="BO687"/>
          <cell r="BP687"/>
          <cell r="BQ687"/>
          <cell r="BR687"/>
          <cell r="BS687"/>
          <cell r="BT687"/>
          <cell r="BU687"/>
          <cell r="BV687"/>
          <cell r="BW687"/>
          <cell r="BX687"/>
          <cell r="BY687"/>
          <cell r="BZ687"/>
          <cell r="CA687" t="str">
            <v>Barrett</v>
          </cell>
          <cell r="CB687"/>
          <cell r="CC687" t="str">
            <v>7W</v>
          </cell>
        </row>
        <row r="688">
          <cell r="C688">
            <v>501</v>
          </cell>
          <cell r="D688">
            <v>10</v>
          </cell>
          <cell r="E688"/>
          <cell r="F688"/>
          <cell r="G688"/>
          <cell r="H688" t="str">
            <v/>
          </cell>
          <cell r="I688" t="str">
            <v/>
          </cell>
          <cell r="J688">
            <v>0</v>
          </cell>
          <cell r="K688" t="str">
            <v>Barrett</v>
          </cell>
          <cell r="L688" t="str">
            <v xml:space="preserve">Watermain - 2nd/3rd St. N-10th Ave. N </v>
          </cell>
          <cell r="M688" t="str">
            <v>1730027-16</v>
          </cell>
          <cell r="N688" t="str">
            <v xml:space="preserve">No </v>
          </cell>
          <cell r="O688">
            <v>54937</v>
          </cell>
          <cell r="P688" t="str">
            <v>Reg</v>
          </cell>
          <cell r="Q688"/>
          <cell r="R688"/>
          <cell r="S688"/>
          <cell r="T688"/>
          <cell r="U688"/>
          <cell r="V688"/>
          <cell r="W688">
            <v>0</v>
          </cell>
          <cell r="X688"/>
          <cell r="Y688"/>
          <cell r="Z688"/>
          <cell r="AA688"/>
          <cell r="AB688"/>
          <cell r="AC688"/>
          <cell r="AD688"/>
          <cell r="AE688"/>
          <cell r="AF688"/>
          <cell r="AG688"/>
          <cell r="AH688"/>
          <cell r="AI688">
            <v>2200000</v>
          </cell>
          <cell r="AJ688">
            <v>2200000</v>
          </cell>
          <cell r="AK688">
            <v>0</v>
          </cell>
          <cell r="AL688"/>
          <cell r="AM688"/>
          <cell r="AN688"/>
          <cell r="AO688"/>
          <cell r="AP688"/>
          <cell r="AQ688">
            <v>2200000</v>
          </cell>
          <cell r="AR688">
            <v>0</v>
          </cell>
          <cell r="AS688"/>
          <cell r="AT688">
            <v>0</v>
          </cell>
          <cell r="AU688">
            <v>0</v>
          </cell>
          <cell r="AV688"/>
          <cell r="AW688">
            <v>0</v>
          </cell>
          <cell r="AX688">
            <v>0</v>
          </cell>
          <cell r="AY688">
            <v>0</v>
          </cell>
          <cell r="AZ688"/>
          <cell r="BA688"/>
          <cell r="BB688"/>
          <cell r="BC688"/>
          <cell r="BD688"/>
          <cell r="BE688"/>
          <cell r="BF688">
            <v>0</v>
          </cell>
          <cell r="BG688">
            <v>0</v>
          </cell>
          <cell r="BH688"/>
          <cell r="BI688">
            <v>0</v>
          </cell>
          <cell r="BJ688"/>
          <cell r="BK688"/>
          <cell r="BL688"/>
          <cell r="BM688"/>
          <cell r="BN688"/>
          <cell r="BO688"/>
          <cell r="BP688"/>
          <cell r="BQ688"/>
          <cell r="BR688"/>
          <cell r="BS688"/>
          <cell r="BT688"/>
          <cell r="BU688"/>
          <cell r="BV688"/>
          <cell r="BW688"/>
          <cell r="BX688"/>
          <cell r="BY688"/>
          <cell r="BZ688"/>
          <cell r="CA688" t="str">
            <v>Barrett</v>
          </cell>
          <cell r="CB688"/>
          <cell r="CC688" t="str">
            <v>7W</v>
          </cell>
        </row>
        <row r="689">
          <cell r="C689">
            <v>502</v>
          </cell>
          <cell r="D689">
            <v>10</v>
          </cell>
          <cell r="E689"/>
          <cell r="F689"/>
          <cell r="G689"/>
          <cell r="H689" t="str">
            <v/>
          </cell>
          <cell r="I689" t="str">
            <v/>
          </cell>
          <cell r="J689">
            <v>0</v>
          </cell>
          <cell r="K689" t="str">
            <v>Barrett</v>
          </cell>
          <cell r="L689" t="str">
            <v>Watermain - CSAH 75-Washington Mem Dr.</v>
          </cell>
          <cell r="M689" t="str">
            <v>1730027-17</v>
          </cell>
          <cell r="N689" t="str">
            <v xml:space="preserve">No </v>
          </cell>
          <cell r="O689">
            <v>54937</v>
          </cell>
          <cell r="P689" t="str">
            <v>Reg</v>
          </cell>
          <cell r="Q689"/>
          <cell r="R689"/>
          <cell r="S689"/>
          <cell r="T689"/>
          <cell r="U689"/>
          <cell r="V689"/>
          <cell r="W689">
            <v>0</v>
          </cell>
          <cell r="X689"/>
          <cell r="Y689"/>
          <cell r="Z689"/>
          <cell r="AA689"/>
          <cell r="AB689"/>
          <cell r="AC689"/>
          <cell r="AD689"/>
          <cell r="AE689"/>
          <cell r="AF689"/>
          <cell r="AG689"/>
          <cell r="AH689"/>
          <cell r="AI689">
            <v>2135000</v>
          </cell>
          <cell r="AJ689">
            <v>2135000</v>
          </cell>
          <cell r="AK689">
            <v>0</v>
          </cell>
          <cell r="AL689"/>
          <cell r="AM689"/>
          <cell r="AN689"/>
          <cell r="AO689"/>
          <cell r="AP689"/>
          <cell r="AQ689">
            <v>2135000</v>
          </cell>
          <cell r="AR689">
            <v>0</v>
          </cell>
          <cell r="AS689"/>
          <cell r="AT689">
            <v>0</v>
          </cell>
          <cell r="AU689">
            <v>0</v>
          </cell>
          <cell r="AV689"/>
          <cell r="AW689">
            <v>0</v>
          </cell>
          <cell r="AX689">
            <v>0</v>
          </cell>
          <cell r="AY689">
            <v>0</v>
          </cell>
          <cell r="AZ689"/>
          <cell r="BA689"/>
          <cell r="BB689"/>
          <cell r="BC689"/>
          <cell r="BD689"/>
          <cell r="BE689"/>
          <cell r="BF689">
            <v>0</v>
          </cell>
          <cell r="BG689">
            <v>0</v>
          </cell>
          <cell r="BH689"/>
          <cell r="BI689">
            <v>0</v>
          </cell>
          <cell r="BJ689"/>
          <cell r="BK689"/>
          <cell r="BL689"/>
          <cell r="BM689"/>
          <cell r="BN689"/>
          <cell r="BO689"/>
          <cell r="BP689"/>
          <cell r="BQ689"/>
          <cell r="BR689"/>
          <cell r="BS689"/>
          <cell r="BT689"/>
          <cell r="BU689"/>
          <cell r="BV689"/>
          <cell r="BW689"/>
          <cell r="BX689"/>
          <cell r="BY689"/>
          <cell r="BZ689"/>
          <cell r="CA689" t="str">
            <v>Barrett</v>
          </cell>
          <cell r="CB689"/>
          <cell r="CC689" t="str">
            <v>7W</v>
          </cell>
        </row>
        <row r="690">
          <cell r="C690">
            <v>503</v>
          </cell>
          <cell r="D690">
            <v>10</v>
          </cell>
          <cell r="E690"/>
          <cell r="F690"/>
          <cell r="G690"/>
          <cell r="H690" t="str">
            <v/>
          </cell>
          <cell r="I690" t="str">
            <v/>
          </cell>
          <cell r="J690">
            <v>0</v>
          </cell>
          <cell r="K690" t="str">
            <v>Barrett</v>
          </cell>
          <cell r="L690" t="str">
            <v xml:space="preserve">Watermain - 22nd St. S-CR 136 to Cooper </v>
          </cell>
          <cell r="M690" t="str">
            <v>1730027-19</v>
          </cell>
          <cell r="N690" t="str">
            <v xml:space="preserve">No </v>
          </cell>
          <cell r="O690">
            <v>54937</v>
          </cell>
          <cell r="P690" t="str">
            <v>Reg</v>
          </cell>
          <cell r="Q690"/>
          <cell r="R690"/>
          <cell r="S690"/>
          <cell r="T690"/>
          <cell r="U690"/>
          <cell r="V690"/>
          <cell r="W690">
            <v>0</v>
          </cell>
          <cell r="X690"/>
          <cell r="Y690"/>
          <cell r="Z690"/>
          <cell r="AA690"/>
          <cell r="AB690"/>
          <cell r="AC690"/>
          <cell r="AD690"/>
          <cell r="AE690"/>
          <cell r="AF690"/>
          <cell r="AG690"/>
          <cell r="AH690"/>
          <cell r="AI690">
            <v>1997000</v>
          </cell>
          <cell r="AJ690">
            <v>1997000</v>
          </cell>
          <cell r="AK690">
            <v>0</v>
          </cell>
          <cell r="AL690"/>
          <cell r="AM690"/>
          <cell r="AN690"/>
          <cell r="AO690"/>
          <cell r="AP690"/>
          <cell r="AQ690">
            <v>1997000</v>
          </cell>
          <cell r="AR690">
            <v>0</v>
          </cell>
          <cell r="AS690"/>
          <cell r="AT690">
            <v>0</v>
          </cell>
          <cell r="AU690">
            <v>0</v>
          </cell>
          <cell r="AV690"/>
          <cell r="AW690">
            <v>0</v>
          </cell>
          <cell r="AX690">
            <v>0</v>
          </cell>
          <cell r="AY690">
            <v>0</v>
          </cell>
          <cell r="AZ690"/>
          <cell r="BA690"/>
          <cell r="BB690"/>
          <cell r="BC690"/>
          <cell r="BD690"/>
          <cell r="BE690"/>
          <cell r="BF690">
            <v>0</v>
          </cell>
          <cell r="BG690">
            <v>0</v>
          </cell>
          <cell r="BH690"/>
          <cell r="BI690">
            <v>0</v>
          </cell>
          <cell r="BJ690"/>
          <cell r="BK690"/>
          <cell r="BL690"/>
          <cell r="BM690"/>
          <cell r="BN690"/>
          <cell r="BO690"/>
          <cell r="BP690"/>
          <cell r="BQ690"/>
          <cell r="BR690"/>
          <cell r="BS690"/>
          <cell r="BT690"/>
          <cell r="BU690"/>
          <cell r="BV690"/>
          <cell r="BW690"/>
          <cell r="BX690"/>
          <cell r="BY690"/>
          <cell r="BZ690"/>
          <cell r="CA690" t="str">
            <v>Barrett</v>
          </cell>
          <cell r="CB690"/>
          <cell r="CC690" t="str">
            <v>7W</v>
          </cell>
        </row>
        <row r="691">
          <cell r="C691">
            <v>504</v>
          </cell>
          <cell r="D691">
            <v>10</v>
          </cell>
          <cell r="E691"/>
          <cell r="F691"/>
          <cell r="G691"/>
          <cell r="H691" t="str">
            <v/>
          </cell>
          <cell r="I691" t="str">
            <v/>
          </cell>
          <cell r="J691">
            <v>0</v>
          </cell>
          <cell r="K691" t="str">
            <v>Barrett</v>
          </cell>
          <cell r="L691" t="str">
            <v>Watermain - CR 136 Phase 1</v>
          </cell>
          <cell r="M691" t="str">
            <v>1730027-20</v>
          </cell>
          <cell r="N691" t="str">
            <v xml:space="preserve">No </v>
          </cell>
          <cell r="O691">
            <v>54937</v>
          </cell>
          <cell r="P691" t="str">
            <v>Reg</v>
          </cell>
          <cell r="Q691"/>
          <cell r="R691"/>
          <cell r="S691"/>
          <cell r="T691"/>
          <cell r="U691"/>
          <cell r="V691"/>
          <cell r="W691">
            <v>0</v>
          </cell>
          <cell r="X691"/>
          <cell r="Y691"/>
          <cell r="Z691"/>
          <cell r="AA691"/>
          <cell r="AB691"/>
          <cell r="AC691"/>
          <cell r="AD691"/>
          <cell r="AE691"/>
          <cell r="AF691"/>
          <cell r="AG691"/>
          <cell r="AH691"/>
          <cell r="AI691">
            <v>6000000</v>
          </cell>
          <cell r="AJ691">
            <v>6000000</v>
          </cell>
          <cell r="AK691">
            <v>0</v>
          </cell>
          <cell r="AL691"/>
          <cell r="AM691"/>
          <cell r="AN691"/>
          <cell r="AO691"/>
          <cell r="AP691"/>
          <cell r="AQ691">
            <v>6000000</v>
          </cell>
          <cell r="AR691">
            <v>0</v>
          </cell>
          <cell r="AS691"/>
          <cell r="AT691">
            <v>0</v>
          </cell>
          <cell r="AU691">
            <v>0</v>
          </cell>
          <cell r="AV691"/>
          <cell r="AW691">
            <v>0</v>
          </cell>
          <cell r="AX691">
            <v>0</v>
          </cell>
          <cell r="AY691">
            <v>0</v>
          </cell>
          <cell r="AZ691"/>
          <cell r="BA691"/>
          <cell r="BB691"/>
          <cell r="BC691"/>
          <cell r="BD691"/>
          <cell r="BE691"/>
          <cell r="BF691">
            <v>0</v>
          </cell>
          <cell r="BG691">
            <v>0</v>
          </cell>
          <cell r="BH691"/>
          <cell r="BI691">
            <v>0</v>
          </cell>
          <cell r="BJ691"/>
          <cell r="BK691"/>
          <cell r="BL691"/>
          <cell r="BM691"/>
          <cell r="BN691"/>
          <cell r="BO691"/>
          <cell r="BP691"/>
          <cell r="BQ691"/>
          <cell r="BR691"/>
          <cell r="BS691"/>
          <cell r="BT691"/>
          <cell r="BU691"/>
          <cell r="BV691"/>
          <cell r="BW691"/>
          <cell r="BX691"/>
          <cell r="BY691"/>
          <cell r="BZ691"/>
          <cell r="CA691" t="str">
            <v>Barrett</v>
          </cell>
          <cell r="CB691"/>
          <cell r="CC691" t="str">
            <v>7W</v>
          </cell>
        </row>
        <row r="692">
          <cell r="C692">
            <v>505</v>
          </cell>
          <cell r="D692">
            <v>10</v>
          </cell>
          <cell r="E692"/>
          <cell r="F692"/>
          <cell r="G692"/>
          <cell r="H692" t="str">
            <v/>
          </cell>
          <cell r="I692" t="str">
            <v/>
          </cell>
          <cell r="J692">
            <v>0</v>
          </cell>
          <cell r="K692" t="str">
            <v>Barrett</v>
          </cell>
          <cell r="L692" t="str">
            <v>Watermain - CR 136 Phase 2</v>
          </cell>
          <cell r="M692" t="str">
            <v>1730027-21</v>
          </cell>
          <cell r="N692" t="str">
            <v xml:space="preserve">No </v>
          </cell>
          <cell r="O692">
            <v>54937</v>
          </cell>
          <cell r="P692" t="str">
            <v>Reg</v>
          </cell>
          <cell r="Q692"/>
          <cell r="R692"/>
          <cell r="S692"/>
          <cell r="T692"/>
          <cell r="U692"/>
          <cell r="V692"/>
          <cell r="W692">
            <v>0</v>
          </cell>
          <cell r="X692"/>
          <cell r="Y692"/>
          <cell r="Z692"/>
          <cell r="AA692"/>
          <cell r="AB692"/>
          <cell r="AC692"/>
          <cell r="AD692"/>
          <cell r="AE692"/>
          <cell r="AF692"/>
          <cell r="AG692"/>
          <cell r="AH692"/>
          <cell r="AI692">
            <v>6000000</v>
          </cell>
          <cell r="AJ692">
            <v>6000000</v>
          </cell>
          <cell r="AK692">
            <v>0</v>
          </cell>
          <cell r="AL692"/>
          <cell r="AM692"/>
          <cell r="AN692"/>
          <cell r="AO692"/>
          <cell r="AP692"/>
          <cell r="AQ692">
            <v>6000000</v>
          </cell>
          <cell r="AR692">
            <v>0</v>
          </cell>
          <cell r="AS692"/>
          <cell r="AT692">
            <v>0</v>
          </cell>
          <cell r="AU692">
            <v>0</v>
          </cell>
          <cell r="AV692"/>
          <cell r="AW692">
            <v>0</v>
          </cell>
          <cell r="AX692">
            <v>0</v>
          </cell>
          <cell r="AY692">
            <v>0</v>
          </cell>
          <cell r="AZ692"/>
          <cell r="BA692"/>
          <cell r="BB692"/>
          <cell r="BC692"/>
          <cell r="BD692"/>
          <cell r="BE692"/>
          <cell r="BF692">
            <v>0</v>
          </cell>
          <cell r="BG692">
            <v>0</v>
          </cell>
          <cell r="BH692"/>
          <cell r="BI692">
            <v>0</v>
          </cell>
          <cell r="BJ692"/>
          <cell r="BK692"/>
          <cell r="BL692"/>
          <cell r="BM692"/>
          <cell r="BN692"/>
          <cell r="BO692"/>
          <cell r="BP692"/>
          <cell r="BQ692"/>
          <cell r="BR692"/>
          <cell r="BS692"/>
          <cell r="BT692"/>
          <cell r="BU692"/>
          <cell r="BV692"/>
          <cell r="BW692"/>
          <cell r="BX692"/>
          <cell r="BY692"/>
          <cell r="BZ692"/>
          <cell r="CA692" t="str">
            <v>Barrett</v>
          </cell>
          <cell r="CB692"/>
          <cell r="CC692" t="str">
            <v>7W</v>
          </cell>
        </row>
        <row r="693">
          <cell r="C693">
            <v>506</v>
          </cell>
          <cell r="D693">
            <v>10</v>
          </cell>
          <cell r="E693"/>
          <cell r="F693"/>
          <cell r="G693"/>
          <cell r="H693" t="str">
            <v/>
          </cell>
          <cell r="I693" t="str">
            <v/>
          </cell>
          <cell r="J693">
            <v>0</v>
          </cell>
          <cell r="K693" t="str">
            <v>Barrett</v>
          </cell>
          <cell r="L693" t="str">
            <v>Storage - South 2MG Ground Storage Reser</v>
          </cell>
          <cell r="M693" t="str">
            <v>1730027-22</v>
          </cell>
          <cell r="N693" t="str">
            <v xml:space="preserve">No </v>
          </cell>
          <cell r="O693">
            <v>54937</v>
          </cell>
          <cell r="P693" t="str">
            <v>Reg</v>
          </cell>
          <cell r="Q693"/>
          <cell r="R693"/>
          <cell r="S693"/>
          <cell r="T693"/>
          <cell r="U693"/>
          <cell r="V693"/>
          <cell r="W693">
            <v>0</v>
          </cell>
          <cell r="X693"/>
          <cell r="Y693"/>
          <cell r="Z693"/>
          <cell r="AA693"/>
          <cell r="AB693"/>
          <cell r="AC693"/>
          <cell r="AD693"/>
          <cell r="AE693"/>
          <cell r="AF693"/>
          <cell r="AG693"/>
          <cell r="AH693"/>
          <cell r="AI693">
            <v>7580000</v>
          </cell>
          <cell r="AJ693">
            <v>7580000</v>
          </cell>
          <cell r="AK693">
            <v>0</v>
          </cell>
          <cell r="AL693"/>
          <cell r="AM693"/>
          <cell r="AN693"/>
          <cell r="AO693"/>
          <cell r="AP693"/>
          <cell r="AQ693">
            <v>7580000</v>
          </cell>
          <cell r="AR693">
            <v>0</v>
          </cell>
          <cell r="AS693"/>
          <cell r="AT693">
            <v>0</v>
          </cell>
          <cell r="AU693">
            <v>0</v>
          </cell>
          <cell r="AV693"/>
          <cell r="AW693">
            <v>0</v>
          </cell>
          <cell r="AX693">
            <v>0</v>
          </cell>
          <cell r="AY693">
            <v>0</v>
          </cell>
          <cell r="AZ693"/>
          <cell r="BA693"/>
          <cell r="BB693"/>
          <cell r="BC693"/>
          <cell r="BD693"/>
          <cell r="BE693"/>
          <cell r="BF693">
            <v>0</v>
          </cell>
          <cell r="BG693">
            <v>0</v>
          </cell>
          <cell r="BH693"/>
          <cell r="BI693">
            <v>0</v>
          </cell>
          <cell r="BJ693"/>
          <cell r="BK693"/>
          <cell r="BL693"/>
          <cell r="BM693"/>
          <cell r="BN693"/>
          <cell r="BO693"/>
          <cell r="BP693"/>
          <cell r="BQ693"/>
          <cell r="BR693"/>
          <cell r="BS693"/>
          <cell r="BT693"/>
          <cell r="BU693"/>
          <cell r="BV693"/>
          <cell r="BW693"/>
          <cell r="BX693"/>
          <cell r="BY693"/>
          <cell r="BZ693"/>
          <cell r="CA693" t="str">
            <v>Barrett</v>
          </cell>
          <cell r="CB693"/>
          <cell r="CC693" t="str">
            <v>7W</v>
          </cell>
        </row>
        <row r="694">
          <cell r="C694">
            <v>507</v>
          </cell>
          <cell r="D694">
            <v>10</v>
          </cell>
          <cell r="E694"/>
          <cell r="F694"/>
          <cell r="G694"/>
          <cell r="H694" t="str">
            <v/>
          </cell>
          <cell r="I694" t="str">
            <v/>
          </cell>
          <cell r="J694">
            <v>0</v>
          </cell>
          <cell r="K694" t="str">
            <v>Barrett</v>
          </cell>
          <cell r="L694" t="str">
            <v xml:space="preserve">Watermain - CR74 Looping </v>
          </cell>
          <cell r="M694" t="str">
            <v>1730027-23</v>
          </cell>
          <cell r="N694" t="str">
            <v xml:space="preserve">No </v>
          </cell>
          <cell r="O694">
            <v>54937</v>
          </cell>
          <cell r="P694" t="str">
            <v>Reg</v>
          </cell>
          <cell r="Q694"/>
          <cell r="R694"/>
          <cell r="S694"/>
          <cell r="T694"/>
          <cell r="U694"/>
          <cell r="V694"/>
          <cell r="W694">
            <v>0</v>
          </cell>
          <cell r="X694"/>
          <cell r="Y694"/>
          <cell r="Z694"/>
          <cell r="AA694"/>
          <cell r="AB694"/>
          <cell r="AC694"/>
          <cell r="AD694"/>
          <cell r="AE694"/>
          <cell r="AF694"/>
          <cell r="AG694"/>
          <cell r="AH694"/>
          <cell r="AI694">
            <v>2092000</v>
          </cell>
          <cell r="AJ694">
            <v>2092000</v>
          </cell>
          <cell r="AK694">
            <v>0</v>
          </cell>
          <cell r="AL694"/>
          <cell r="AM694"/>
          <cell r="AN694"/>
          <cell r="AO694"/>
          <cell r="AP694"/>
          <cell r="AQ694">
            <v>2092000</v>
          </cell>
          <cell r="AR694">
            <v>0</v>
          </cell>
          <cell r="AS694"/>
          <cell r="AT694">
            <v>0</v>
          </cell>
          <cell r="AU694">
            <v>0</v>
          </cell>
          <cell r="AV694"/>
          <cell r="AW694">
            <v>0</v>
          </cell>
          <cell r="AX694">
            <v>0</v>
          </cell>
          <cell r="AY694">
            <v>0</v>
          </cell>
          <cell r="AZ694"/>
          <cell r="BA694"/>
          <cell r="BB694"/>
          <cell r="BC694"/>
          <cell r="BD694"/>
          <cell r="BE694"/>
          <cell r="BF694">
            <v>0</v>
          </cell>
          <cell r="BG694">
            <v>0</v>
          </cell>
          <cell r="BH694"/>
          <cell r="BI694">
            <v>0</v>
          </cell>
          <cell r="BJ694"/>
          <cell r="BK694"/>
          <cell r="BL694"/>
          <cell r="BM694"/>
          <cell r="BN694"/>
          <cell r="BO694"/>
          <cell r="BP694"/>
          <cell r="BQ694"/>
          <cell r="BR694"/>
          <cell r="BS694"/>
          <cell r="BT694"/>
          <cell r="BU694"/>
          <cell r="BV694"/>
          <cell r="BW694"/>
          <cell r="BX694"/>
          <cell r="BY694"/>
          <cell r="BZ694"/>
          <cell r="CA694" t="str">
            <v>Barrett</v>
          </cell>
          <cell r="CB694"/>
          <cell r="CC694" t="str">
            <v>7W</v>
          </cell>
        </row>
        <row r="695">
          <cell r="C695">
            <v>508</v>
          </cell>
          <cell r="D695">
            <v>10</v>
          </cell>
          <cell r="E695"/>
          <cell r="F695"/>
          <cell r="G695"/>
          <cell r="H695" t="str">
            <v/>
          </cell>
          <cell r="I695" t="str">
            <v/>
          </cell>
          <cell r="J695">
            <v>0</v>
          </cell>
          <cell r="K695" t="str">
            <v>Barrett</v>
          </cell>
          <cell r="L695" t="str">
            <v>Storage - Calvary Hill Tower Rehab</v>
          </cell>
          <cell r="M695" t="str">
            <v>1730027-24</v>
          </cell>
          <cell r="N695" t="str">
            <v xml:space="preserve">No </v>
          </cell>
          <cell r="O695">
            <v>54937</v>
          </cell>
          <cell r="P695" t="str">
            <v>Reg</v>
          </cell>
          <cell r="Q695"/>
          <cell r="R695"/>
          <cell r="S695"/>
          <cell r="T695"/>
          <cell r="U695"/>
          <cell r="V695"/>
          <cell r="W695">
            <v>0</v>
          </cell>
          <cell r="X695"/>
          <cell r="Y695"/>
          <cell r="Z695"/>
          <cell r="AA695"/>
          <cell r="AB695"/>
          <cell r="AC695"/>
          <cell r="AD695"/>
          <cell r="AE695"/>
          <cell r="AF695"/>
          <cell r="AG695"/>
          <cell r="AH695"/>
          <cell r="AI695">
            <v>1600000</v>
          </cell>
          <cell r="AJ695">
            <v>1600000</v>
          </cell>
          <cell r="AK695">
            <v>0</v>
          </cell>
          <cell r="AL695"/>
          <cell r="AM695"/>
          <cell r="AN695"/>
          <cell r="AO695"/>
          <cell r="AP695"/>
          <cell r="AQ695">
            <v>1600000</v>
          </cell>
          <cell r="AR695">
            <v>0</v>
          </cell>
          <cell r="AS695"/>
          <cell r="AT695">
            <v>0</v>
          </cell>
          <cell r="AU695">
            <v>0</v>
          </cell>
          <cell r="AV695"/>
          <cell r="AW695">
            <v>0</v>
          </cell>
          <cell r="AX695">
            <v>0</v>
          </cell>
          <cell r="AY695">
            <v>0</v>
          </cell>
          <cell r="AZ695"/>
          <cell r="BA695"/>
          <cell r="BB695"/>
          <cell r="BC695"/>
          <cell r="BD695"/>
          <cell r="BE695"/>
          <cell r="BF695">
            <v>0</v>
          </cell>
          <cell r="BG695">
            <v>0</v>
          </cell>
          <cell r="BH695"/>
          <cell r="BI695">
            <v>0</v>
          </cell>
          <cell r="BJ695"/>
          <cell r="BK695"/>
          <cell r="BL695"/>
          <cell r="BM695"/>
          <cell r="BN695"/>
          <cell r="BO695"/>
          <cell r="BP695"/>
          <cell r="BQ695"/>
          <cell r="BR695"/>
          <cell r="BS695"/>
          <cell r="BT695"/>
          <cell r="BU695"/>
          <cell r="BV695"/>
          <cell r="BW695"/>
          <cell r="BX695"/>
          <cell r="BY695"/>
          <cell r="BZ695"/>
          <cell r="CA695" t="str">
            <v>Barrett</v>
          </cell>
          <cell r="CB695"/>
          <cell r="CC695" t="str">
            <v>7W</v>
          </cell>
        </row>
        <row r="696">
          <cell r="C696">
            <v>509</v>
          </cell>
          <cell r="D696">
            <v>10</v>
          </cell>
          <cell r="E696"/>
          <cell r="F696"/>
          <cell r="G696"/>
          <cell r="H696" t="str">
            <v/>
          </cell>
          <cell r="I696" t="str">
            <v/>
          </cell>
          <cell r="J696">
            <v>0</v>
          </cell>
          <cell r="K696" t="str">
            <v>Barrett</v>
          </cell>
          <cell r="L696" t="str">
            <v>Storage - Calvary Hill Ground Res Rehab</v>
          </cell>
          <cell r="M696" t="str">
            <v>1730027-25</v>
          </cell>
          <cell r="N696" t="str">
            <v xml:space="preserve">No </v>
          </cell>
          <cell r="O696">
            <v>54937</v>
          </cell>
          <cell r="P696" t="str">
            <v>Reg</v>
          </cell>
          <cell r="Q696"/>
          <cell r="R696"/>
          <cell r="S696"/>
          <cell r="T696"/>
          <cell r="U696"/>
          <cell r="V696"/>
          <cell r="W696">
            <v>0</v>
          </cell>
          <cell r="X696"/>
          <cell r="Y696"/>
          <cell r="Z696"/>
          <cell r="AA696"/>
          <cell r="AB696"/>
          <cell r="AC696"/>
          <cell r="AD696"/>
          <cell r="AE696"/>
          <cell r="AF696"/>
          <cell r="AG696"/>
          <cell r="AH696"/>
          <cell r="AI696">
            <v>1800000</v>
          </cell>
          <cell r="AJ696">
            <v>1800000</v>
          </cell>
          <cell r="AK696">
            <v>0</v>
          </cell>
          <cell r="AL696"/>
          <cell r="AM696"/>
          <cell r="AN696"/>
          <cell r="AO696"/>
          <cell r="AP696"/>
          <cell r="AQ696">
            <v>1800000</v>
          </cell>
          <cell r="AR696">
            <v>0</v>
          </cell>
          <cell r="AS696"/>
          <cell r="AT696">
            <v>0</v>
          </cell>
          <cell r="AU696">
            <v>0</v>
          </cell>
          <cell r="AV696"/>
          <cell r="AW696">
            <v>0</v>
          </cell>
          <cell r="AX696">
            <v>0</v>
          </cell>
          <cell r="AY696">
            <v>0</v>
          </cell>
          <cell r="AZ696"/>
          <cell r="BA696"/>
          <cell r="BB696"/>
          <cell r="BC696"/>
          <cell r="BD696"/>
          <cell r="BE696"/>
          <cell r="BF696">
            <v>0</v>
          </cell>
          <cell r="BG696">
            <v>0</v>
          </cell>
          <cell r="BH696"/>
          <cell r="BI696">
            <v>0</v>
          </cell>
          <cell r="BJ696"/>
          <cell r="BK696"/>
          <cell r="BL696"/>
          <cell r="BM696"/>
          <cell r="BN696"/>
          <cell r="BO696"/>
          <cell r="BP696"/>
          <cell r="BQ696"/>
          <cell r="BR696"/>
          <cell r="BS696"/>
          <cell r="BT696"/>
          <cell r="BU696"/>
          <cell r="BV696"/>
          <cell r="BW696"/>
          <cell r="BX696"/>
          <cell r="BY696"/>
          <cell r="BZ696"/>
          <cell r="CA696" t="str">
            <v>Barrett</v>
          </cell>
          <cell r="CB696"/>
          <cell r="CC696" t="str">
            <v>7W</v>
          </cell>
        </row>
        <row r="697">
          <cell r="C697">
            <v>510</v>
          </cell>
          <cell r="D697">
            <v>10</v>
          </cell>
          <cell r="E697"/>
          <cell r="F697"/>
          <cell r="G697"/>
          <cell r="H697" t="str">
            <v/>
          </cell>
          <cell r="I697" t="str">
            <v/>
          </cell>
          <cell r="J697">
            <v>0</v>
          </cell>
          <cell r="K697" t="str">
            <v>Barrett</v>
          </cell>
          <cell r="L697" t="str">
            <v>Storage - SE Tower Rehab</v>
          </cell>
          <cell r="M697" t="str">
            <v>1730027-26</v>
          </cell>
          <cell r="N697" t="str">
            <v xml:space="preserve">No </v>
          </cell>
          <cell r="O697">
            <v>54937</v>
          </cell>
          <cell r="P697" t="str">
            <v>Reg</v>
          </cell>
          <cell r="Q697"/>
          <cell r="R697"/>
          <cell r="S697"/>
          <cell r="T697"/>
          <cell r="U697"/>
          <cell r="V697"/>
          <cell r="W697">
            <v>0</v>
          </cell>
          <cell r="X697"/>
          <cell r="Y697"/>
          <cell r="Z697"/>
          <cell r="AA697"/>
          <cell r="AB697"/>
          <cell r="AC697"/>
          <cell r="AD697"/>
          <cell r="AE697"/>
          <cell r="AF697"/>
          <cell r="AG697"/>
          <cell r="AH697"/>
          <cell r="AI697">
            <v>1500000</v>
          </cell>
          <cell r="AJ697">
            <v>1500000</v>
          </cell>
          <cell r="AK697">
            <v>0</v>
          </cell>
          <cell r="AL697"/>
          <cell r="AM697"/>
          <cell r="AN697"/>
          <cell r="AO697"/>
          <cell r="AP697"/>
          <cell r="AQ697">
            <v>1500000</v>
          </cell>
          <cell r="AR697">
            <v>0</v>
          </cell>
          <cell r="AS697"/>
          <cell r="AT697">
            <v>0</v>
          </cell>
          <cell r="AU697">
            <v>0</v>
          </cell>
          <cell r="AV697"/>
          <cell r="AW697">
            <v>0</v>
          </cell>
          <cell r="AX697">
            <v>0</v>
          </cell>
          <cell r="AY697">
            <v>0</v>
          </cell>
          <cell r="AZ697"/>
          <cell r="BA697"/>
          <cell r="BB697"/>
          <cell r="BC697"/>
          <cell r="BD697"/>
          <cell r="BE697"/>
          <cell r="BF697">
            <v>0</v>
          </cell>
          <cell r="BG697">
            <v>0</v>
          </cell>
          <cell r="BH697"/>
          <cell r="BI697">
            <v>0</v>
          </cell>
          <cell r="BJ697"/>
          <cell r="BK697"/>
          <cell r="BL697"/>
          <cell r="BM697"/>
          <cell r="BN697"/>
          <cell r="BO697"/>
          <cell r="BP697"/>
          <cell r="BQ697"/>
          <cell r="BR697"/>
          <cell r="BS697"/>
          <cell r="BT697"/>
          <cell r="BU697"/>
          <cell r="BV697"/>
          <cell r="BW697"/>
          <cell r="BX697"/>
          <cell r="BY697"/>
          <cell r="BZ697"/>
          <cell r="CA697" t="str">
            <v>Barrett</v>
          </cell>
          <cell r="CB697"/>
          <cell r="CC697" t="str">
            <v>7W</v>
          </cell>
        </row>
        <row r="698">
          <cell r="C698">
            <v>520</v>
          </cell>
          <cell r="D698">
            <v>10</v>
          </cell>
          <cell r="E698">
            <v>313</v>
          </cell>
          <cell r="F698">
            <v>10</v>
          </cell>
          <cell r="G698">
            <v>2024</v>
          </cell>
          <cell r="H698" t="str">
            <v/>
          </cell>
          <cell r="I698" t="str">
            <v>Yes</v>
          </cell>
          <cell r="J698">
            <v>0</v>
          </cell>
          <cell r="K698" t="str">
            <v>Barrett</v>
          </cell>
          <cell r="L698" t="str">
            <v>Other - Calvary Booster Station Imprvmt</v>
          </cell>
          <cell r="M698" t="str">
            <v>1730027-9</v>
          </cell>
          <cell r="N698" t="str">
            <v xml:space="preserve">No </v>
          </cell>
          <cell r="O698">
            <v>54427</v>
          </cell>
          <cell r="P698" t="str">
            <v>Reg</v>
          </cell>
          <cell r="Q698" t="str">
            <v>Exempt</v>
          </cell>
          <cell r="R698"/>
          <cell r="S698">
            <v>45086</v>
          </cell>
          <cell r="T698">
            <v>3216000</v>
          </cell>
          <cell r="U698"/>
          <cell r="V698"/>
          <cell r="W698">
            <v>3216000</v>
          </cell>
          <cell r="X698" t="str">
            <v>Part B</v>
          </cell>
          <cell r="Y698"/>
          <cell r="Z698">
            <v>44714</v>
          </cell>
          <cell r="AA698">
            <v>3312000</v>
          </cell>
          <cell r="AB698">
            <v>3312000</v>
          </cell>
          <cell r="AC698" t="str">
            <v>Part B</v>
          </cell>
          <cell r="AD698">
            <v>45383</v>
          </cell>
          <cell r="AE698">
            <v>45505</v>
          </cell>
          <cell r="AF698"/>
          <cell r="AG698"/>
          <cell r="AH698"/>
          <cell r="AI698">
            <v>3216000</v>
          </cell>
          <cell r="AJ698">
            <v>3216000</v>
          </cell>
          <cell r="AK698">
            <v>0</v>
          </cell>
          <cell r="AL698"/>
          <cell r="AM698"/>
          <cell r="AN698"/>
          <cell r="AO698"/>
          <cell r="AP698"/>
          <cell r="AQ698">
            <v>3216000</v>
          </cell>
          <cell r="AR698">
            <v>3216000</v>
          </cell>
          <cell r="AS698"/>
          <cell r="AT698">
            <v>0</v>
          </cell>
          <cell r="AU698">
            <v>0</v>
          </cell>
          <cell r="AV698"/>
          <cell r="AW698">
            <v>0</v>
          </cell>
          <cell r="AX698">
            <v>0</v>
          </cell>
          <cell r="AY698">
            <v>3216000</v>
          </cell>
          <cell r="AZ698"/>
          <cell r="BA698"/>
          <cell r="BB698"/>
          <cell r="BC698"/>
          <cell r="BD698"/>
          <cell r="BE698"/>
          <cell r="BF698">
            <v>0</v>
          </cell>
          <cell r="BG698">
            <v>0</v>
          </cell>
          <cell r="BH698"/>
          <cell r="BI698">
            <v>0</v>
          </cell>
          <cell r="BJ698"/>
          <cell r="BK698"/>
          <cell r="BL698"/>
          <cell r="BM698"/>
          <cell r="BN698"/>
          <cell r="BO698"/>
          <cell r="BP698"/>
          <cell r="BQ698"/>
          <cell r="BR698"/>
          <cell r="BS698"/>
          <cell r="BT698">
            <v>0</v>
          </cell>
          <cell r="BU698"/>
          <cell r="BV698"/>
          <cell r="BW698"/>
          <cell r="BX698"/>
          <cell r="BY698"/>
          <cell r="BZ698"/>
          <cell r="CA698" t="str">
            <v>Barrett</v>
          </cell>
          <cell r="CB698"/>
          <cell r="CC698" t="str">
            <v>7W</v>
          </cell>
        </row>
        <row r="699">
          <cell r="C699">
            <v>745</v>
          </cell>
          <cell r="D699">
            <v>5</v>
          </cell>
          <cell r="E699">
            <v>584</v>
          </cell>
          <cell r="F699">
            <v>5</v>
          </cell>
          <cell r="G699" t="str">
            <v/>
          </cell>
          <cell r="H699" t="str">
            <v/>
          </cell>
          <cell r="I699" t="str">
            <v/>
          </cell>
          <cell r="J699">
            <v>0</v>
          </cell>
          <cell r="K699" t="str">
            <v>Barrett</v>
          </cell>
          <cell r="L699" t="str">
            <v>Conservation - Rem. Read Meter Upgrade</v>
          </cell>
          <cell r="M699" t="str">
            <v>1730027-7</v>
          </cell>
          <cell r="N699" t="str">
            <v xml:space="preserve">No </v>
          </cell>
          <cell r="O699">
            <v>66169</v>
          </cell>
          <cell r="P699" t="str">
            <v>Reg</v>
          </cell>
          <cell r="Q699" t="str">
            <v>Exempt</v>
          </cell>
          <cell r="R699"/>
          <cell r="S699"/>
          <cell r="T699"/>
          <cell r="U699"/>
          <cell r="V699"/>
          <cell r="W699">
            <v>0</v>
          </cell>
          <cell r="X699"/>
          <cell r="Y699"/>
          <cell r="Z699"/>
          <cell r="AA699"/>
          <cell r="AB699">
            <v>0</v>
          </cell>
          <cell r="AC699"/>
          <cell r="AD699"/>
          <cell r="AE699"/>
          <cell r="AF699"/>
          <cell r="AG699"/>
          <cell r="AH699" t="str">
            <v>PPL App pending-New project</v>
          </cell>
          <cell r="AI699">
            <v>5215000</v>
          </cell>
          <cell r="AJ699">
            <v>5215000</v>
          </cell>
          <cell r="AK699">
            <v>0</v>
          </cell>
          <cell r="AL699"/>
          <cell r="AM699"/>
          <cell r="AN699"/>
          <cell r="AO699"/>
          <cell r="AP699"/>
          <cell r="AQ699">
            <v>5215000</v>
          </cell>
          <cell r="AR699">
            <v>0</v>
          </cell>
          <cell r="AS699"/>
          <cell r="AT699">
            <v>0</v>
          </cell>
          <cell r="AU699">
            <v>0</v>
          </cell>
          <cell r="AV699"/>
          <cell r="AW699">
            <v>0</v>
          </cell>
          <cell r="AX699">
            <v>0</v>
          </cell>
          <cell r="AY699">
            <v>0</v>
          </cell>
          <cell r="AZ699"/>
          <cell r="BA699"/>
          <cell r="BB699"/>
          <cell r="BC699"/>
          <cell r="BD699"/>
          <cell r="BE699"/>
          <cell r="BF699">
            <v>0</v>
          </cell>
          <cell r="BG699">
            <v>0</v>
          </cell>
          <cell r="BH699"/>
          <cell r="BI699">
            <v>0</v>
          </cell>
          <cell r="BJ699"/>
          <cell r="BK699"/>
          <cell r="BL699"/>
          <cell r="BM699"/>
          <cell r="BN699"/>
          <cell r="BO699"/>
          <cell r="BP699"/>
          <cell r="BQ699"/>
          <cell r="BR699"/>
          <cell r="BS699"/>
          <cell r="BT699">
            <v>0</v>
          </cell>
          <cell r="BU699"/>
          <cell r="BV699"/>
          <cell r="BW699"/>
          <cell r="BX699"/>
          <cell r="BY699"/>
          <cell r="BZ699"/>
          <cell r="CA699" t="str">
            <v>Barrett</v>
          </cell>
          <cell r="CB699" t="str">
            <v>Barrett</v>
          </cell>
          <cell r="CC699" t="str">
            <v>7W</v>
          </cell>
        </row>
        <row r="700">
          <cell r="C700" t="e">
            <v>#N/A</v>
          </cell>
          <cell r="D700" t="e">
            <v>#N/A</v>
          </cell>
          <cell r="E700"/>
          <cell r="F700"/>
          <cell r="G700"/>
          <cell r="H700" t="str">
            <v/>
          </cell>
          <cell r="I700" t="str">
            <v/>
          </cell>
          <cell r="J700">
            <v>0</v>
          </cell>
          <cell r="K700" t="str">
            <v>Barrett</v>
          </cell>
          <cell r="L700" t="str">
            <v>Rosevelt Rd Watermains (5 projects)</v>
          </cell>
          <cell r="M700" t="str">
            <v>1730027-AA</v>
          </cell>
          <cell r="N700" t="e">
            <v>#N/A</v>
          </cell>
          <cell r="O700" t="e">
            <v>#N/A</v>
          </cell>
          <cell r="P700" t="str">
            <v>Reg</v>
          </cell>
          <cell r="Q700"/>
          <cell r="R700"/>
          <cell r="S700"/>
          <cell r="T700"/>
          <cell r="U700"/>
          <cell r="V700"/>
          <cell r="W700">
            <v>0</v>
          </cell>
          <cell r="X700" t="str">
            <v>Mother project</v>
          </cell>
          <cell r="Y700" t="str">
            <v>Mother project</v>
          </cell>
          <cell r="Z700"/>
          <cell r="AA700"/>
          <cell r="AB700"/>
          <cell r="AC700"/>
          <cell r="AD700"/>
          <cell r="AE700"/>
          <cell r="AF700"/>
          <cell r="AG700"/>
          <cell r="AH700" t="str">
            <v>Mother project</v>
          </cell>
          <cell r="AI700">
            <v>8622000</v>
          </cell>
          <cell r="AJ700" t="e">
            <v>#N/A</v>
          </cell>
          <cell r="AK700" t="e">
            <v>#N/A</v>
          </cell>
          <cell r="AL700"/>
          <cell r="AM700"/>
          <cell r="AN700"/>
          <cell r="AO700"/>
          <cell r="AP700"/>
          <cell r="AQ700">
            <v>8622000</v>
          </cell>
          <cell r="AR700">
            <v>0</v>
          </cell>
          <cell r="AS700"/>
          <cell r="AT700">
            <v>0</v>
          </cell>
          <cell r="AU700">
            <v>0</v>
          </cell>
          <cell r="AV700"/>
          <cell r="AW700">
            <v>0</v>
          </cell>
          <cell r="AX700">
            <v>0</v>
          </cell>
          <cell r="AY700">
            <v>0</v>
          </cell>
          <cell r="AZ700"/>
          <cell r="BA700"/>
          <cell r="BB700"/>
          <cell r="BC700"/>
          <cell r="BD700"/>
          <cell r="BE700"/>
          <cell r="BF700">
            <v>0</v>
          </cell>
          <cell r="BG700" t="e">
            <v>#N/A</v>
          </cell>
          <cell r="BH700"/>
          <cell r="BI700">
            <v>0</v>
          </cell>
          <cell r="BJ700"/>
          <cell r="BK700"/>
          <cell r="BL700"/>
          <cell r="BM700"/>
          <cell r="BN700"/>
          <cell r="BO700"/>
          <cell r="BP700"/>
          <cell r="BQ700"/>
          <cell r="BR700"/>
          <cell r="BS700"/>
          <cell r="BT700"/>
          <cell r="BU700"/>
          <cell r="BV700"/>
          <cell r="BW700"/>
          <cell r="BX700"/>
          <cell r="BY700"/>
          <cell r="BZ700"/>
          <cell r="CA700" t="str">
            <v>Barrett</v>
          </cell>
          <cell r="CB700"/>
          <cell r="CC700" t="str">
            <v>7W</v>
          </cell>
        </row>
        <row r="701">
          <cell r="C701" t="e">
            <v>#N/A</v>
          </cell>
          <cell r="D701" t="e">
            <v>#N/A</v>
          </cell>
          <cell r="E701"/>
          <cell r="F701"/>
          <cell r="G701"/>
          <cell r="H701" t="str">
            <v/>
          </cell>
          <cell r="I701" t="str">
            <v/>
          </cell>
          <cell r="J701">
            <v>0</v>
          </cell>
          <cell r="K701" t="str">
            <v>Barrett</v>
          </cell>
          <cell r="L701" t="str">
            <v>Southwest improvments (storage, watermain, looping, reservoir)</v>
          </cell>
          <cell r="M701" t="str">
            <v>1730027-BB</v>
          </cell>
          <cell r="N701" t="e">
            <v>#N/A</v>
          </cell>
          <cell r="O701" t="e">
            <v>#N/A</v>
          </cell>
          <cell r="P701" t="str">
            <v>Reg</v>
          </cell>
          <cell r="Q701"/>
          <cell r="R701"/>
          <cell r="S701"/>
          <cell r="T701"/>
          <cell r="U701"/>
          <cell r="V701"/>
          <cell r="W701">
            <v>0</v>
          </cell>
          <cell r="X701" t="str">
            <v>Mother project</v>
          </cell>
          <cell r="Y701" t="str">
            <v>Mother project</v>
          </cell>
          <cell r="Z701"/>
          <cell r="AA701"/>
          <cell r="AB701"/>
          <cell r="AC701"/>
          <cell r="AD701"/>
          <cell r="AE701"/>
          <cell r="AF701"/>
          <cell r="AG701"/>
          <cell r="AH701" t="str">
            <v>Mother project</v>
          </cell>
          <cell r="AI701">
            <v>25669000</v>
          </cell>
          <cell r="AJ701" t="e">
            <v>#N/A</v>
          </cell>
          <cell r="AK701" t="e">
            <v>#N/A</v>
          </cell>
          <cell r="AL701"/>
          <cell r="AM701"/>
          <cell r="AN701"/>
          <cell r="AO701"/>
          <cell r="AP701"/>
          <cell r="AQ701">
            <v>25669000</v>
          </cell>
          <cell r="AR701">
            <v>0</v>
          </cell>
          <cell r="AS701"/>
          <cell r="AT701">
            <v>0</v>
          </cell>
          <cell r="AU701">
            <v>0</v>
          </cell>
          <cell r="AV701"/>
          <cell r="AW701">
            <v>0</v>
          </cell>
          <cell r="AX701">
            <v>0</v>
          </cell>
          <cell r="AY701">
            <v>0</v>
          </cell>
          <cell r="AZ701"/>
          <cell r="BA701"/>
          <cell r="BB701"/>
          <cell r="BC701"/>
          <cell r="BD701"/>
          <cell r="BE701"/>
          <cell r="BF701">
            <v>0</v>
          </cell>
          <cell r="BG701" t="e">
            <v>#N/A</v>
          </cell>
          <cell r="BH701"/>
          <cell r="BI701">
            <v>0</v>
          </cell>
          <cell r="BJ701"/>
          <cell r="BK701"/>
          <cell r="BL701"/>
          <cell r="BM701"/>
          <cell r="BN701"/>
          <cell r="BO701"/>
          <cell r="BP701"/>
          <cell r="BQ701"/>
          <cell r="BR701"/>
          <cell r="BS701"/>
          <cell r="BT701"/>
          <cell r="BU701"/>
          <cell r="BV701"/>
          <cell r="BW701"/>
          <cell r="BX701"/>
          <cell r="BY701"/>
          <cell r="BZ701"/>
          <cell r="CA701" t="str">
            <v>Barrett</v>
          </cell>
          <cell r="CB701"/>
          <cell r="CC701" t="str">
            <v>7W</v>
          </cell>
        </row>
        <row r="702">
          <cell r="C702" t="e">
            <v>#N/A</v>
          </cell>
          <cell r="D702" t="e">
            <v>#N/A</v>
          </cell>
          <cell r="E702"/>
          <cell r="F702"/>
          <cell r="G702"/>
          <cell r="H702" t="str">
            <v/>
          </cell>
          <cell r="I702" t="str">
            <v/>
          </cell>
          <cell r="J702">
            <v>0</v>
          </cell>
          <cell r="K702" t="str">
            <v>Barrett</v>
          </cell>
          <cell r="L702" t="str">
            <v>Storage Facility rehab (elevated, ground, tower)</v>
          </cell>
          <cell r="M702" t="str">
            <v>1730027-CC</v>
          </cell>
          <cell r="N702" t="e">
            <v>#N/A</v>
          </cell>
          <cell r="O702" t="e">
            <v>#N/A</v>
          </cell>
          <cell r="P702" t="str">
            <v>Reg</v>
          </cell>
          <cell r="Q702"/>
          <cell r="R702"/>
          <cell r="S702"/>
          <cell r="T702"/>
          <cell r="U702"/>
          <cell r="V702"/>
          <cell r="W702">
            <v>0</v>
          </cell>
          <cell r="X702" t="str">
            <v>Mother project</v>
          </cell>
          <cell r="Y702" t="str">
            <v>Mother project</v>
          </cell>
          <cell r="Z702"/>
          <cell r="AA702"/>
          <cell r="AB702"/>
          <cell r="AC702"/>
          <cell r="AD702"/>
          <cell r="AE702"/>
          <cell r="AF702"/>
          <cell r="AG702"/>
          <cell r="AH702" t="str">
            <v>Mother project</v>
          </cell>
          <cell r="AI702">
            <v>4900000</v>
          </cell>
          <cell r="AJ702" t="e">
            <v>#N/A</v>
          </cell>
          <cell r="AK702" t="e">
            <v>#N/A</v>
          </cell>
          <cell r="AL702"/>
          <cell r="AM702"/>
          <cell r="AN702"/>
          <cell r="AO702"/>
          <cell r="AP702"/>
          <cell r="AQ702">
            <v>4900000</v>
          </cell>
          <cell r="AR702">
            <v>0</v>
          </cell>
          <cell r="AS702"/>
          <cell r="AT702">
            <v>0</v>
          </cell>
          <cell r="AU702">
            <v>0</v>
          </cell>
          <cell r="AV702"/>
          <cell r="AW702">
            <v>0</v>
          </cell>
          <cell r="AX702">
            <v>0</v>
          </cell>
          <cell r="AY702">
            <v>0</v>
          </cell>
          <cell r="AZ702"/>
          <cell r="BA702"/>
          <cell r="BB702"/>
          <cell r="BC702"/>
          <cell r="BD702"/>
          <cell r="BE702"/>
          <cell r="BF702">
            <v>0</v>
          </cell>
          <cell r="BG702" t="e">
            <v>#N/A</v>
          </cell>
          <cell r="BH702"/>
          <cell r="BI702">
            <v>0</v>
          </cell>
          <cell r="BJ702"/>
          <cell r="BK702"/>
          <cell r="BL702"/>
          <cell r="BM702"/>
          <cell r="BN702"/>
          <cell r="BO702"/>
          <cell r="BP702"/>
          <cell r="BQ702"/>
          <cell r="BR702"/>
          <cell r="BS702"/>
          <cell r="BT702"/>
          <cell r="BU702"/>
          <cell r="BV702"/>
          <cell r="BW702"/>
          <cell r="BX702"/>
          <cell r="BY702"/>
          <cell r="BZ702"/>
          <cell r="CA702" t="str">
            <v>Barrett</v>
          </cell>
          <cell r="CB702"/>
          <cell r="CC702" t="str">
            <v>7W</v>
          </cell>
        </row>
        <row r="703">
          <cell r="C703" t="e">
            <v>#N/A</v>
          </cell>
          <cell r="D703" t="e">
            <v>#N/A</v>
          </cell>
          <cell r="E703"/>
          <cell r="F703"/>
          <cell r="G703"/>
          <cell r="H703" t="str">
            <v/>
          </cell>
          <cell r="I703" t="str">
            <v/>
          </cell>
          <cell r="J703">
            <v>0</v>
          </cell>
          <cell r="K703" t="str">
            <v>Barrett</v>
          </cell>
          <cell r="L703" t="str">
            <v>Future LSL - Pan Park ph4-6, Killian ph1-2</v>
          </cell>
          <cell r="M703" t="str">
            <v>1730027-DD</v>
          </cell>
          <cell r="N703" t="e">
            <v>#N/A</v>
          </cell>
          <cell r="O703" t="e">
            <v>#N/A</v>
          </cell>
          <cell r="P703" t="str">
            <v>Reg</v>
          </cell>
          <cell r="Q703"/>
          <cell r="R703"/>
          <cell r="S703"/>
          <cell r="T703"/>
          <cell r="U703"/>
          <cell r="V703"/>
          <cell r="W703">
            <v>0</v>
          </cell>
          <cell r="X703" t="str">
            <v>Mother project</v>
          </cell>
          <cell r="Y703" t="str">
            <v>Mother project</v>
          </cell>
          <cell r="Z703"/>
          <cell r="AA703"/>
          <cell r="AB703"/>
          <cell r="AC703"/>
          <cell r="AD703"/>
          <cell r="AE703"/>
          <cell r="AF703"/>
          <cell r="AG703"/>
          <cell r="AH703" t="str">
            <v>Mother project</v>
          </cell>
          <cell r="AI703">
            <v>1000000</v>
          </cell>
          <cell r="AJ703" t="e">
            <v>#N/A</v>
          </cell>
          <cell r="AK703" t="e">
            <v>#N/A</v>
          </cell>
          <cell r="AL703"/>
          <cell r="AM703"/>
          <cell r="AN703"/>
          <cell r="AO703"/>
          <cell r="AP703"/>
          <cell r="AQ703">
            <v>1000000</v>
          </cell>
          <cell r="AR703">
            <v>0</v>
          </cell>
          <cell r="AS703"/>
          <cell r="AT703">
            <v>0</v>
          </cell>
          <cell r="AU703">
            <v>0</v>
          </cell>
          <cell r="AV703"/>
          <cell r="AW703">
            <v>0</v>
          </cell>
          <cell r="AX703">
            <v>0</v>
          </cell>
          <cell r="AY703">
            <v>0</v>
          </cell>
          <cell r="AZ703"/>
          <cell r="BA703"/>
          <cell r="BB703"/>
          <cell r="BC703"/>
          <cell r="BD703"/>
          <cell r="BE703"/>
          <cell r="BF703">
            <v>0</v>
          </cell>
          <cell r="BG703" t="e">
            <v>#N/A</v>
          </cell>
          <cell r="BH703"/>
          <cell r="BI703">
            <v>0</v>
          </cell>
          <cell r="BJ703"/>
          <cell r="BK703"/>
          <cell r="BL703"/>
          <cell r="BM703"/>
          <cell r="BN703"/>
          <cell r="BO703"/>
          <cell r="BP703"/>
          <cell r="BQ703"/>
          <cell r="BR703"/>
          <cell r="BS703"/>
          <cell r="BT703"/>
          <cell r="BU703"/>
          <cell r="BV703"/>
          <cell r="BW703"/>
          <cell r="BX703"/>
          <cell r="BY703"/>
          <cell r="BZ703"/>
          <cell r="CA703" t="str">
            <v>Barrett</v>
          </cell>
          <cell r="CB703"/>
          <cell r="CC703" t="str">
            <v>7W</v>
          </cell>
        </row>
        <row r="704">
          <cell r="C704">
            <v>172</v>
          </cell>
          <cell r="D704">
            <v>12</v>
          </cell>
          <cell r="E704">
            <v>51</v>
          </cell>
          <cell r="F704">
            <v>12</v>
          </cell>
          <cell r="G704"/>
          <cell r="H704" t="str">
            <v/>
          </cell>
          <cell r="I704" t="str">
            <v/>
          </cell>
          <cell r="J704">
            <v>0</v>
          </cell>
          <cell r="K704" t="str">
            <v>Kanuit</v>
          </cell>
          <cell r="L704" t="str">
            <v>Watermain - Ring Road Loop</v>
          </cell>
          <cell r="M704" t="str">
            <v>1830006-8</v>
          </cell>
          <cell r="N704" t="str">
            <v xml:space="preserve">No </v>
          </cell>
          <cell r="O704">
            <v>4611</v>
          </cell>
          <cell r="P704" t="str">
            <v>Reg</v>
          </cell>
          <cell r="Q704" t="str">
            <v>Exempt</v>
          </cell>
          <cell r="R704"/>
          <cell r="S704"/>
          <cell r="T704"/>
          <cell r="U704"/>
          <cell r="V704"/>
          <cell r="W704">
            <v>0</v>
          </cell>
          <cell r="X704"/>
          <cell r="Y704"/>
          <cell r="Z704"/>
          <cell r="AA704"/>
          <cell r="AB704">
            <v>0</v>
          </cell>
          <cell r="AC704"/>
          <cell r="AD704"/>
          <cell r="AE704"/>
          <cell r="AF704"/>
          <cell r="AG704"/>
          <cell r="AH704"/>
          <cell r="AI704">
            <v>296465</v>
          </cell>
          <cell r="AJ704">
            <v>296465</v>
          </cell>
          <cell r="AK704">
            <v>0</v>
          </cell>
          <cell r="AL704"/>
          <cell r="AM704"/>
          <cell r="AN704"/>
          <cell r="AO704"/>
          <cell r="AP704"/>
          <cell r="AQ704">
            <v>296465</v>
          </cell>
          <cell r="AR704">
            <v>0</v>
          </cell>
          <cell r="AS704"/>
          <cell r="AT704">
            <v>0</v>
          </cell>
          <cell r="AU704">
            <v>0</v>
          </cell>
          <cell r="AV704"/>
          <cell r="AW704">
            <v>0</v>
          </cell>
          <cell r="AX704">
            <v>0</v>
          </cell>
          <cell r="AY704">
            <v>0</v>
          </cell>
          <cell r="AZ704"/>
          <cell r="BA704"/>
          <cell r="BB704"/>
          <cell r="BC704"/>
          <cell r="BD704"/>
          <cell r="BE704"/>
          <cell r="BF704">
            <v>0</v>
          </cell>
          <cell r="BG704">
            <v>0</v>
          </cell>
          <cell r="BH704"/>
          <cell r="BI704">
            <v>0</v>
          </cell>
          <cell r="BJ704"/>
          <cell r="BK704"/>
          <cell r="BL704"/>
          <cell r="BM704"/>
          <cell r="BN704"/>
          <cell r="BO704"/>
          <cell r="BP704"/>
          <cell r="BQ704"/>
          <cell r="BR704"/>
          <cell r="BS704"/>
          <cell r="BT704">
            <v>0</v>
          </cell>
          <cell r="BU704"/>
          <cell r="BV704"/>
          <cell r="BW704"/>
          <cell r="BX704"/>
          <cell r="BY704"/>
          <cell r="BZ704"/>
          <cell r="CA704" t="str">
            <v>Kanuit</v>
          </cell>
          <cell r="CB704" t="str">
            <v>Gallentine</v>
          </cell>
          <cell r="CC704">
            <v>9</v>
          </cell>
        </row>
        <row r="705">
          <cell r="C705">
            <v>348</v>
          </cell>
          <cell r="D705">
            <v>10</v>
          </cell>
          <cell r="E705">
            <v>232</v>
          </cell>
          <cell r="F705">
            <v>10</v>
          </cell>
          <cell r="G705"/>
          <cell r="H705" t="str">
            <v/>
          </cell>
          <cell r="I705" t="str">
            <v/>
          </cell>
          <cell r="J705">
            <v>0</v>
          </cell>
          <cell r="K705" t="str">
            <v>Kanuit</v>
          </cell>
          <cell r="L705" t="str">
            <v>Watermain - Repl 11th St.</v>
          </cell>
          <cell r="M705" t="str">
            <v>1830006-7</v>
          </cell>
          <cell r="N705" t="str">
            <v xml:space="preserve">No </v>
          </cell>
          <cell r="O705">
            <v>4611</v>
          </cell>
          <cell r="P705" t="str">
            <v>Reg</v>
          </cell>
          <cell r="Q705" t="str">
            <v>Exempt</v>
          </cell>
          <cell r="R705"/>
          <cell r="S705"/>
          <cell r="T705"/>
          <cell r="U705"/>
          <cell r="V705"/>
          <cell r="W705">
            <v>0</v>
          </cell>
          <cell r="X705"/>
          <cell r="Y705"/>
          <cell r="Z705"/>
          <cell r="AA705"/>
          <cell r="AB705">
            <v>0</v>
          </cell>
          <cell r="AC705"/>
          <cell r="AD705"/>
          <cell r="AE705"/>
          <cell r="AF705"/>
          <cell r="AG705"/>
          <cell r="AH705" t="str">
            <v>city will fund on own</v>
          </cell>
          <cell r="AI705">
            <v>1108680</v>
          </cell>
          <cell r="AJ705">
            <v>1108680</v>
          </cell>
          <cell r="AK705">
            <v>0</v>
          </cell>
          <cell r="AL705"/>
          <cell r="AM705"/>
          <cell r="AN705"/>
          <cell r="AO705"/>
          <cell r="AP705"/>
          <cell r="AQ705">
            <v>1108680</v>
          </cell>
          <cell r="AR705">
            <v>0</v>
          </cell>
          <cell r="AS705"/>
          <cell r="AT705">
            <v>0</v>
          </cell>
          <cell r="AU705">
            <v>0</v>
          </cell>
          <cell r="AV705"/>
          <cell r="AW705">
            <v>0</v>
          </cell>
          <cell r="AX705">
            <v>0</v>
          </cell>
          <cell r="AY705">
            <v>0</v>
          </cell>
          <cell r="AZ705"/>
          <cell r="BA705"/>
          <cell r="BB705"/>
          <cell r="BC705"/>
          <cell r="BD705"/>
          <cell r="BE705"/>
          <cell r="BF705">
            <v>0</v>
          </cell>
          <cell r="BG705">
            <v>0</v>
          </cell>
          <cell r="BH705"/>
          <cell r="BI705">
            <v>0</v>
          </cell>
          <cell r="BJ705"/>
          <cell r="BK705"/>
          <cell r="BL705"/>
          <cell r="BM705"/>
          <cell r="BN705"/>
          <cell r="BO705"/>
          <cell r="BP705"/>
          <cell r="BQ705"/>
          <cell r="BR705"/>
          <cell r="BS705"/>
          <cell r="BT705">
            <v>0</v>
          </cell>
          <cell r="BU705"/>
          <cell r="BV705"/>
          <cell r="BW705"/>
          <cell r="BX705"/>
          <cell r="BY705"/>
          <cell r="BZ705"/>
          <cell r="CA705" t="str">
            <v>Kanuit</v>
          </cell>
          <cell r="CB705" t="str">
            <v>Gallentine</v>
          </cell>
          <cell r="CC705">
            <v>9</v>
          </cell>
        </row>
        <row r="706">
          <cell r="C706">
            <v>76</v>
          </cell>
          <cell r="D706">
            <v>20</v>
          </cell>
          <cell r="E706">
            <v>428</v>
          </cell>
          <cell r="F706">
            <v>10</v>
          </cell>
          <cell r="G706">
            <v>2023</v>
          </cell>
          <cell r="H706" t="str">
            <v>Yes</v>
          </cell>
          <cell r="I706" t="str">
            <v/>
          </cell>
          <cell r="J706">
            <v>0</v>
          </cell>
          <cell r="K706" t="str">
            <v>Sabie</v>
          </cell>
          <cell r="L706" t="str">
            <v>Other - LSL Replacement Phase 3</v>
          </cell>
          <cell r="M706" t="str">
            <v>1620026-25</v>
          </cell>
          <cell r="N706" t="str">
            <v xml:space="preserve">No </v>
          </cell>
          <cell r="O706">
            <v>305877</v>
          </cell>
          <cell r="P706" t="str">
            <v>LSL</v>
          </cell>
          <cell r="Q706" t="str">
            <v>Exempt</v>
          </cell>
          <cell r="R706"/>
          <cell r="S706" t="str">
            <v>certified</v>
          </cell>
          <cell r="T706">
            <v>15000000</v>
          </cell>
          <cell r="U706">
            <v>5000000</v>
          </cell>
          <cell r="V706">
            <v>10000000</v>
          </cell>
          <cell r="W706">
            <v>2500000</v>
          </cell>
          <cell r="X706" t="str">
            <v>23 Carryover</v>
          </cell>
          <cell r="Y706"/>
          <cell r="Z706">
            <v>44716</v>
          </cell>
          <cell r="AA706">
            <v>15000000</v>
          </cell>
          <cell r="AB706">
            <v>5000000</v>
          </cell>
          <cell r="AC706" t="str">
            <v>Part A5,LSL</v>
          </cell>
          <cell r="AD706">
            <v>45200</v>
          </cell>
          <cell r="AE706">
            <v>45290</v>
          </cell>
          <cell r="AF706"/>
          <cell r="AG706"/>
          <cell r="AH706"/>
          <cell r="AI706">
            <v>15000000</v>
          </cell>
          <cell r="AJ706">
            <v>15000000</v>
          </cell>
          <cell r="AK706">
            <v>0</v>
          </cell>
          <cell r="AL706">
            <v>45000</v>
          </cell>
          <cell r="AM706">
            <v>45107</v>
          </cell>
          <cell r="AN706"/>
          <cell r="AO706">
            <v>15000000</v>
          </cell>
          <cell r="AP706"/>
          <cell r="AQ706">
            <v>15000000</v>
          </cell>
          <cell r="AR706">
            <v>15000000</v>
          </cell>
          <cell r="AS706"/>
          <cell r="AT706">
            <v>10000000</v>
          </cell>
          <cell r="AU706">
            <v>0</v>
          </cell>
          <cell r="AV706"/>
          <cell r="AW706">
            <v>10000000</v>
          </cell>
          <cell r="AX706">
            <v>2500000</v>
          </cell>
          <cell r="AY706">
            <v>2500000</v>
          </cell>
          <cell r="AZ706"/>
          <cell r="BA706"/>
          <cell r="BB706"/>
          <cell r="BC706"/>
          <cell r="BD706"/>
          <cell r="BE706"/>
          <cell r="BF706">
            <v>0</v>
          </cell>
          <cell r="BG706">
            <v>0</v>
          </cell>
          <cell r="BH706"/>
          <cell r="BI706">
            <v>0</v>
          </cell>
          <cell r="BJ706"/>
          <cell r="BK706"/>
          <cell r="BL706"/>
          <cell r="BM706"/>
          <cell r="BN706"/>
          <cell r="BO706"/>
          <cell r="BP706"/>
          <cell r="BQ706"/>
          <cell r="BR706"/>
          <cell r="BS706"/>
          <cell r="BT706">
            <v>0</v>
          </cell>
          <cell r="BU706"/>
          <cell r="BV706"/>
          <cell r="BW706"/>
          <cell r="BX706"/>
          <cell r="BY706"/>
          <cell r="BZ706"/>
          <cell r="CA706" t="str">
            <v>Sabie</v>
          </cell>
          <cell r="CB706"/>
          <cell r="CC706">
            <v>11</v>
          </cell>
        </row>
        <row r="707">
          <cell r="C707">
            <v>92</v>
          </cell>
          <cell r="D707">
            <v>20</v>
          </cell>
          <cell r="E707"/>
          <cell r="F707"/>
          <cell r="G707">
            <v>2024</v>
          </cell>
          <cell r="H707" t="str">
            <v/>
          </cell>
          <cell r="I707" t="str">
            <v>Yes</v>
          </cell>
          <cell r="J707">
            <v>0</v>
          </cell>
          <cell r="K707" t="str">
            <v>Sabie</v>
          </cell>
          <cell r="L707" t="str">
            <v>Other - LSL Replacement Phase 4</v>
          </cell>
          <cell r="M707" t="str">
            <v>1620026-26</v>
          </cell>
          <cell r="N707" t="str">
            <v>Yes</v>
          </cell>
          <cell r="O707">
            <v>309751</v>
          </cell>
          <cell r="P707" t="str">
            <v>LSL</v>
          </cell>
          <cell r="Q707"/>
          <cell r="R707"/>
          <cell r="S707">
            <v>45071</v>
          </cell>
          <cell r="T707">
            <v>35000000</v>
          </cell>
          <cell r="U707">
            <v>10630000</v>
          </cell>
          <cell r="V707">
            <v>24370000</v>
          </cell>
          <cell r="W707">
            <v>5315000</v>
          </cell>
          <cell r="X707" t="str">
            <v>Part B</v>
          </cell>
          <cell r="Y707"/>
          <cell r="Z707"/>
          <cell r="AA707"/>
          <cell r="AB707"/>
          <cell r="AC707"/>
          <cell r="AD707">
            <v>45383</v>
          </cell>
          <cell r="AE707">
            <v>45597</v>
          </cell>
          <cell r="AF707"/>
          <cell r="AG707"/>
          <cell r="AH707" t="str">
            <v>27M private side, 8M public</v>
          </cell>
          <cell r="AI707">
            <v>35000000</v>
          </cell>
          <cell r="AJ707">
            <v>35000000</v>
          </cell>
          <cell r="AK707">
            <v>0</v>
          </cell>
          <cell r="AL707"/>
          <cell r="AM707"/>
          <cell r="AN707"/>
          <cell r="AO707"/>
          <cell r="AP707"/>
          <cell r="AQ707">
            <v>35000000</v>
          </cell>
          <cell r="AR707">
            <v>35000000</v>
          </cell>
          <cell r="AS707"/>
          <cell r="AT707">
            <v>24370000</v>
          </cell>
          <cell r="AU707">
            <v>0</v>
          </cell>
          <cell r="AV707"/>
          <cell r="AW707">
            <v>24370000</v>
          </cell>
          <cell r="AX707">
            <v>5315000</v>
          </cell>
          <cell r="AY707">
            <v>5315000</v>
          </cell>
          <cell r="AZ707"/>
          <cell r="BA707"/>
          <cell r="BB707"/>
          <cell r="BC707"/>
          <cell r="BD707"/>
          <cell r="BE707"/>
          <cell r="BF707">
            <v>0</v>
          </cell>
          <cell r="BG707">
            <v>0</v>
          </cell>
          <cell r="BH707"/>
          <cell r="BI707">
            <v>0</v>
          </cell>
          <cell r="BJ707"/>
          <cell r="BK707"/>
          <cell r="BL707"/>
          <cell r="BM707"/>
          <cell r="BN707"/>
          <cell r="BO707"/>
          <cell r="BP707"/>
          <cell r="BQ707"/>
          <cell r="BR707"/>
          <cell r="BS707"/>
          <cell r="BT707"/>
          <cell r="BU707"/>
          <cell r="BV707"/>
          <cell r="BW707"/>
          <cell r="BX707"/>
          <cell r="BY707"/>
          <cell r="BZ707"/>
          <cell r="CA707" t="str">
            <v>Sabie</v>
          </cell>
          <cell r="CB707"/>
          <cell r="CC707">
            <v>11</v>
          </cell>
        </row>
        <row r="708">
          <cell r="C708">
            <v>566.1</v>
          </cell>
          <cell r="D708">
            <v>10</v>
          </cell>
          <cell r="E708">
            <v>426.1</v>
          </cell>
          <cell r="F708">
            <v>10</v>
          </cell>
          <cell r="G708">
            <v>2022</v>
          </cell>
          <cell r="H708" t="str">
            <v>Yes</v>
          </cell>
          <cell r="I708" t="str">
            <v/>
          </cell>
          <cell r="J708">
            <v>0</v>
          </cell>
          <cell r="K708" t="str">
            <v>Sabie</v>
          </cell>
          <cell r="L708" t="str">
            <v>Treatment - Process Imp (McCarrons #3)</v>
          </cell>
          <cell r="M708" t="str">
            <v>1620026-22</v>
          </cell>
          <cell r="N708" t="e">
            <v>#N/A</v>
          </cell>
          <cell r="O708">
            <v>385796</v>
          </cell>
          <cell r="P708" t="str">
            <v>Reg</v>
          </cell>
          <cell r="Q708" t="str">
            <v>Exempt</v>
          </cell>
          <cell r="R708"/>
          <cell r="S708">
            <v>44986</v>
          </cell>
          <cell r="T708">
            <v>25000000</v>
          </cell>
          <cell r="U708"/>
          <cell r="V708"/>
          <cell r="W708">
            <v>25000000</v>
          </cell>
          <cell r="X708" t="str">
            <v>22 Carryover</v>
          </cell>
          <cell r="Y708"/>
          <cell r="Z708">
            <v>44986</v>
          </cell>
          <cell r="AA708">
            <v>47250000</v>
          </cell>
          <cell r="AB708">
            <v>47250000</v>
          </cell>
          <cell r="AC708" t="str">
            <v>Carryover</v>
          </cell>
          <cell r="AD708">
            <v>44682</v>
          </cell>
          <cell r="AE708">
            <v>46296</v>
          </cell>
          <cell r="AF708"/>
          <cell r="AG708"/>
          <cell r="AH708"/>
          <cell r="AI708">
            <v>96000000</v>
          </cell>
          <cell r="AJ708">
            <v>96000000</v>
          </cell>
          <cell r="AK708">
            <v>0</v>
          </cell>
          <cell r="AL708" t="str">
            <v>check</v>
          </cell>
          <cell r="AM708" t="str">
            <v>chedk</v>
          </cell>
          <cell r="AN708"/>
          <cell r="AO708"/>
          <cell r="AP708"/>
          <cell r="AQ708">
            <v>96000000</v>
          </cell>
          <cell r="AR708">
            <v>25000000</v>
          </cell>
          <cell r="AS708"/>
          <cell r="AT708">
            <v>0</v>
          </cell>
          <cell r="AU708">
            <v>0</v>
          </cell>
          <cell r="AV708"/>
          <cell r="AW708">
            <v>0</v>
          </cell>
          <cell r="AX708">
            <v>0</v>
          </cell>
          <cell r="AY708">
            <v>25000000</v>
          </cell>
          <cell r="AZ708">
            <v>45098</v>
          </cell>
          <cell r="BA708">
            <v>45128</v>
          </cell>
          <cell r="BB708">
            <v>2024</v>
          </cell>
          <cell r="BC708" t="str">
            <v>DWRF</v>
          </cell>
          <cell r="BD708"/>
          <cell r="BE708"/>
          <cell r="BF708"/>
          <cell r="BG708"/>
          <cell r="BH708"/>
          <cell r="BI708"/>
          <cell r="BJ708"/>
          <cell r="BK708"/>
          <cell r="BL708"/>
          <cell r="BM708"/>
          <cell r="BN708"/>
          <cell r="BO708"/>
          <cell r="BP708"/>
          <cell r="BQ708"/>
          <cell r="BR708"/>
          <cell r="BS708"/>
          <cell r="BT708"/>
          <cell r="BU708"/>
          <cell r="BV708"/>
          <cell r="BW708"/>
          <cell r="BX708"/>
          <cell r="BY708"/>
          <cell r="BZ708"/>
          <cell r="CA708" t="str">
            <v>Sabie</v>
          </cell>
          <cell r="CB708" t="str">
            <v>Gallentine</v>
          </cell>
          <cell r="CC708">
            <v>11</v>
          </cell>
        </row>
        <row r="709">
          <cell r="C709">
            <v>566.20000000000005</v>
          </cell>
          <cell r="D709">
            <v>10</v>
          </cell>
          <cell r="E709">
            <v>426.2</v>
          </cell>
          <cell r="F709">
            <v>10</v>
          </cell>
          <cell r="G709">
            <v>2022</v>
          </cell>
          <cell r="H709" t="str">
            <v>Yes</v>
          </cell>
          <cell r="I709" t="str">
            <v/>
          </cell>
          <cell r="J709">
            <v>0</v>
          </cell>
          <cell r="K709" t="str">
            <v>Sabie</v>
          </cell>
          <cell r="L709" t="str">
            <v>Treatment - Process Imp.(McCarrons #4)</v>
          </cell>
          <cell r="M709" t="str">
            <v>1620026-22</v>
          </cell>
          <cell r="N709" t="e">
            <v>#N/A</v>
          </cell>
          <cell r="O709">
            <v>385796</v>
          </cell>
          <cell r="P709" t="str">
            <v>Reg</v>
          </cell>
          <cell r="Q709" t="str">
            <v>Exempt</v>
          </cell>
          <cell r="R709"/>
          <cell r="S709">
            <v>45064</v>
          </cell>
          <cell r="T709">
            <v>60000000</v>
          </cell>
          <cell r="U709"/>
          <cell r="V709"/>
          <cell r="W709">
            <v>60000000</v>
          </cell>
          <cell r="X709" t="str">
            <v>22 Carryover</v>
          </cell>
          <cell r="Y709"/>
          <cell r="Z709"/>
          <cell r="AA709"/>
          <cell r="AB709">
            <v>0</v>
          </cell>
          <cell r="AC709" t="str">
            <v>Carryover</v>
          </cell>
          <cell r="AD709">
            <v>44682</v>
          </cell>
          <cell r="AE709">
            <v>46296</v>
          </cell>
          <cell r="AF709"/>
          <cell r="AG709"/>
          <cell r="AH709"/>
          <cell r="AI709"/>
          <cell r="AJ709" t="e">
            <v>#N/A</v>
          </cell>
          <cell r="AK709" t="e">
            <v>#N/A</v>
          </cell>
          <cell r="AL709" t="str">
            <v>check</v>
          </cell>
          <cell r="AM709" t="str">
            <v>chedk</v>
          </cell>
          <cell r="AN709"/>
          <cell r="AO709"/>
          <cell r="AP709"/>
          <cell r="AQ709">
            <v>0</v>
          </cell>
          <cell r="AR709">
            <v>60000000</v>
          </cell>
          <cell r="AS709"/>
          <cell r="AT709">
            <v>0</v>
          </cell>
          <cell r="AU709">
            <v>0</v>
          </cell>
          <cell r="AV709"/>
          <cell r="AW709">
            <v>0</v>
          </cell>
          <cell r="AX709">
            <v>0</v>
          </cell>
          <cell r="AY709">
            <v>60000000</v>
          </cell>
          <cell r="AZ709"/>
          <cell r="BA709"/>
          <cell r="BB709"/>
          <cell r="BC709"/>
          <cell r="BD709"/>
          <cell r="BE709"/>
          <cell r="BF709">
            <v>0</v>
          </cell>
          <cell r="BG709">
            <v>0</v>
          </cell>
          <cell r="BH709"/>
          <cell r="BI709">
            <v>0</v>
          </cell>
          <cell r="BJ709"/>
          <cell r="BK709"/>
          <cell r="BL709"/>
          <cell r="BM709"/>
          <cell r="BN709"/>
          <cell r="BO709"/>
          <cell r="BP709"/>
          <cell r="BQ709"/>
          <cell r="BR709"/>
          <cell r="BS709"/>
          <cell r="BT709"/>
          <cell r="BU709"/>
          <cell r="BV709"/>
          <cell r="BW709"/>
          <cell r="BX709"/>
          <cell r="BY709"/>
          <cell r="BZ709"/>
          <cell r="CA709" t="str">
            <v>Sabie</v>
          </cell>
          <cell r="CB709" t="str">
            <v>Gallentine</v>
          </cell>
          <cell r="CC709">
            <v>11</v>
          </cell>
        </row>
        <row r="710">
          <cell r="C710">
            <v>566.29999999999995</v>
          </cell>
          <cell r="D710">
            <v>10</v>
          </cell>
          <cell r="E710">
            <v>426.2</v>
          </cell>
          <cell r="F710">
            <v>10</v>
          </cell>
          <cell r="G710">
            <v>2022</v>
          </cell>
          <cell r="H710" t="str">
            <v>Yes</v>
          </cell>
          <cell r="I710" t="str">
            <v/>
          </cell>
          <cell r="J710">
            <v>0</v>
          </cell>
          <cell r="K710" t="str">
            <v>Sabie</v>
          </cell>
          <cell r="L710" t="str">
            <v>Treatment - Process Imp.(McCarrons #5)</v>
          </cell>
          <cell r="M710" t="str">
            <v>1620026-22</v>
          </cell>
          <cell r="N710" t="e">
            <v>#N/A</v>
          </cell>
          <cell r="O710">
            <v>385796</v>
          </cell>
          <cell r="P710" t="str">
            <v>Reg</v>
          </cell>
          <cell r="Q710" t="str">
            <v>Exempt</v>
          </cell>
          <cell r="R710"/>
          <cell r="S710"/>
          <cell r="T710"/>
          <cell r="U710"/>
          <cell r="V710"/>
          <cell r="W710">
            <v>0</v>
          </cell>
          <cell r="X710" t="str">
            <v>22 Carryover</v>
          </cell>
          <cell r="Y710"/>
          <cell r="Z710"/>
          <cell r="AA710"/>
          <cell r="AB710">
            <v>0</v>
          </cell>
          <cell r="AC710" t="str">
            <v>Carryover</v>
          </cell>
          <cell r="AD710">
            <v>44682</v>
          </cell>
          <cell r="AE710">
            <v>46296</v>
          </cell>
          <cell r="AF710"/>
          <cell r="AG710"/>
          <cell r="AH710"/>
          <cell r="AI710">
            <v>11000000</v>
          </cell>
          <cell r="AJ710" t="e">
            <v>#N/A</v>
          </cell>
          <cell r="AK710" t="e">
            <v>#N/A</v>
          </cell>
          <cell r="AL710" t="str">
            <v>check</v>
          </cell>
          <cell r="AM710" t="str">
            <v>chedk</v>
          </cell>
          <cell r="AN710"/>
          <cell r="AO710"/>
          <cell r="AP710"/>
          <cell r="AQ710">
            <v>11000000</v>
          </cell>
          <cell r="AR710">
            <v>11000000</v>
          </cell>
          <cell r="AS710"/>
          <cell r="AT710">
            <v>0</v>
          </cell>
          <cell r="AU710">
            <v>0</v>
          </cell>
          <cell r="AV710"/>
          <cell r="AW710">
            <v>0</v>
          </cell>
          <cell r="AX710">
            <v>0</v>
          </cell>
          <cell r="AY710">
            <v>11000000</v>
          </cell>
          <cell r="AZ710"/>
          <cell r="BA710"/>
          <cell r="BB710"/>
          <cell r="BC710"/>
          <cell r="BD710"/>
          <cell r="BE710"/>
          <cell r="BF710">
            <v>0</v>
          </cell>
          <cell r="BG710">
            <v>0</v>
          </cell>
          <cell r="BH710"/>
          <cell r="BI710">
            <v>0</v>
          </cell>
          <cell r="BJ710"/>
          <cell r="BK710"/>
          <cell r="BL710"/>
          <cell r="BM710"/>
          <cell r="BN710"/>
          <cell r="BO710"/>
          <cell r="BP710"/>
          <cell r="BQ710"/>
          <cell r="BR710"/>
          <cell r="BS710"/>
          <cell r="BT710"/>
          <cell r="BU710"/>
          <cell r="BV710"/>
          <cell r="BW710"/>
          <cell r="BX710"/>
          <cell r="BY710"/>
          <cell r="BZ710"/>
          <cell r="CA710" t="str">
            <v>Sabie</v>
          </cell>
          <cell r="CB710" t="str">
            <v>Gallentine</v>
          </cell>
          <cell r="CC710">
            <v>11</v>
          </cell>
        </row>
        <row r="711">
          <cell r="C711">
            <v>413</v>
          </cell>
          <cell r="D711">
            <v>10</v>
          </cell>
          <cell r="E711">
            <v>289</v>
          </cell>
          <cell r="F711">
            <v>10</v>
          </cell>
          <cell r="G711"/>
          <cell r="H711" t="str">
            <v/>
          </cell>
          <cell r="I711" t="str">
            <v/>
          </cell>
          <cell r="J711" t="str">
            <v>Applied</v>
          </cell>
          <cell r="K711" t="str">
            <v>Berrens</v>
          </cell>
          <cell r="L711" t="str">
            <v>Conservation - Water Meter Improvements</v>
          </cell>
          <cell r="M711" t="str">
            <v>1640011-3</v>
          </cell>
          <cell r="N711" t="str">
            <v xml:space="preserve">No </v>
          </cell>
          <cell r="O711">
            <v>361</v>
          </cell>
          <cell r="P711" t="str">
            <v>Reg</v>
          </cell>
          <cell r="Q711" t="str">
            <v>Exempt</v>
          </cell>
          <cell r="R711"/>
          <cell r="S711"/>
          <cell r="T711"/>
          <cell r="U711"/>
          <cell r="V711"/>
          <cell r="W711">
            <v>0</v>
          </cell>
          <cell r="X711"/>
          <cell r="Y711"/>
          <cell r="Z711"/>
          <cell r="AA711"/>
          <cell r="AB711">
            <v>0</v>
          </cell>
          <cell r="AC711"/>
          <cell r="AD711">
            <v>44835</v>
          </cell>
          <cell r="AE711">
            <v>45078</v>
          </cell>
          <cell r="AF711"/>
          <cell r="AG711"/>
          <cell r="AH711"/>
          <cell r="AI711">
            <v>170000</v>
          </cell>
          <cell r="AJ711">
            <v>170000</v>
          </cell>
          <cell r="AK711">
            <v>0</v>
          </cell>
          <cell r="AL711"/>
          <cell r="AM711"/>
          <cell r="AN711"/>
          <cell r="AO711"/>
          <cell r="AP711"/>
          <cell r="AQ711">
            <v>170000</v>
          </cell>
          <cell r="AR711">
            <v>0</v>
          </cell>
          <cell r="AS711"/>
          <cell r="AT711">
            <v>0</v>
          </cell>
          <cell r="AU711">
            <v>0</v>
          </cell>
          <cell r="AV711"/>
          <cell r="AW711">
            <v>0</v>
          </cell>
          <cell r="AX711">
            <v>0</v>
          </cell>
          <cell r="AY711">
            <v>0</v>
          </cell>
          <cell r="AZ711"/>
          <cell r="BA711"/>
          <cell r="BB711"/>
          <cell r="BC711"/>
          <cell r="BD711"/>
          <cell r="BE711"/>
          <cell r="BF711">
            <v>0</v>
          </cell>
          <cell r="BG711">
            <v>0</v>
          </cell>
          <cell r="BH711"/>
          <cell r="BI711">
            <v>0</v>
          </cell>
          <cell r="BJ711" t="str">
            <v>Applied</v>
          </cell>
          <cell r="BK711"/>
          <cell r="BL711"/>
          <cell r="BM711"/>
          <cell r="BN711"/>
          <cell r="BO711"/>
          <cell r="BP711"/>
          <cell r="BQ711"/>
          <cell r="BR711"/>
          <cell r="BS711"/>
          <cell r="BT711">
            <v>0</v>
          </cell>
          <cell r="BU711"/>
          <cell r="BV711"/>
          <cell r="BW711"/>
          <cell r="BX711"/>
          <cell r="BY711"/>
          <cell r="BZ711"/>
          <cell r="CA711" t="str">
            <v>Berrens</v>
          </cell>
          <cell r="CB711"/>
          <cell r="CC711">
            <v>8</v>
          </cell>
        </row>
        <row r="712">
          <cell r="C712">
            <v>414</v>
          </cell>
          <cell r="D712">
            <v>10</v>
          </cell>
          <cell r="E712">
            <v>290</v>
          </cell>
          <cell r="F712">
            <v>10</v>
          </cell>
          <cell r="G712"/>
          <cell r="H712" t="str">
            <v/>
          </cell>
          <cell r="I712" t="str">
            <v/>
          </cell>
          <cell r="J712" t="str">
            <v>Applied</v>
          </cell>
          <cell r="K712" t="str">
            <v>Berrens</v>
          </cell>
          <cell r="L712" t="str">
            <v>Storage - Water Tower Improvements</v>
          </cell>
          <cell r="M712" t="str">
            <v>1640011-4</v>
          </cell>
          <cell r="N712" t="str">
            <v xml:space="preserve">No </v>
          </cell>
          <cell r="O712">
            <v>361</v>
          </cell>
          <cell r="P712" t="str">
            <v>Reg</v>
          </cell>
          <cell r="Q712" t="str">
            <v>Exempt</v>
          </cell>
          <cell r="R712"/>
          <cell r="S712"/>
          <cell r="T712"/>
          <cell r="U712"/>
          <cell r="V712"/>
          <cell r="W712">
            <v>0</v>
          </cell>
          <cell r="X712"/>
          <cell r="Y712"/>
          <cell r="Z712"/>
          <cell r="AA712"/>
          <cell r="AB712">
            <v>0</v>
          </cell>
          <cell r="AC712"/>
          <cell r="AD712">
            <v>44835</v>
          </cell>
          <cell r="AE712">
            <v>45078</v>
          </cell>
          <cell r="AF712"/>
          <cell r="AG712"/>
          <cell r="AH712"/>
          <cell r="AI712">
            <v>420000</v>
          </cell>
          <cell r="AJ712">
            <v>420000</v>
          </cell>
          <cell r="AK712">
            <v>0</v>
          </cell>
          <cell r="AL712"/>
          <cell r="AM712"/>
          <cell r="AN712"/>
          <cell r="AO712"/>
          <cell r="AP712"/>
          <cell r="AQ712">
            <v>420000</v>
          </cell>
          <cell r="AR712">
            <v>0</v>
          </cell>
          <cell r="AS712"/>
          <cell r="AT712">
            <v>0</v>
          </cell>
          <cell r="AU712">
            <v>0</v>
          </cell>
          <cell r="AV712"/>
          <cell r="AW712">
            <v>0</v>
          </cell>
          <cell r="AX712">
            <v>0</v>
          </cell>
          <cell r="AY712">
            <v>0</v>
          </cell>
          <cell r="AZ712"/>
          <cell r="BA712"/>
          <cell r="BB712"/>
          <cell r="BC712"/>
          <cell r="BD712"/>
          <cell r="BE712"/>
          <cell r="BF712">
            <v>0</v>
          </cell>
          <cell r="BG712">
            <v>0</v>
          </cell>
          <cell r="BH712"/>
          <cell r="BI712">
            <v>0</v>
          </cell>
          <cell r="BJ712" t="str">
            <v>Applied</v>
          </cell>
          <cell r="BK712"/>
          <cell r="BL712"/>
          <cell r="BM712"/>
          <cell r="BN712"/>
          <cell r="BO712"/>
          <cell r="BP712"/>
          <cell r="BQ712"/>
          <cell r="BR712"/>
          <cell r="BS712"/>
          <cell r="BT712">
            <v>0</v>
          </cell>
          <cell r="BU712"/>
          <cell r="BV712"/>
          <cell r="BW712"/>
          <cell r="BX712"/>
          <cell r="BY712"/>
          <cell r="BZ712"/>
          <cell r="CA712" t="str">
            <v>Berrens</v>
          </cell>
          <cell r="CB712"/>
          <cell r="CC712">
            <v>8</v>
          </cell>
        </row>
        <row r="713">
          <cell r="C713">
            <v>336</v>
          </cell>
          <cell r="D713">
            <v>10</v>
          </cell>
          <cell r="E713">
            <v>220</v>
          </cell>
          <cell r="F713">
            <v>10</v>
          </cell>
          <cell r="G713" t="str">
            <v/>
          </cell>
          <cell r="H713" t="str">
            <v/>
          </cell>
          <cell r="I713" t="str">
            <v/>
          </cell>
          <cell r="J713">
            <v>0</v>
          </cell>
          <cell r="K713" t="str">
            <v>Barrett</v>
          </cell>
          <cell r="L713" t="str">
            <v>Treatment - Plant Rehab</v>
          </cell>
          <cell r="M713" t="str">
            <v>1580010-4</v>
          </cell>
          <cell r="N713" t="str">
            <v xml:space="preserve">No </v>
          </cell>
          <cell r="O713">
            <v>1549</v>
          </cell>
          <cell r="P713" t="str">
            <v>Reg</v>
          </cell>
          <cell r="Q713" t="str">
            <v>Exempt</v>
          </cell>
          <cell r="R713"/>
          <cell r="S713"/>
          <cell r="T713"/>
          <cell r="U713"/>
          <cell r="V713"/>
          <cell r="W713">
            <v>0</v>
          </cell>
          <cell r="X713"/>
          <cell r="Y713"/>
          <cell r="Z713"/>
          <cell r="AA713"/>
          <cell r="AB713">
            <v>0</v>
          </cell>
          <cell r="AC713"/>
          <cell r="AD713"/>
          <cell r="AE713"/>
          <cell r="AF713"/>
          <cell r="AG713"/>
          <cell r="AH713" t="str">
            <v>COE 569 possible</v>
          </cell>
          <cell r="AI713">
            <v>270000</v>
          </cell>
          <cell r="AJ713">
            <v>270000</v>
          </cell>
          <cell r="AK713">
            <v>0</v>
          </cell>
          <cell r="AL713"/>
          <cell r="AM713"/>
          <cell r="AN713"/>
          <cell r="AO713"/>
          <cell r="AP713"/>
          <cell r="AQ713">
            <v>270000</v>
          </cell>
          <cell r="AR713">
            <v>0</v>
          </cell>
          <cell r="AS713"/>
          <cell r="AT713">
            <v>0</v>
          </cell>
          <cell r="AU713">
            <v>0</v>
          </cell>
          <cell r="AV713"/>
          <cell r="AW713">
            <v>0</v>
          </cell>
          <cell r="AX713">
            <v>0</v>
          </cell>
          <cell r="AY713">
            <v>0</v>
          </cell>
          <cell r="AZ713"/>
          <cell r="BA713"/>
          <cell r="BB713"/>
          <cell r="BC713"/>
          <cell r="BD713"/>
          <cell r="BE713"/>
          <cell r="BF713">
            <v>0</v>
          </cell>
          <cell r="BG713">
            <v>0</v>
          </cell>
          <cell r="BH713"/>
          <cell r="BI713">
            <v>0</v>
          </cell>
          <cell r="BJ713"/>
          <cell r="BK713"/>
          <cell r="BL713"/>
          <cell r="BM713"/>
          <cell r="BN713"/>
          <cell r="BO713"/>
          <cell r="BP713"/>
          <cell r="BQ713"/>
          <cell r="BR713"/>
          <cell r="BS713"/>
          <cell r="BT713">
            <v>0</v>
          </cell>
          <cell r="BU713"/>
          <cell r="BV713"/>
          <cell r="BW713"/>
          <cell r="BX713"/>
          <cell r="BY713"/>
          <cell r="BZ713"/>
          <cell r="CA713" t="str">
            <v>Barrett</v>
          </cell>
          <cell r="CB713" t="str">
            <v>Barrett</v>
          </cell>
          <cell r="CC713" t="str">
            <v>7E</v>
          </cell>
        </row>
        <row r="714">
          <cell r="C714">
            <v>813</v>
          </cell>
          <cell r="D714">
            <v>5</v>
          </cell>
          <cell r="E714"/>
          <cell r="F714"/>
          <cell r="G714"/>
          <cell r="H714" t="str">
            <v/>
          </cell>
          <cell r="I714" t="str">
            <v/>
          </cell>
          <cell r="J714">
            <v>0</v>
          </cell>
          <cell r="K714" t="str">
            <v>Barrett</v>
          </cell>
          <cell r="L714" t="str">
            <v>Storage - New Water Tower</v>
          </cell>
          <cell r="M714" t="str">
            <v>1730036-1</v>
          </cell>
          <cell r="N714" t="str">
            <v xml:space="preserve">No </v>
          </cell>
          <cell r="O714">
            <v>16893</v>
          </cell>
          <cell r="P714" t="str">
            <v>Reg</v>
          </cell>
          <cell r="Q714"/>
          <cell r="R714"/>
          <cell r="S714"/>
          <cell r="T714"/>
          <cell r="U714"/>
          <cell r="V714"/>
          <cell r="W714">
            <v>0</v>
          </cell>
          <cell r="X714"/>
          <cell r="Y714"/>
          <cell r="Z714"/>
          <cell r="AA714"/>
          <cell r="AB714"/>
          <cell r="AC714"/>
          <cell r="AD714"/>
          <cell r="AE714"/>
          <cell r="AF714"/>
          <cell r="AG714"/>
          <cell r="AH714"/>
          <cell r="AI714">
            <v>9550000</v>
          </cell>
          <cell r="AJ714">
            <v>9550000</v>
          </cell>
          <cell r="AK714">
            <v>0</v>
          </cell>
          <cell r="AL714"/>
          <cell r="AM714"/>
          <cell r="AN714"/>
          <cell r="AO714"/>
          <cell r="AP714"/>
          <cell r="AQ714">
            <v>9550000</v>
          </cell>
          <cell r="AR714">
            <v>0</v>
          </cell>
          <cell r="AS714"/>
          <cell r="AT714">
            <v>0</v>
          </cell>
          <cell r="AU714">
            <v>0</v>
          </cell>
          <cell r="AV714"/>
          <cell r="AW714">
            <v>0</v>
          </cell>
          <cell r="AX714">
            <v>0</v>
          </cell>
          <cell r="AY714">
            <v>0</v>
          </cell>
          <cell r="AZ714"/>
          <cell r="BA714"/>
          <cell r="BB714"/>
          <cell r="BC714"/>
          <cell r="BD714"/>
          <cell r="BE714"/>
          <cell r="BF714">
            <v>0</v>
          </cell>
          <cell r="BG714">
            <v>0</v>
          </cell>
          <cell r="BH714"/>
          <cell r="BI714">
            <v>0</v>
          </cell>
          <cell r="BJ714"/>
          <cell r="BK714"/>
          <cell r="BL714"/>
          <cell r="BM714"/>
          <cell r="BN714"/>
          <cell r="BO714"/>
          <cell r="BP714"/>
          <cell r="BQ714"/>
          <cell r="BR714"/>
          <cell r="BS714"/>
          <cell r="BT714"/>
          <cell r="BU714"/>
          <cell r="BV714"/>
          <cell r="BW714"/>
          <cell r="BX714"/>
          <cell r="BY714"/>
          <cell r="BZ714"/>
          <cell r="CA714" t="str">
            <v>Barrett</v>
          </cell>
          <cell r="CB714"/>
          <cell r="CC714" t="str">
            <v>7W</v>
          </cell>
        </row>
        <row r="715">
          <cell r="C715">
            <v>814</v>
          </cell>
          <cell r="D715">
            <v>5</v>
          </cell>
          <cell r="E715"/>
          <cell r="F715"/>
          <cell r="G715"/>
          <cell r="H715" t="str">
            <v/>
          </cell>
          <cell r="I715" t="str">
            <v/>
          </cell>
          <cell r="J715">
            <v>0</v>
          </cell>
          <cell r="K715" t="str">
            <v>Barrett</v>
          </cell>
          <cell r="L715" t="str">
            <v>Watermain - West Side Reconstruction</v>
          </cell>
          <cell r="M715" t="str">
            <v>1730036-2</v>
          </cell>
          <cell r="N715" t="str">
            <v xml:space="preserve">No </v>
          </cell>
          <cell r="O715">
            <v>16893</v>
          </cell>
          <cell r="P715" t="str">
            <v>Reg</v>
          </cell>
          <cell r="Q715"/>
          <cell r="R715"/>
          <cell r="S715"/>
          <cell r="T715"/>
          <cell r="U715"/>
          <cell r="V715"/>
          <cell r="W715">
            <v>0</v>
          </cell>
          <cell r="X715"/>
          <cell r="Y715"/>
          <cell r="Z715"/>
          <cell r="AA715"/>
          <cell r="AB715"/>
          <cell r="AC715"/>
          <cell r="AD715"/>
          <cell r="AE715"/>
          <cell r="AF715"/>
          <cell r="AG715"/>
          <cell r="AH715"/>
          <cell r="AI715">
            <v>4201000</v>
          </cell>
          <cell r="AJ715">
            <v>4201000</v>
          </cell>
          <cell r="AK715">
            <v>0</v>
          </cell>
          <cell r="AL715"/>
          <cell r="AM715"/>
          <cell r="AN715"/>
          <cell r="AO715"/>
          <cell r="AP715"/>
          <cell r="AQ715">
            <v>4201000</v>
          </cell>
          <cell r="AR715">
            <v>0</v>
          </cell>
          <cell r="AS715"/>
          <cell r="AT715">
            <v>0</v>
          </cell>
          <cell r="AU715">
            <v>0</v>
          </cell>
          <cell r="AV715"/>
          <cell r="AW715">
            <v>0</v>
          </cell>
          <cell r="AX715">
            <v>0</v>
          </cell>
          <cell r="AY715">
            <v>0</v>
          </cell>
          <cell r="AZ715"/>
          <cell r="BA715"/>
          <cell r="BB715"/>
          <cell r="BC715"/>
          <cell r="BD715"/>
          <cell r="BE715"/>
          <cell r="BF715">
            <v>0</v>
          </cell>
          <cell r="BG715">
            <v>0</v>
          </cell>
          <cell r="BH715"/>
          <cell r="BI715">
            <v>0</v>
          </cell>
          <cell r="BJ715"/>
          <cell r="BK715"/>
          <cell r="BL715"/>
          <cell r="BM715"/>
          <cell r="BN715"/>
          <cell r="BO715"/>
          <cell r="BP715"/>
          <cell r="BQ715"/>
          <cell r="BR715"/>
          <cell r="BS715"/>
          <cell r="BT715"/>
          <cell r="BU715"/>
          <cell r="BV715"/>
          <cell r="BW715"/>
          <cell r="BX715"/>
          <cell r="BY715"/>
          <cell r="BZ715"/>
          <cell r="CA715" t="str">
            <v>Barrett</v>
          </cell>
          <cell r="CB715"/>
          <cell r="CC715" t="str">
            <v>7W</v>
          </cell>
        </row>
        <row r="716">
          <cell r="C716">
            <v>54</v>
          </cell>
          <cell r="D716">
            <v>20</v>
          </cell>
          <cell r="E716">
            <v>352</v>
          </cell>
          <cell r="F716">
            <v>10</v>
          </cell>
          <cell r="G716">
            <v>2023</v>
          </cell>
          <cell r="H716" t="str">
            <v>Yes</v>
          </cell>
          <cell r="I716" t="str">
            <v/>
          </cell>
          <cell r="J716">
            <v>0</v>
          </cell>
          <cell r="K716" t="str">
            <v>Barrett</v>
          </cell>
          <cell r="L716" t="str">
            <v xml:space="preserve">Other - LSL Repl Along Division St. </v>
          </cell>
          <cell r="M716" t="str">
            <v>1050004-5</v>
          </cell>
          <cell r="N716" t="str">
            <v xml:space="preserve">No </v>
          </cell>
          <cell r="O716">
            <v>13926</v>
          </cell>
          <cell r="P716" t="str">
            <v>LSL</v>
          </cell>
          <cell r="Q716" t="str">
            <v>Exempt</v>
          </cell>
          <cell r="R716"/>
          <cell r="S716" t="str">
            <v>certified</v>
          </cell>
          <cell r="T716">
            <v>177031</v>
          </cell>
          <cell r="U716"/>
          <cell r="V716">
            <v>177031</v>
          </cell>
          <cell r="W716">
            <v>0</v>
          </cell>
          <cell r="X716" t="str">
            <v>23 Carryover</v>
          </cell>
          <cell r="Y716"/>
          <cell r="Z716">
            <v>44740</v>
          </cell>
          <cell r="AA716">
            <v>354062</v>
          </cell>
          <cell r="AB716">
            <v>177031</v>
          </cell>
          <cell r="AC716" t="str">
            <v>Part A5,LSL</v>
          </cell>
          <cell r="AD716">
            <v>45170</v>
          </cell>
          <cell r="AE716">
            <v>45474</v>
          </cell>
          <cell r="AF716"/>
          <cell r="AG716"/>
          <cell r="AH716"/>
          <cell r="AI716">
            <v>177031</v>
          </cell>
          <cell r="AJ716">
            <v>354062</v>
          </cell>
          <cell r="AK716">
            <v>-177031</v>
          </cell>
          <cell r="AL716">
            <v>45093</v>
          </cell>
          <cell r="AM716">
            <v>45107</v>
          </cell>
          <cell r="AN716"/>
          <cell r="AO716">
            <v>177031</v>
          </cell>
          <cell r="AP716"/>
          <cell r="AQ716">
            <v>177031</v>
          </cell>
          <cell r="AR716">
            <v>177031</v>
          </cell>
          <cell r="AS716"/>
          <cell r="AT716">
            <v>177031</v>
          </cell>
          <cell r="AU716">
            <v>0</v>
          </cell>
          <cell r="AV716"/>
          <cell r="AW716">
            <v>177031</v>
          </cell>
          <cell r="AX716">
            <v>0</v>
          </cell>
          <cell r="AY716">
            <v>0</v>
          </cell>
          <cell r="AZ716"/>
          <cell r="BA716"/>
          <cell r="BB716"/>
          <cell r="BC716"/>
          <cell r="BD716"/>
          <cell r="BE716"/>
          <cell r="BF716">
            <v>0</v>
          </cell>
          <cell r="BG716">
            <v>0</v>
          </cell>
          <cell r="BH716"/>
          <cell r="BI716">
            <v>0</v>
          </cell>
          <cell r="BJ716"/>
          <cell r="BK716"/>
          <cell r="BL716"/>
          <cell r="BM716"/>
          <cell r="BN716"/>
          <cell r="BO716"/>
          <cell r="BP716"/>
          <cell r="BQ716"/>
          <cell r="BR716"/>
          <cell r="BS716"/>
          <cell r="BT716">
            <v>0</v>
          </cell>
          <cell r="BU716"/>
          <cell r="BV716"/>
          <cell r="BW716"/>
          <cell r="BX716"/>
          <cell r="BY716"/>
          <cell r="BZ716"/>
          <cell r="CA716" t="str">
            <v>Barrett</v>
          </cell>
          <cell r="CB716"/>
          <cell r="CC716" t="str">
            <v>7W</v>
          </cell>
        </row>
        <row r="717">
          <cell r="C717">
            <v>77</v>
          </cell>
          <cell r="D717">
            <v>20</v>
          </cell>
          <cell r="E717"/>
          <cell r="F717"/>
          <cell r="G717">
            <v>2024</v>
          </cell>
          <cell r="H717" t="str">
            <v/>
          </cell>
          <cell r="I717" t="str">
            <v>Yes</v>
          </cell>
          <cell r="J717">
            <v>0</v>
          </cell>
          <cell r="K717" t="str">
            <v>Barrett</v>
          </cell>
          <cell r="L717" t="str">
            <v>Other - LSL Repl Along 2nd Ave. South</v>
          </cell>
          <cell r="M717" t="str">
            <v>1050004-6</v>
          </cell>
          <cell r="N717" t="str">
            <v>Yes</v>
          </cell>
          <cell r="O717">
            <v>13830</v>
          </cell>
          <cell r="P717" t="str">
            <v>LSL</v>
          </cell>
          <cell r="Q717"/>
          <cell r="R717"/>
          <cell r="S717">
            <v>45079</v>
          </cell>
          <cell r="T717">
            <v>269724</v>
          </cell>
          <cell r="U717">
            <v>0</v>
          </cell>
          <cell r="V717">
            <v>269724</v>
          </cell>
          <cell r="W717">
            <v>0</v>
          </cell>
          <cell r="X717" t="str">
            <v>Part B</v>
          </cell>
          <cell r="Y717"/>
          <cell r="Z717"/>
          <cell r="AA717"/>
          <cell r="AB717"/>
          <cell r="AC717"/>
          <cell r="AD717">
            <v>45413</v>
          </cell>
          <cell r="AE717">
            <v>45839</v>
          </cell>
          <cell r="AF717"/>
          <cell r="AG717"/>
          <cell r="AH717" t="str">
            <v>cmt rcd updated cost-all private</v>
          </cell>
          <cell r="AI717">
            <v>544186</v>
          </cell>
          <cell r="AJ717">
            <v>1167595</v>
          </cell>
          <cell r="AK717">
            <v>-623409</v>
          </cell>
          <cell r="AL717"/>
          <cell r="AM717"/>
          <cell r="AN717"/>
          <cell r="AO717"/>
          <cell r="AP717"/>
          <cell r="AQ717">
            <v>544186</v>
          </cell>
          <cell r="AR717">
            <v>544186</v>
          </cell>
          <cell r="AS717"/>
          <cell r="AT717">
            <v>269724</v>
          </cell>
          <cell r="AU717">
            <v>0</v>
          </cell>
          <cell r="AV717"/>
          <cell r="AW717">
            <v>269724</v>
          </cell>
          <cell r="AX717">
            <v>0</v>
          </cell>
          <cell r="AY717">
            <v>274462</v>
          </cell>
          <cell r="AZ717"/>
          <cell r="BA717"/>
          <cell r="BB717"/>
          <cell r="BC717"/>
          <cell r="BD717"/>
          <cell r="BE717"/>
          <cell r="BF717">
            <v>0</v>
          </cell>
          <cell r="BG717">
            <v>0</v>
          </cell>
          <cell r="BH717"/>
          <cell r="BI717">
            <v>0</v>
          </cell>
          <cell r="BJ717"/>
          <cell r="BK717"/>
          <cell r="BL717"/>
          <cell r="BM717"/>
          <cell r="BN717"/>
          <cell r="BO717"/>
          <cell r="BP717"/>
          <cell r="BQ717"/>
          <cell r="BR717"/>
          <cell r="BS717"/>
          <cell r="BT717"/>
          <cell r="BU717"/>
          <cell r="BV717"/>
          <cell r="BW717"/>
          <cell r="BX717"/>
          <cell r="BY717"/>
          <cell r="BZ717"/>
          <cell r="CA717" t="str">
            <v>Barrett</v>
          </cell>
          <cell r="CB717"/>
          <cell r="CC717" t="str">
            <v>7W</v>
          </cell>
        </row>
        <row r="718">
          <cell r="C718">
            <v>78</v>
          </cell>
          <cell r="D718">
            <v>20</v>
          </cell>
          <cell r="E718"/>
          <cell r="F718"/>
          <cell r="G718"/>
          <cell r="H718" t="str">
            <v/>
          </cell>
          <cell r="I718" t="str">
            <v/>
          </cell>
          <cell r="J718">
            <v>0</v>
          </cell>
          <cell r="K718" t="str">
            <v>Barrett</v>
          </cell>
          <cell r="L718" t="str">
            <v>Treatment - PFAS TP Upgrade &amp; New Wells</v>
          </cell>
          <cell r="M718" t="str">
            <v>1050004-7</v>
          </cell>
          <cell r="N718" t="str">
            <v>Yes</v>
          </cell>
          <cell r="O718">
            <v>13830</v>
          </cell>
          <cell r="P718" t="str">
            <v>EC</v>
          </cell>
          <cell r="Q718"/>
          <cell r="R718"/>
          <cell r="S718"/>
          <cell r="T718"/>
          <cell r="U718"/>
          <cell r="V718"/>
          <cell r="W718">
            <v>0</v>
          </cell>
          <cell r="X718"/>
          <cell r="Y718"/>
          <cell r="Z718"/>
          <cell r="AA718"/>
          <cell r="AB718"/>
          <cell r="AC718"/>
          <cell r="AD718"/>
          <cell r="AE718"/>
          <cell r="AF718"/>
          <cell r="AG718"/>
          <cell r="AH718"/>
          <cell r="AI718">
            <v>6182000</v>
          </cell>
          <cell r="AJ718">
            <v>6182000</v>
          </cell>
          <cell r="AK718">
            <v>0</v>
          </cell>
          <cell r="AL718"/>
          <cell r="AM718"/>
          <cell r="AN718"/>
          <cell r="AO718"/>
          <cell r="AP718"/>
          <cell r="AQ718">
            <v>6182000</v>
          </cell>
          <cell r="AR718">
            <v>0</v>
          </cell>
          <cell r="AS718"/>
          <cell r="AT718">
            <v>0</v>
          </cell>
          <cell r="AU718">
            <v>3000000</v>
          </cell>
          <cell r="AV718"/>
          <cell r="AW718">
            <v>3000000</v>
          </cell>
          <cell r="AX718">
            <v>0</v>
          </cell>
          <cell r="AY718">
            <v>0</v>
          </cell>
          <cell r="AZ718"/>
          <cell r="BA718"/>
          <cell r="BB718"/>
          <cell r="BC718"/>
          <cell r="BD718"/>
          <cell r="BE718"/>
          <cell r="BF718">
            <v>0</v>
          </cell>
          <cell r="BG718">
            <v>0</v>
          </cell>
          <cell r="BH718"/>
          <cell r="BI718">
            <v>0</v>
          </cell>
          <cell r="BJ718"/>
          <cell r="BK718"/>
          <cell r="BL718"/>
          <cell r="BM718"/>
          <cell r="BN718"/>
          <cell r="BO718"/>
          <cell r="BP718"/>
          <cell r="BQ718"/>
          <cell r="BR718"/>
          <cell r="BS718"/>
          <cell r="BT718"/>
          <cell r="BU718"/>
          <cell r="BV718"/>
          <cell r="BW718"/>
          <cell r="BX718"/>
          <cell r="BY718"/>
          <cell r="BZ718"/>
          <cell r="CA718" t="str">
            <v>Barrett</v>
          </cell>
          <cell r="CB718"/>
          <cell r="CC718" t="str">
            <v>7W</v>
          </cell>
        </row>
        <row r="719">
          <cell r="C719">
            <v>465</v>
          </cell>
          <cell r="D719">
            <v>10</v>
          </cell>
          <cell r="E719">
            <v>342</v>
          </cell>
          <cell r="F719">
            <v>10</v>
          </cell>
          <cell r="G719">
            <v>2022</v>
          </cell>
          <cell r="H719" t="str">
            <v>Yes</v>
          </cell>
          <cell r="I719" t="str">
            <v/>
          </cell>
          <cell r="J719">
            <v>0</v>
          </cell>
          <cell r="K719" t="str">
            <v>Barrett</v>
          </cell>
          <cell r="L719" t="str">
            <v>Other - LSL Replacement - Private</v>
          </cell>
          <cell r="M719" t="str">
            <v>1050004-3</v>
          </cell>
          <cell r="N719" t="str">
            <v xml:space="preserve">No </v>
          </cell>
          <cell r="O719">
            <v>13083</v>
          </cell>
          <cell r="P719" t="str">
            <v>LSL</v>
          </cell>
          <cell r="Q719" t="str">
            <v>Exempt</v>
          </cell>
          <cell r="R719"/>
          <cell r="S719" t="str">
            <v>certified</v>
          </cell>
          <cell r="T719">
            <v>142395</v>
          </cell>
          <cell r="U719"/>
          <cell r="V719">
            <v>142395</v>
          </cell>
          <cell r="W719">
            <v>0</v>
          </cell>
          <cell r="X719" t="str">
            <v>22 Carryover</v>
          </cell>
          <cell r="Y719"/>
          <cell r="Z719" t="str">
            <v>certified</v>
          </cell>
          <cell r="AA719">
            <v>154700</v>
          </cell>
          <cell r="AB719">
            <v>12305</v>
          </cell>
          <cell r="AC719" t="str">
            <v>Carryover,LSL</v>
          </cell>
          <cell r="AD719">
            <v>44666</v>
          </cell>
          <cell r="AE719">
            <v>44773</v>
          </cell>
          <cell r="AF719"/>
          <cell r="AG719"/>
          <cell r="AH719"/>
          <cell r="AI719">
            <v>142395</v>
          </cell>
          <cell r="AJ719">
            <v>154700</v>
          </cell>
          <cell r="AK719">
            <v>-12305</v>
          </cell>
          <cell r="AL719">
            <v>44656</v>
          </cell>
          <cell r="AM719">
            <v>44693</v>
          </cell>
          <cell r="AN719"/>
          <cell r="AO719">
            <v>154700</v>
          </cell>
          <cell r="AP719"/>
          <cell r="AQ719">
            <v>142395</v>
          </cell>
          <cell r="AR719">
            <v>142395</v>
          </cell>
          <cell r="AS719"/>
          <cell r="AT719">
            <v>142395</v>
          </cell>
          <cell r="AU719">
            <v>0</v>
          </cell>
          <cell r="AV719"/>
          <cell r="AW719">
            <v>142395</v>
          </cell>
          <cell r="AX719">
            <v>0</v>
          </cell>
          <cell r="AY719">
            <v>0</v>
          </cell>
          <cell r="AZ719">
            <v>45210</v>
          </cell>
          <cell r="BA719">
            <v>45241</v>
          </cell>
          <cell r="BB719">
            <v>2024</v>
          </cell>
          <cell r="BC719" t="str">
            <v>DWRF PF</v>
          </cell>
          <cell r="BD719"/>
          <cell r="BE719"/>
          <cell r="BF719">
            <v>0</v>
          </cell>
          <cell r="BG719">
            <v>0</v>
          </cell>
          <cell r="BH719"/>
          <cell r="BI719">
            <v>0</v>
          </cell>
          <cell r="BJ719"/>
          <cell r="BK719"/>
          <cell r="BL719"/>
          <cell r="BM719"/>
          <cell r="BN719"/>
          <cell r="BO719"/>
          <cell r="BP719"/>
          <cell r="BQ719"/>
          <cell r="BR719"/>
          <cell r="BS719"/>
          <cell r="BT719">
            <v>0</v>
          </cell>
          <cell r="BU719"/>
          <cell r="BV719"/>
          <cell r="BW719"/>
          <cell r="BX719"/>
          <cell r="BY719"/>
          <cell r="BZ719"/>
          <cell r="CA719" t="str">
            <v>Barrett</v>
          </cell>
          <cell r="CB719"/>
          <cell r="CC719" t="str">
            <v>7W</v>
          </cell>
        </row>
        <row r="720">
          <cell r="C720">
            <v>478</v>
          </cell>
          <cell r="D720">
            <v>10</v>
          </cell>
          <cell r="E720">
            <v>351</v>
          </cell>
          <cell r="F720">
            <v>10</v>
          </cell>
          <cell r="G720"/>
          <cell r="H720" t="str">
            <v/>
          </cell>
          <cell r="I720" t="str">
            <v/>
          </cell>
          <cell r="J720">
            <v>0</v>
          </cell>
          <cell r="K720" t="str">
            <v>Barrett</v>
          </cell>
          <cell r="L720" t="str">
            <v xml:space="preserve">Watermain - Rplcment Along Division St. </v>
          </cell>
          <cell r="M720" t="str">
            <v>1050004-4</v>
          </cell>
          <cell r="N720" t="str">
            <v xml:space="preserve">No </v>
          </cell>
          <cell r="O720">
            <v>13926</v>
          </cell>
          <cell r="P720" t="str">
            <v>Reg</v>
          </cell>
          <cell r="Q720" t="str">
            <v>Exempt</v>
          </cell>
          <cell r="R720"/>
          <cell r="S720"/>
          <cell r="T720"/>
          <cell r="U720"/>
          <cell r="V720"/>
          <cell r="W720">
            <v>0</v>
          </cell>
          <cell r="X720"/>
          <cell r="Y720"/>
          <cell r="Z720">
            <v>44740</v>
          </cell>
          <cell r="AA720">
            <v>973464</v>
          </cell>
          <cell r="AB720">
            <v>973464</v>
          </cell>
          <cell r="AC720" t="str">
            <v>Part B</v>
          </cell>
          <cell r="AD720">
            <v>45047</v>
          </cell>
          <cell r="AE720">
            <v>45474</v>
          </cell>
          <cell r="AF720"/>
          <cell r="AG720"/>
          <cell r="AH720"/>
          <cell r="AI720">
            <v>973464</v>
          </cell>
          <cell r="AJ720">
            <v>973464</v>
          </cell>
          <cell r="AK720">
            <v>0</v>
          </cell>
          <cell r="AL720"/>
          <cell r="AM720"/>
          <cell r="AN720"/>
          <cell r="AO720"/>
          <cell r="AP720"/>
          <cell r="AQ720">
            <v>973464</v>
          </cell>
          <cell r="AR720">
            <v>0</v>
          </cell>
          <cell r="AS720"/>
          <cell r="AT720">
            <v>0</v>
          </cell>
          <cell r="AU720">
            <v>0</v>
          </cell>
          <cell r="AV720"/>
          <cell r="AW720">
            <v>0</v>
          </cell>
          <cell r="AX720">
            <v>0</v>
          </cell>
          <cell r="AY720">
            <v>0</v>
          </cell>
          <cell r="AZ720"/>
          <cell r="BA720"/>
          <cell r="BB720"/>
          <cell r="BC720"/>
          <cell r="BD720"/>
          <cell r="BE720"/>
          <cell r="BF720">
            <v>0</v>
          </cell>
          <cell r="BG720">
            <v>0</v>
          </cell>
          <cell r="BH720"/>
          <cell r="BI720">
            <v>0</v>
          </cell>
          <cell r="BJ720"/>
          <cell r="BK720"/>
          <cell r="BL720"/>
          <cell r="BM720"/>
          <cell r="BN720"/>
          <cell r="BO720"/>
          <cell r="BP720"/>
          <cell r="BQ720"/>
          <cell r="BR720"/>
          <cell r="BS720"/>
          <cell r="BT720">
            <v>0</v>
          </cell>
          <cell r="BU720"/>
          <cell r="BV720"/>
          <cell r="BW720"/>
          <cell r="BX720"/>
          <cell r="BY720"/>
          <cell r="BZ720"/>
          <cell r="CA720" t="str">
            <v>Barrett</v>
          </cell>
          <cell r="CB720"/>
          <cell r="CC720" t="str">
            <v>7W</v>
          </cell>
        </row>
        <row r="721">
          <cell r="C721">
            <v>567</v>
          </cell>
          <cell r="D721">
            <v>10</v>
          </cell>
          <cell r="E721"/>
          <cell r="F721"/>
          <cell r="G721"/>
          <cell r="H721" t="str">
            <v/>
          </cell>
          <cell r="I721" t="str">
            <v/>
          </cell>
          <cell r="J721">
            <v>0</v>
          </cell>
          <cell r="K721" t="str">
            <v>Barrett</v>
          </cell>
          <cell r="L721" t="str">
            <v>Watermain - 2nd Ave S Improvements</v>
          </cell>
          <cell r="M721" t="str">
            <v>1050004-9</v>
          </cell>
          <cell r="N721" t="str">
            <v xml:space="preserve">No </v>
          </cell>
          <cell r="O721">
            <v>13830</v>
          </cell>
          <cell r="P721" t="str">
            <v>Reg</v>
          </cell>
          <cell r="Q721"/>
          <cell r="R721"/>
          <cell r="S721"/>
          <cell r="T721"/>
          <cell r="U721"/>
          <cell r="V721"/>
          <cell r="W721">
            <v>0</v>
          </cell>
          <cell r="X721"/>
          <cell r="Y721"/>
          <cell r="Z721"/>
          <cell r="AA721"/>
          <cell r="AB721"/>
          <cell r="AC721"/>
          <cell r="AD721"/>
          <cell r="AE721"/>
          <cell r="AF721"/>
          <cell r="AG721"/>
          <cell r="AH721"/>
          <cell r="AI721">
            <v>1510795</v>
          </cell>
          <cell r="AJ721">
            <v>1510795</v>
          </cell>
          <cell r="AK721">
            <v>0</v>
          </cell>
          <cell r="AL721"/>
          <cell r="AM721"/>
          <cell r="AN721"/>
          <cell r="AO721"/>
          <cell r="AP721"/>
          <cell r="AQ721">
            <v>1510795</v>
          </cell>
          <cell r="AR721">
            <v>0</v>
          </cell>
          <cell r="AS721"/>
          <cell r="AT721">
            <v>0</v>
          </cell>
          <cell r="AU721">
            <v>0</v>
          </cell>
          <cell r="AV721"/>
          <cell r="AW721">
            <v>0</v>
          </cell>
          <cell r="AX721">
            <v>0</v>
          </cell>
          <cell r="AY721">
            <v>0</v>
          </cell>
          <cell r="AZ721"/>
          <cell r="BA721"/>
          <cell r="BB721"/>
          <cell r="BC721"/>
          <cell r="BD721"/>
          <cell r="BE721"/>
          <cell r="BF721">
            <v>0</v>
          </cell>
          <cell r="BG721">
            <v>0</v>
          </cell>
          <cell r="BH721"/>
          <cell r="BI721">
            <v>0</v>
          </cell>
          <cell r="BJ721"/>
          <cell r="BK721"/>
          <cell r="BL721"/>
          <cell r="BM721"/>
          <cell r="BN721"/>
          <cell r="BO721"/>
          <cell r="BP721"/>
          <cell r="BQ721"/>
          <cell r="BR721"/>
          <cell r="BS721"/>
          <cell r="BT721"/>
          <cell r="BU721"/>
          <cell r="BV721"/>
          <cell r="BW721"/>
          <cell r="BX721"/>
          <cell r="BY721"/>
          <cell r="BZ721"/>
          <cell r="CA721" t="str">
            <v>Barrett</v>
          </cell>
          <cell r="CB721"/>
          <cell r="CC721" t="str">
            <v>7W</v>
          </cell>
        </row>
        <row r="722">
          <cell r="C722">
            <v>23</v>
          </cell>
          <cell r="D722">
            <v>20</v>
          </cell>
          <cell r="E722">
            <v>192</v>
          </cell>
          <cell r="F722">
            <v>10</v>
          </cell>
          <cell r="G722"/>
          <cell r="H722" t="str">
            <v/>
          </cell>
          <cell r="I722" t="str">
            <v/>
          </cell>
          <cell r="J722">
            <v>0</v>
          </cell>
          <cell r="K722" t="str">
            <v>Schultz</v>
          </cell>
          <cell r="L722" t="str">
            <v>Other - LSL Replacement</v>
          </cell>
          <cell r="M722" t="str">
            <v>1800002-15</v>
          </cell>
          <cell r="N722" t="str">
            <v>Yes</v>
          </cell>
          <cell r="O722">
            <v>777</v>
          </cell>
          <cell r="P722" t="str">
            <v>LSL</v>
          </cell>
          <cell r="Q722" t="str">
            <v>Exempt</v>
          </cell>
          <cell r="R722"/>
          <cell r="S722"/>
          <cell r="T722"/>
          <cell r="U722"/>
          <cell r="V722"/>
          <cell r="W722">
            <v>0</v>
          </cell>
          <cell r="X722"/>
          <cell r="Y722"/>
          <cell r="Z722">
            <v>44839</v>
          </cell>
          <cell r="AA722">
            <v>49800</v>
          </cell>
          <cell r="AB722">
            <v>49800</v>
          </cell>
          <cell r="AC722" t="str">
            <v>Part A5,LSL</v>
          </cell>
          <cell r="AD722">
            <v>45078</v>
          </cell>
          <cell r="AE722">
            <v>45200</v>
          </cell>
          <cell r="AF722"/>
          <cell r="AG722"/>
          <cell r="AH722"/>
          <cell r="AI722">
            <v>49800</v>
          </cell>
          <cell r="AJ722">
            <v>49800</v>
          </cell>
          <cell r="AK722">
            <v>0</v>
          </cell>
          <cell r="AL722"/>
          <cell r="AM722"/>
          <cell r="AN722"/>
          <cell r="AO722"/>
          <cell r="AP722"/>
          <cell r="AQ722">
            <v>49800</v>
          </cell>
          <cell r="AR722">
            <v>0</v>
          </cell>
          <cell r="AS722"/>
          <cell r="AT722">
            <v>0</v>
          </cell>
          <cell r="AU722">
            <v>0</v>
          </cell>
          <cell r="AV722"/>
          <cell r="AW722">
            <v>0</v>
          </cell>
          <cell r="AX722">
            <v>0</v>
          </cell>
          <cell r="AY722">
            <v>0</v>
          </cell>
          <cell r="AZ722"/>
          <cell r="BA722"/>
          <cell r="BB722"/>
          <cell r="BC722"/>
          <cell r="BD722"/>
          <cell r="BE722"/>
          <cell r="BF722">
            <v>0</v>
          </cell>
          <cell r="BG722">
            <v>0</v>
          </cell>
          <cell r="BH722"/>
          <cell r="BI722">
            <v>0</v>
          </cell>
          <cell r="BJ722"/>
          <cell r="BK722"/>
          <cell r="BL722"/>
          <cell r="BM722"/>
          <cell r="BN722"/>
          <cell r="BO722"/>
          <cell r="BP722"/>
          <cell r="BQ722"/>
          <cell r="BR722"/>
          <cell r="BS722"/>
          <cell r="BT722">
            <v>0</v>
          </cell>
          <cell r="BU722"/>
          <cell r="BV722"/>
          <cell r="BW722"/>
          <cell r="BX722"/>
          <cell r="BY722"/>
          <cell r="BZ722"/>
          <cell r="CA722" t="str">
            <v>Schultz</v>
          </cell>
          <cell r="CB722"/>
          <cell r="CC722">
            <v>5</v>
          </cell>
        </row>
        <row r="723">
          <cell r="C723">
            <v>162</v>
          </cell>
          <cell r="D723">
            <v>12</v>
          </cell>
          <cell r="E723">
            <v>41</v>
          </cell>
          <cell r="F723">
            <v>12</v>
          </cell>
          <cell r="G723">
            <v>2023</v>
          </cell>
          <cell r="H723" t="str">
            <v>Yes</v>
          </cell>
          <cell r="I723" t="str">
            <v/>
          </cell>
          <cell r="J723" t="str">
            <v>PER submitted</v>
          </cell>
          <cell r="K723" t="str">
            <v>Schultz</v>
          </cell>
          <cell r="L723" t="str">
            <v>Watermain - Repl &amp; Loop - Phase 1</v>
          </cell>
          <cell r="M723" t="str">
            <v>1800002-10</v>
          </cell>
          <cell r="N723" t="str">
            <v xml:space="preserve">No </v>
          </cell>
          <cell r="O723">
            <v>777</v>
          </cell>
          <cell r="P723" t="str">
            <v>Reg</v>
          </cell>
          <cell r="Q723" t="str">
            <v>Exempt</v>
          </cell>
          <cell r="R723"/>
          <cell r="S723" t="str">
            <v>certified</v>
          </cell>
          <cell r="T723">
            <v>1450280</v>
          </cell>
          <cell r="U723"/>
          <cell r="V723"/>
          <cell r="W723">
            <v>310148</v>
          </cell>
          <cell r="X723" t="str">
            <v>23 Carryover</v>
          </cell>
          <cell r="Y723"/>
          <cell r="Z723">
            <v>44839</v>
          </cell>
          <cell r="AA723">
            <v>1309600</v>
          </cell>
          <cell r="AB723">
            <v>169468</v>
          </cell>
          <cell r="AC723" t="str">
            <v>Part B</v>
          </cell>
          <cell r="AD723">
            <v>45108</v>
          </cell>
          <cell r="AE723">
            <v>45473</v>
          </cell>
          <cell r="AF723">
            <v>45058</v>
          </cell>
          <cell r="AG723"/>
          <cell r="AH723"/>
          <cell r="AI723">
            <v>1450280</v>
          </cell>
          <cell r="AJ723">
            <v>1450280</v>
          </cell>
          <cell r="AK723">
            <v>0</v>
          </cell>
          <cell r="AL723">
            <v>45014</v>
          </cell>
          <cell r="AM723">
            <v>45106</v>
          </cell>
          <cell r="AN723">
            <v>1</v>
          </cell>
          <cell r="AO723">
            <v>1450280</v>
          </cell>
          <cell r="AP723"/>
          <cell r="AQ723">
            <v>1450280</v>
          </cell>
          <cell r="AR723">
            <v>1450280</v>
          </cell>
          <cell r="AS723"/>
          <cell r="AT723">
            <v>0</v>
          </cell>
          <cell r="AU723">
            <v>0</v>
          </cell>
          <cell r="AV723">
            <v>1140132</v>
          </cell>
          <cell r="AW723">
            <v>1140132</v>
          </cell>
          <cell r="AX723">
            <v>0</v>
          </cell>
          <cell r="AY723">
            <v>310148</v>
          </cell>
          <cell r="AZ723">
            <v>45222</v>
          </cell>
          <cell r="BA723">
            <v>45253</v>
          </cell>
          <cell r="BB723">
            <v>2024</v>
          </cell>
          <cell r="BC723" t="str">
            <v>DWRF/PF</v>
          </cell>
          <cell r="BD723"/>
          <cell r="BE723">
            <v>45152</v>
          </cell>
          <cell r="BF723">
            <v>1140131.9234435135</v>
          </cell>
          <cell r="BG723">
            <v>1140131.9234435135</v>
          </cell>
          <cell r="BH723"/>
          <cell r="BI723">
            <v>0</v>
          </cell>
          <cell r="BJ723" t="str">
            <v>PER submitted</v>
          </cell>
          <cell r="BK723"/>
          <cell r="BL723"/>
          <cell r="BM723"/>
          <cell r="BN723"/>
          <cell r="BO723"/>
          <cell r="BP723"/>
          <cell r="BQ723"/>
          <cell r="BR723"/>
          <cell r="BS723"/>
          <cell r="BT723">
            <v>0</v>
          </cell>
          <cell r="BU723"/>
          <cell r="BV723"/>
          <cell r="BW723"/>
          <cell r="BX723"/>
          <cell r="BY723"/>
          <cell r="BZ723"/>
          <cell r="CA723" t="str">
            <v>Schultz</v>
          </cell>
          <cell r="CB723"/>
          <cell r="CC723">
            <v>5</v>
          </cell>
        </row>
        <row r="724">
          <cell r="C724">
            <v>307</v>
          </cell>
          <cell r="D724">
            <v>10</v>
          </cell>
          <cell r="E724">
            <v>188</v>
          </cell>
          <cell r="F724">
            <v>10</v>
          </cell>
          <cell r="G724"/>
          <cell r="H724" t="str">
            <v/>
          </cell>
          <cell r="I724" t="str">
            <v/>
          </cell>
          <cell r="J724" t="str">
            <v>PER submitted</v>
          </cell>
          <cell r="K724" t="str">
            <v>Schultz</v>
          </cell>
          <cell r="L724" t="str">
            <v>Watermain - Rep. CIP - Phase 2</v>
          </cell>
          <cell r="M724" t="str">
            <v>1800002-11</v>
          </cell>
          <cell r="N724" t="str">
            <v xml:space="preserve">No </v>
          </cell>
          <cell r="O724">
            <v>676</v>
          </cell>
          <cell r="P724" t="str">
            <v>Reg</v>
          </cell>
          <cell r="Q724" t="str">
            <v>Exempt</v>
          </cell>
          <cell r="R724"/>
          <cell r="S724"/>
          <cell r="T724"/>
          <cell r="U724"/>
          <cell r="V724"/>
          <cell r="W724">
            <v>0</v>
          </cell>
          <cell r="X724"/>
          <cell r="Y724"/>
          <cell r="Z724"/>
          <cell r="AA724"/>
          <cell r="AB724">
            <v>0</v>
          </cell>
          <cell r="AC724"/>
          <cell r="AD724"/>
          <cell r="AE724"/>
          <cell r="AF724"/>
          <cell r="AG724"/>
          <cell r="AH724"/>
          <cell r="AI724">
            <v>1080000</v>
          </cell>
          <cell r="AJ724">
            <v>1080000</v>
          </cell>
          <cell r="AK724">
            <v>0</v>
          </cell>
          <cell r="AL724"/>
          <cell r="AM724"/>
          <cell r="AN724"/>
          <cell r="AO724"/>
          <cell r="AP724"/>
          <cell r="AQ724">
            <v>1080000</v>
          </cell>
          <cell r="AR724">
            <v>0</v>
          </cell>
          <cell r="AS724"/>
          <cell r="AT724">
            <v>0</v>
          </cell>
          <cell r="AU724">
            <v>0</v>
          </cell>
          <cell r="AV724"/>
          <cell r="AW724">
            <v>0</v>
          </cell>
          <cell r="AX724">
            <v>0</v>
          </cell>
          <cell r="AY724">
            <v>0</v>
          </cell>
          <cell r="AZ724"/>
          <cell r="BA724"/>
          <cell r="BB724"/>
          <cell r="BC724"/>
          <cell r="BD724"/>
          <cell r="BE724"/>
          <cell r="BF724">
            <v>0</v>
          </cell>
          <cell r="BG724">
            <v>0</v>
          </cell>
          <cell r="BH724"/>
          <cell r="BI724">
            <v>0</v>
          </cell>
          <cell r="BJ724" t="str">
            <v>PER submitted</v>
          </cell>
          <cell r="BK724"/>
          <cell r="BL724"/>
          <cell r="BM724"/>
          <cell r="BN724"/>
          <cell r="BO724"/>
          <cell r="BP724"/>
          <cell r="BQ724"/>
          <cell r="BR724"/>
          <cell r="BS724"/>
          <cell r="BT724">
            <v>0</v>
          </cell>
          <cell r="BU724"/>
          <cell r="BV724"/>
          <cell r="BW724"/>
          <cell r="BX724"/>
          <cell r="BY724"/>
          <cell r="BZ724"/>
          <cell r="CA724" t="str">
            <v>Schultz</v>
          </cell>
          <cell r="CB724"/>
          <cell r="CC724">
            <v>5</v>
          </cell>
        </row>
        <row r="725">
          <cell r="C725">
            <v>308</v>
          </cell>
          <cell r="D725">
            <v>10</v>
          </cell>
          <cell r="E725">
            <v>189</v>
          </cell>
          <cell r="F725">
            <v>10</v>
          </cell>
          <cell r="G725"/>
          <cell r="H725" t="str">
            <v/>
          </cell>
          <cell r="I725" t="str">
            <v/>
          </cell>
          <cell r="J725" t="str">
            <v>PER submitted</v>
          </cell>
          <cell r="K725" t="str">
            <v>Schultz</v>
          </cell>
          <cell r="L725" t="str">
            <v>Watermain - Repl CIP - Phase 3</v>
          </cell>
          <cell r="M725" t="str">
            <v>1800002-12</v>
          </cell>
          <cell r="N725" t="str">
            <v xml:space="preserve">No </v>
          </cell>
          <cell r="O725">
            <v>676</v>
          </cell>
          <cell r="P725" t="str">
            <v>Reg</v>
          </cell>
          <cell r="Q725" t="str">
            <v>Exempt</v>
          </cell>
          <cell r="R725"/>
          <cell r="S725"/>
          <cell r="T725"/>
          <cell r="U725"/>
          <cell r="V725"/>
          <cell r="W725">
            <v>0</v>
          </cell>
          <cell r="X725"/>
          <cell r="Y725"/>
          <cell r="Z725"/>
          <cell r="AA725"/>
          <cell r="AB725">
            <v>0</v>
          </cell>
          <cell r="AC725"/>
          <cell r="AD725"/>
          <cell r="AE725"/>
          <cell r="AF725"/>
          <cell r="AG725"/>
          <cell r="AH725"/>
          <cell r="AI725">
            <v>718000</v>
          </cell>
          <cell r="AJ725">
            <v>718000</v>
          </cell>
          <cell r="AK725">
            <v>0</v>
          </cell>
          <cell r="AL725"/>
          <cell r="AM725"/>
          <cell r="AN725"/>
          <cell r="AO725"/>
          <cell r="AP725"/>
          <cell r="AQ725">
            <v>718000</v>
          </cell>
          <cell r="AR725">
            <v>0</v>
          </cell>
          <cell r="AS725"/>
          <cell r="AT725">
            <v>0</v>
          </cell>
          <cell r="AU725">
            <v>0</v>
          </cell>
          <cell r="AV725"/>
          <cell r="AW725">
            <v>0</v>
          </cell>
          <cell r="AX725">
            <v>0</v>
          </cell>
          <cell r="AY725">
            <v>0</v>
          </cell>
          <cell r="AZ725"/>
          <cell r="BA725"/>
          <cell r="BB725"/>
          <cell r="BC725"/>
          <cell r="BD725"/>
          <cell r="BE725"/>
          <cell r="BF725">
            <v>0</v>
          </cell>
          <cell r="BG725">
            <v>0</v>
          </cell>
          <cell r="BH725"/>
          <cell r="BI725">
            <v>0</v>
          </cell>
          <cell r="BJ725" t="str">
            <v>PER submitted</v>
          </cell>
          <cell r="BK725"/>
          <cell r="BL725"/>
          <cell r="BM725"/>
          <cell r="BN725"/>
          <cell r="BO725"/>
          <cell r="BP725"/>
          <cell r="BQ725"/>
          <cell r="BR725"/>
          <cell r="BS725"/>
          <cell r="BT725">
            <v>0</v>
          </cell>
          <cell r="BU725"/>
          <cell r="BV725"/>
          <cell r="BW725"/>
          <cell r="BX725"/>
          <cell r="BY725"/>
          <cell r="BZ725"/>
          <cell r="CA725" t="str">
            <v>Schultz</v>
          </cell>
          <cell r="CB725"/>
          <cell r="CC725">
            <v>5</v>
          </cell>
        </row>
        <row r="726">
          <cell r="C726">
            <v>309</v>
          </cell>
          <cell r="D726">
            <v>10</v>
          </cell>
          <cell r="E726">
            <v>190</v>
          </cell>
          <cell r="F726">
            <v>10</v>
          </cell>
          <cell r="G726"/>
          <cell r="H726" t="str">
            <v/>
          </cell>
          <cell r="I726" t="str">
            <v/>
          </cell>
          <cell r="J726" t="str">
            <v>PER submitted</v>
          </cell>
          <cell r="K726" t="str">
            <v>Schultz</v>
          </cell>
          <cell r="L726" t="str">
            <v>Watermain - Repl CIP - Phase 4</v>
          </cell>
          <cell r="M726" t="str">
            <v>1800002-13</v>
          </cell>
          <cell r="N726" t="str">
            <v xml:space="preserve">No </v>
          </cell>
          <cell r="O726">
            <v>676</v>
          </cell>
          <cell r="P726" t="str">
            <v>Reg</v>
          </cell>
          <cell r="Q726" t="str">
            <v>Exempt</v>
          </cell>
          <cell r="R726"/>
          <cell r="S726"/>
          <cell r="T726"/>
          <cell r="U726"/>
          <cell r="V726"/>
          <cell r="W726">
            <v>0</v>
          </cell>
          <cell r="X726"/>
          <cell r="Y726"/>
          <cell r="Z726"/>
          <cell r="AA726"/>
          <cell r="AB726">
            <v>0</v>
          </cell>
          <cell r="AC726"/>
          <cell r="AD726"/>
          <cell r="AE726"/>
          <cell r="AF726"/>
          <cell r="AG726"/>
          <cell r="AH726"/>
          <cell r="AI726">
            <v>877000</v>
          </cell>
          <cell r="AJ726">
            <v>877000</v>
          </cell>
          <cell r="AK726">
            <v>0</v>
          </cell>
          <cell r="AL726"/>
          <cell r="AM726"/>
          <cell r="AN726"/>
          <cell r="AO726"/>
          <cell r="AP726"/>
          <cell r="AQ726">
            <v>877000</v>
          </cell>
          <cell r="AR726">
            <v>0</v>
          </cell>
          <cell r="AS726"/>
          <cell r="AT726">
            <v>0</v>
          </cell>
          <cell r="AU726">
            <v>0</v>
          </cell>
          <cell r="AV726"/>
          <cell r="AW726">
            <v>0</v>
          </cell>
          <cell r="AX726">
            <v>0</v>
          </cell>
          <cell r="AY726">
            <v>0</v>
          </cell>
          <cell r="AZ726"/>
          <cell r="BA726"/>
          <cell r="BB726"/>
          <cell r="BC726"/>
          <cell r="BD726"/>
          <cell r="BE726"/>
          <cell r="BF726">
            <v>0</v>
          </cell>
          <cell r="BG726">
            <v>0</v>
          </cell>
          <cell r="BH726"/>
          <cell r="BI726">
            <v>0</v>
          </cell>
          <cell r="BJ726" t="str">
            <v>PER submitted</v>
          </cell>
          <cell r="BK726"/>
          <cell r="BL726"/>
          <cell r="BM726"/>
          <cell r="BN726"/>
          <cell r="BO726"/>
          <cell r="BP726"/>
          <cell r="BQ726"/>
          <cell r="BR726"/>
          <cell r="BS726"/>
          <cell r="BT726">
            <v>0</v>
          </cell>
          <cell r="BU726"/>
          <cell r="BV726"/>
          <cell r="BW726"/>
          <cell r="BX726"/>
          <cell r="BY726"/>
          <cell r="BZ726"/>
          <cell r="CA726" t="str">
            <v>Schultz</v>
          </cell>
          <cell r="CB726"/>
          <cell r="CC726">
            <v>5</v>
          </cell>
        </row>
        <row r="727">
          <cell r="C727">
            <v>310</v>
          </cell>
          <cell r="D727">
            <v>10</v>
          </cell>
          <cell r="E727">
            <v>191</v>
          </cell>
          <cell r="F727">
            <v>10</v>
          </cell>
          <cell r="G727"/>
          <cell r="H727" t="str">
            <v/>
          </cell>
          <cell r="I727" t="str">
            <v/>
          </cell>
          <cell r="J727" t="str">
            <v>PER submitted</v>
          </cell>
          <cell r="K727" t="str">
            <v>Schultz</v>
          </cell>
          <cell r="L727" t="str">
            <v>Conservation - Automated Meter Reading</v>
          </cell>
          <cell r="M727" t="str">
            <v>1800002-14</v>
          </cell>
          <cell r="N727" t="str">
            <v xml:space="preserve">No </v>
          </cell>
          <cell r="O727">
            <v>676</v>
          </cell>
          <cell r="P727" t="str">
            <v>Reg</v>
          </cell>
          <cell r="Q727" t="str">
            <v>Exempt</v>
          </cell>
          <cell r="R727"/>
          <cell r="S727"/>
          <cell r="T727"/>
          <cell r="U727"/>
          <cell r="V727"/>
          <cell r="W727">
            <v>0</v>
          </cell>
          <cell r="X727"/>
          <cell r="Y727"/>
          <cell r="Z727"/>
          <cell r="AA727"/>
          <cell r="AB727">
            <v>0</v>
          </cell>
          <cell r="AC727"/>
          <cell r="AD727"/>
          <cell r="AE727"/>
          <cell r="AF727"/>
          <cell r="AG727"/>
          <cell r="AH727"/>
          <cell r="AI727">
            <v>250000</v>
          </cell>
          <cell r="AJ727">
            <v>250000</v>
          </cell>
          <cell r="AK727">
            <v>0</v>
          </cell>
          <cell r="AL727"/>
          <cell r="AM727"/>
          <cell r="AN727"/>
          <cell r="AO727"/>
          <cell r="AP727"/>
          <cell r="AQ727">
            <v>250000</v>
          </cell>
          <cell r="AR727">
            <v>0</v>
          </cell>
          <cell r="AS727"/>
          <cell r="AT727">
            <v>0</v>
          </cell>
          <cell r="AU727">
            <v>0</v>
          </cell>
          <cell r="AV727"/>
          <cell r="AW727">
            <v>0</v>
          </cell>
          <cell r="AX727">
            <v>0</v>
          </cell>
          <cell r="AY727">
            <v>0</v>
          </cell>
          <cell r="AZ727"/>
          <cell r="BA727"/>
          <cell r="BB727"/>
          <cell r="BC727"/>
          <cell r="BD727"/>
          <cell r="BE727"/>
          <cell r="BF727">
            <v>0</v>
          </cell>
          <cell r="BG727">
            <v>0</v>
          </cell>
          <cell r="BH727"/>
          <cell r="BI727">
            <v>0</v>
          </cell>
          <cell r="BJ727" t="str">
            <v>PER submitted</v>
          </cell>
          <cell r="BK727"/>
          <cell r="BL727"/>
          <cell r="BM727"/>
          <cell r="BN727"/>
          <cell r="BO727"/>
          <cell r="BP727"/>
          <cell r="BQ727"/>
          <cell r="BR727"/>
          <cell r="BS727"/>
          <cell r="BT727">
            <v>0</v>
          </cell>
          <cell r="BU727"/>
          <cell r="BV727"/>
          <cell r="BW727"/>
          <cell r="BX727"/>
          <cell r="BY727"/>
          <cell r="BZ727"/>
          <cell r="CA727" t="str">
            <v>Schultz</v>
          </cell>
          <cell r="CB727"/>
          <cell r="CC727">
            <v>5</v>
          </cell>
        </row>
        <row r="728">
          <cell r="C728">
            <v>311</v>
          </cell>
          <cell r="D728">
            <v>10</v>
          </cell>
          <cell r="E728">
            <v>193</v>
          </cell>
          <cell r="F728">
            <v>10</v>
          </cell>
          <cell r="G728" t="str">
            <v/>
          </cell>
          <cell r="H728" t="str">
            <v/>
          </cell>
          <cell r="I728" t="str">
            <v/>
          </cell>
          <cell r="J728" t="str">
            <v>PER submitted</v>
          </cell>
          <cell r="K728" t="str">
            <v>Schultz</v>
          </cell>
          <cell r="L728" t="str">
            <v>Treatment - New Plant, Remove Iron</v>
          </cell>
          <cell r="M728" t="str">
            <v>1800002-7</v>
          </cell>
          <cell r="N728" t="str">
            <v xml:space="preserve">No </v>
          </cell>
          <cell r="O728">
            <v>710</v>
          </cell>
          <cell r="P728" t="str">
            <v>Reg</v>
          </cell>
          <cell r="Q728" t="str">
            <v>Exempt</v>
          </cell>
          <cell r="R728"/>
          <cell r="S728"/>
          <cell r="T728"/>
          <cell r="U728"/>
          <cell r="V728"/>
          <cell r="W728">
            <v>0</v>
          </cell>
          <cell r="X728"/>
          <cell r="Y728"/>
          <cell r="Z728"/>
          <cell r="AA728"/>
          <cell r="AB728">
            <v>0</v>
          </cell>
          <cell r="AC728"/>
          <cell r="AD728">
            <v>45078</v>
          </cell>
          <cell r="AE728">
            <v>45200</v>
          </cell>
          <cell r="AF728"/>
          <cell r="AG728"/>
          <cell r="AH728"/>
          <cell r="AI728">
            <v>1750000</v>
          </cell>
          <cell r="AJ728">
            <v>1750000</v>
          </cell>
          <cell r="AK728">
            <v>0</v>
          </cell>
          <cell r="AL728"/>
          <cell r="AM728"/>
          <cell r="AN728"/>
          <cell r="AO728"/>
          <cell r="AP728"/>
          <cell r="AQ728">
            <v>1750000</v>
          </cell>
          <cell r="AR728">
            <v>0</v>
          </cell>
          <cell r="AS728"/>
          <cell r="AT728">
            <v>0</v>
          </cell>
          <cell r="AU728">
            <v>0</v>
          </cell>
          <cell r="AV728"/>
          <cell r="AW728">
            <v>0</v>
          </cell>
          <cell r="AX728">
            <v>0</v>
          </cell>
          <cell r="AY728">
            <v>0</v>
          </cell>
          <cell r="AZ728"/>
          <cell r="BA728"/>
          <cell r="BB728"/>
          <cell r="BC728"/>
          <cell r="BD728"/>
          <cell r="BE728"/>
          <cell r="BF728">
            <v>0</v>
          </cell>
          <cell r="BG728">
            <v>0</v>
          </cell>
          <cell r="BH728"/>
          <cell r="BI728">
            <v>0</v>
          </cell>
          <cell r="BJ728" t="str">
            <v>PER submitted</v>
          </cell>
          <cell r="BK728"/>
          <cell r="BL728"/>
          <cell r="BM728"/>
          <cell r="BN728"/>
          <cell r="BO728"/>
          <cell r="BP728"/>
          <cell r="BQ728"/>
          <cell r="BR728"/>
          <cell r="BS728"/>
          <cell r="BT728">
            <v>0</v>
          </cell>
          <cell r="BU728"/>
          <cell r="BV728"/>
          <cell r="BW728"/>
          <cell r="BX728"/>
          <cell r="BY728"/>
          <cell r="BZ728"/>
          <cell r="CA728" t="str">
            <v>Schultz</v>
          </cell>
          <cell r="CB728" t="str">
            <v>Lafontaine</v>
          </cell>
          <cell r="CC728">
            <v>5</v>
          </cell>
        </row>
        <row r="729">
          <cell r="C729">
            <v>312</v>
          </cell>
          <cell r="D729">
            <v>10</v>
          </cell>
          <cell r="E729">
            <v>194</v>
          </cell>
          <cell r="F729">
            <v>10</v>
          </cell>
          <cell r="G729"/>
          <cell r="H729" t="str">
            <v/>
          </cell>
          <cell r="I729" t="str">
            <v/>
          </cell>
          <cell r="J729" t="str">
            <v>PER submitted</v>
          </cell>
          <cell r="K729" t="str">
            <v>Schultz</v>
          </cell>
          <cell r="L729" t="str">
            <v>Source - New Wellhouse</v>
          </cell>
          <cell r="M729" t="str">
            <v>1800002-9</v>
          </cell>
          <cell r="N729" t="str">
            <v xml:space="preserve">No </v>
          </cell>
          <cell r="O729">
            <v>676</v>
          </cell>
          <cell r="P729" t="str">
            <v>Reg</v>
          </cell>
          <cell r="Q729" t="str">
            <v>Exempt</v>
          </cell>
          <cell r="R729"/>
          <cell r="S729"/>
          <cell r="T729"/>
          <cell r="U729"/>
          <cell r="V729"/>
          <cell r="W729">
            <v>0</v>
          </cell>
          <cell r="X729"/>
          <cell r="Y729"/>
          <cell r="Z729"/>
          <cell r="AA729"/>
          <cell r="AB729">
            <v>0</v>
          </cell>
          <cell r="AC729"/>
          <cell r="AD729"/>
          <cell r="AE729"/>
          <cell r="AF729"/>
          <cell r="AG729"/>
          <cell r="AH729"/>
          <cell r="AI729">
            <v>750000</v>
          </cell>
          <cell r="AJ729">
            <v>750000</v>
          </cell>
          <cell r="AK729">
            <v>0</v>
          </cell>
          <cell r="AL729"/>
          <cell r="AM729"/>
          <cell r="AN729"/>
          <cell r="AO729"/>
          <cell r="AP729"/>
          <cell r="AQ729">
            <v>750000</v>
          </cell>
          <cell r="AR729">
            <v>0</v>
          </cell>
          <cell r="AS729"/>
          <cell r="AT729">
            <v>0</v>
          </cell>
          <cell r="AU729">
            <v>0</v>
          </cell>
          <cell r="AV729"/>
          <cell r="AW729">
            <v>0</v>
          </cell>
          <cell r="AX729">
            <v>0</v>
          </cell>
          <cell r="AY729">
            <v>0</v>
          </cell>
          <cell r="AZ729"/>
          <cell r="BA729"/>
          <cell r="BB729"/>
          <cell r="BC729"/>
          <cell r="BD729"/>
          <cell r="BE729"/>
          <cell r="BF729">
            <v>0</v>
          </cell>
          <cell r="BG729">
            <v>0</v>
          </cell>
          <cell r="BH729"/>
          <cell r="BI729">
            <v>0</v>
          </cell>
          <cell r="BJ729" t="str">
            <v>PER submitted</v>
          </cell>
          <cell r="BK729"/>
          <cell r="BL729"/>
          <cell r="BM729"/>
          <cell r="BN729"/>
          <cell r="BO729"/>
          <cell r="BP729"/>
          <cell r="BQ729"/>
          <cell r="BR729"/>
          <cell r="BS729"/>
          <cell r="BT729">
            <v>0</v>
          </cell>
          <cell r="BU729"/>
          <cell r="BV729"/>
          <cell r="BW729"/>
          <cell r="BX729"/>
          <cell r="BY729"/>
          <cell r="BZ729"/>
          <cell r="CA729" t="str">
            <v>Schultz</v>
          </cell>
          <cell r="CB729"/>
          <cell r="CC729">
            <v>5</v>
          </cell>
        </row>
        <row r="730">
          <cell r="C730">
            <v>136</v>
          </cell>
          <cell r="D730">
            <v>15</v>
          </cell>
          <cell r="E730"/>
          <cell r="F730"/>
          <cell r="G730"/>
          <cell r="H730" t="str">
            <v/>
          </cell>
          <cell r="I730" t="str">
            <v/>
          </cell>
          <cell r="J730">
            <v>0</v>
          </cell>
          <cell r="K730" t="str">
            <v>Barrett</v>
          </cell>
          <cell r="L730" t="str">
            <v>Treatment - Manganese Treatment Plant</v>
          </cell>
          <cell r="M730" t="str">
            <v>1130014-4</v>
          </cell>
          <cell r="N730" t="str">
            <v>Yes</v>
          </cell>
          <cell r="O730">
            <v>1140</v>
          </cell>
          <cell r="P730" t="str">
            <v>EC</v>
          </cell>
          <cell r="Q730"/>
          <cell r="R730"/>
          <cell r="S730"/>
          <cell r="T730"/>
          <cell r="U730"/>
          <cell r="V730"/>
          <cell r="W730">
            <v>0</v>
          </cell>
          <cell r="X730"/>
          <cell r="Y730"/>
          <cell r="Z730"/>
          <cell r="AA730"/>
          <cell r="AB730"/>
          <cell r="AC730"/>
          <cell r="AD730"/>
          <cell r="AE730"/>
          <cell r="AF730"/>
          <cell r="AG730"/>
          <cell r="AH730"/>
          <cell r="AI730">
            <v>4325600</v>
          </cell>
          <cell r="AJ730">
            <v>4325600</v>
          </cell>
          <cell r="AK730">
            <v>0</v>
          </cell>
          <cell r="AL730"/>
          <cell r="AM730"/>
          <cell r="AN730"/>
          <cell r="AO730"/>
          <cell r="AP730"/>
          <cell r="AQ730">
            <v>4325600</v>
          </cell>
          <cell r="AR730">
            <v>0</v>
          </cell>
          <cell r="AS730"/>
          <cell r="AT730">
            <v>0</v>
          </cell>
          <cell r="AU730">
            <v>2162800</v>
          </cell>
          <cell r="AV730"/>
          <cell r="AW730">
            <v>2162800</v>
          </cell>
          <cell r="AX730">
            <v>0</v>
          </cell>
          <cell r="AY730">
            <v>0</v>
          </cell>
          <cell r="AZ730"/>
          <cell r="BA730"/>
          <cell r="BB730"/>
          <cell r="BC730"/>
          <cell r="BD730"/>
          <cell r="BE730"/>
          <cell r="BF730">
            <v>0</v>
          </cell>
          <cell r="BG730">
            <v>0</v>
          </cell>
          <cell r="BH730"/>
          <cell r="BI730">
            <v>0</v>
          </cell>
          <cell r="BJ730"/>
          <cell r="BK730"/>
          <cell r="BL730"/>
          <cell r="BM730"/>
          <cell r="BN730"/>
          <cell r="BO730"/>
          <cell r="BP730"/>
          <cell r="BQ730"/>
          <cell r="BR730"/>
          <cell r="BS730"/>
          <cell r="BT730"/>
          <cell r="BU730"/>
          <cell r="BV730"/>
          <cell r="BW730"/>
          <cell r="BX730"/>
          <cell r="BY730"/>
          <cell r="BZ730"/>
          <cell r="CA730" t="str">
            <v>Barrett</v>
          </cell>
          <cell r="CB730"/>
          <cell r="CC730" t="str">
            <v>7E</v>
          </cell>
        </row>
        <row r="731">
          <cell r="C731">
            <v>611</v>
          </cell>
          <cell r="D731">
            <v>10</v>
          </cell>
          <cell r="E731">
            <v>468</v>
          </cell>
          <cell r="F731">
            <v>10</v>
          </cell>
          <cell r="G731"/>
          <cell r="H731" t="str">
            <v/>
          </cell>
          <cell r="I731" t="str">
            <v/>
          </cell>
          <cell r="J731">
            <v>0</v>
          </cell>
          <cell r="K731" t="str">
            <v>Barrett</v>
          </cell>
          <cell r="L731" t="str">
            <v>Storage - Tower Rehab &amp; 2 New Generators</v>
          </cell>
          <cell r="M731" t="str">
            <v>1130014-2</v>
          </cell>
          <cell r="N731" t="str">
            <v xml:space="preserve">No </v>
          </cell>
          <cell r="O731">
            <v>1083</v>
          </cell>
          <cell r="P731" t="str">
            <v>Reg</v>
          </cell>
          <cell r="Q731" t="str">
            <v>Exempt</v>
          </cell>
          <cell r="R731"/>
          <cell r="S731"/>
          <cell r="T731"/>
          <cell r="U731"/>
          <cell r="V731"/>
          <cell r="W731">
            <v>0</v>
          </cell>
          <cell r="X731"/>
          <cell r="Y731"/>
          <cell r="Z731"/>
          <cell r="AA731"/>
          <cell r="AB731">
            <v>0</v>
          </cell>
          <cell r="AC731"/>
          <cell r="AD731"/>
          <cell r="AE731"/>
          <cell r="AF731"/>
          <cell r="AG731"/>
          <cell r="AH731"/>
          <cell r="AI731">
            <v>635000</v>
          </cell>
          <cell r="AJ731">
            <v>635000</v>
          </cell>
          <cell r="AK731">
            <v>0</v>
          </cell>
          <cell r="AL731"/>
          <cell r="AM731"/>
          <cell r="AN731"/>
          <cell r="AO731"/>
          <cell r="AP731"/>
          <cell r="AQ731">
            <v>635000</v>
          </cell>
          <cell r="AR731">
            <v>0</v>
          </cell>
          <cell r="AS731"/>
          <cell r="AT731">
            <v>0</v>
          </cell>
          <cell r="AU731">
            <v>0</v>
          </cell>
          <cell r="AV731"/>
          <cell r="AW731">
            <v>0</v>
          </cell>
          <cell r="AX731">
            <v>0</v>
          </cell>
          <cell r="AY731">
            <v>0</v>
          </cell>
          <cell r="AZ731"/>
          <cell r="BA731"/>
          <cell r="BB731"/>
          <cell r="BC731"/>
          <cell r="BD731"/>
          <cell r="BE731"/>
          <cell r="BF731">
            <v>0</v>
          </cell>
          <cell r="BG731">
            <v>0</v>
          </cell>
          <cell r="BH731"/>
          <cell r="BI731">
            <v>0</v>
          </cell>
          <cell r="BJ731"/>
          <cell r="BK731"/>
          <cell r="BL731"/>
          <cell r="BM731"/>
          <cell r="BN731"/>
          <cell r="BO731"/>
          <cell r="BP731"/>
          <cell r="BQ731"/>
          <cell r="BR731"/>
          <cell r="BS731"/>
          <cell r="BT731">
            <v>0</v>
          </cell>
          <cell r="BU731"/>
          <cell r="BV731"/>
          <cell r="BW731"/>
          <cell r="BX731"/>
          <cell r="BY731"/>
          <cell r="BZ731"/>
          <cell r="CA731" t="str">
            <v>Barrett</v>
          </cell>
          <cell r="CB731"/>
          <cell r="CC731" t="str">
            <v>7E</v>
          </cell>
        </row>
        <row r="732">
          <cell r="C732">
            <v>612</v>
          </cell>
          <cell r="D732">
            <v>10</v>
          </cell>
          <cell r="E732">
            <v>469</v>
          </cell>
          <cell r="F732">
            <v>10</v>
          </cell>
          <cell r="G732"/>
          <cell r="H732" t="str">
            <v/>
          </cell>
          <cell r="I732" t="str">
            <v/>
          </cell>
          <cell r="J732">
            <v>0</v>
          </cell>
          <cell r="K732" t="str">
            <v>Barrett</v>
          </cell>
          <cell r="L732" t="str">
            <v>Other - Generator for Well</v>
          </cell>
          <cell r="M732" t="str">
            <v>1130014-3</v>
          </cell>
          <cell r="N732" t="str">
            <v xml:space="preserve">No </v>
          </cell>
          <cell r="O732">
            <v>1083</v>
          </cell>
          <cell r="P732" t="str">
            <v>Reg</v>
          </cell>
          <cell r="Q732" t="str">
            <v>Exempt</v>
          </cell>
          <cell r="R732"/>
          <cell r="S732"/>
          <cell r="T732"/>
          <cell r="U732"/>
          <cell r="V732"/>
          <cell r="W732">
            <v>0</v>
          </cell>
          <cell r="X732"/>
          <cell r="Y732"/>
          <cell r="Z732"/>
          <cell r="AA732"/>
          <cell r="AB732">
            <v>0</v>
          </cell>
          <cell r="AC732"/>
          <cell r="AD732"/>
          <cell r="AE732"/>
          <cell r="AF732"/>
          <cell r="AG732"/>
          <cell r="AH732"/>
          <cell r="AI732">
            <v>79200</v>
          </cell>
          <cell r="AJ732">
            <v>79200</v>
          </cell>
          <cell r="AK732">
            <v>0</v>
          </cell>
          <cell r="AL732"/>
          <cell r="AM732"/>
          <cell r="AN732"/>
          <cell r="AO732"/>
          <cell r="AP732"/>
          <cell r="AQ732">
            <v>79200</v>
          </cell>
          <cell r="AR732">
            <v>0</v>
          </cell>
          <cell r="AS732"/>
          <cell r="AT732">
            <v>0</v>
          </cell>
          <cell r="AU732">
            <v>0</v>
          </cell>
          <cell r="AV732"/>
          <cell r="AW732">
            <v>0</v>
          </cell>
          <cell r="AX732">
            <v>0</v>
          </cell>
          <cell r="AY732">
            <v>0</v>
          </cell>
          <cell r="AZ732"/>
          <cell r="BA732"/>
          <cell r="BB732"/>
          <cell r="BC732"/>
          <cell r="BD732"/>
          <cell r="BE732"/>
          <cell r="BF732">
            <v>0</v>
          </cell>
          <cell r="BG732">
            <v>0</v>
          </cell>
          <cell r="BH732"/>
          <cell r="BI732">
            <v>0</v>
          </cell>
          <cell r="BJ732"/>
          <cell r="BK732"/>
          <cell r="BL732"/>
          <cell r="BM732"/>
          <cell r="BN732"/>
          <cell r="BO732"/>
          <cell r="BP732"/>
          <cell r="BQ732"/>
          <cell r="BR732"/>
          <cell r="BS732"/>
          <cell r="BT732">
            <v>0</v>
          </cell>
          <cell r="BU732"/>
          <cell r="BV732"/>
          <cell r="BW732"/>
          <cell r="BX732"/>
          <cell r="BY732"/>
          <cell r="BZ732"/>
          <cell r="CA732" t="str">
            <v>Barrett</v>
          </cell>
          <cell r="CB732"/>
          <cell r="CC732" t="str">
            <v>7E</v>
          </cell>
        </row>
        <row r="733">
          <cell r="C733">
            <v>494</v>
          </cell>
          <cell r="D733">
            <v>10</v>
          </cell>
          <cell r="E733">
            <v>375</v>
          </cell>
          <cell r="F733">
            <v>10</v>
          </cell>
          <cell r="G733"/>
          <cell r="H733" t="str">
            <v/>
          </cell>
          <cell r="I733" t="str">
            <v/>
          </cell>
          <cell r="J733">
            <v>0</v>
          </cell>
          <cell r="K733" t="str">
            <v>Schultz</v>
          </cell>
          <cell r="L733" t="str">
            <v>Storage - Water Tower Replacement</v>
          </cell>
          <cell r="M733" t="str">
            <v>1540007-1</v>
          </cell>
          <cell r="N733" t="str">
            <v xml:space="preserve">No </v>
          </cell>
          <cell r="O733">
            <v>133</v>
          </cell>
          <cell r="P733" t="str">
            <v>Reg</v>
          </cell>
          <cell r="Q733" t="str">
            <v>Exempt</v>
          </cell>
          <cell r="R733"/>
          <cell r="S733"/>
          <cell r="T733"/>
          <cell r="U733"/>
          <cell r="V733"/>
          <cell r="W733">
            <v>0</v>
          </cell>
          <cell r="X733"/>
          <cell r="Y733"/>
          <cell r="Z733"/>
          <cell r="AA733"/>
          <cell r="AB733">
            <v>0</v>
          </cell>
          <cell r="AC733"/>
          <cell r="AD733"/>
          <cell r="AE733"/>
          <cell r="AF733"/>
          <cell r="AG733"/>
          <cell r="AH733"/>
          <cell r="AI733">
            <v>1025000</v>
          </cell>
          <cell r="AJ733">
            <v>1025000</v>
          </cell>
          <cell r="AK733">
            <v>0</v>
          </cell>
          <cell r="AL733"/>
          <cell r="AM733"/>
          <cell r="AN733"/>
          <cell r="AO733"/>
          <cell r="AP733"/>
          <cell r="AQ733">
            <v>1025000</v>
          </cell>
          <cell r="AR733">
            <v>0</v>
          </cell>
          <cell r="AS733"/>
          <cell r="AT733">
            <v>0</v>
          </cell>
          <cell r="AU733">
            <v>0</v>
          </cell>
          <cell r="AV733"/>
          <cell r="AW733">
            <v>0</v>
          </cell>
          <cell r="AX733">
            <v>0</v>
          </cell>
          <cell r="AY733">
            <v>0</v>
          </cell>
          <cell r="AZ733"/>
          <cell r="BA733"/>
          <cell r="BB733"/>
          <cell r="BC733"/>
          <cell r="BD733"/>
          <cell r="BE733"/>
          <cell r="BF733">
            <v>0</v>
          </cell>
          <cell r="BG733">
            <v>0</v>
          </cell>
          <cell r="BH733"/>
          <cell r="BI733">
            <v>0</v>
          </cell>
          <cell r="BJ733"/>
          <cell r="BK733"/>
          <cell r="BL733"/>
          <cell r="BM733"/>
          <cell r="BN733"/>
          <cell r="BO733"/>
          <cell r="BP733"/>
          <cell r="BQ733"/>
          <cell r="BR733"/>
          <cell r="BS733"/>
          <cell r="BT733">
            <v>0</v>
          </cell>
          <cell r="BU733"/>
          <cell r="BV733"/>
          <cell r="BW733"/>
          <cell r="BX733"/>
          <cell r="BY733"/>
          <cell r="BZ733"/>
          <cell r="CA733" t="str">
            <v>Schultz</v>
          </cell>
          <cell r="CB733"/>
          <cell r="CC733">
            <v>1</v>
          </cell>
        </row>
        <row r="734">
          <cell r="C734">
            <v>495</v>
          </cell>
          <cell r="D734">
            <v>10</v>
          </cell>
          <cell r="E734">
            <v>376</v>
          </cell>
          <cell r="F734">
            <v>10</v>
          </cell>
          <cell r="G734"/>
          <cell r="H734" t="str">
            <v/>
          </cell>
          <cell r="I734" t="str">
            <v/>
          </cell>
          <cell r="J734">
            <v>0</v>
          </cell>
          <cell r="K734" t="str">
            <v>Schultz</v>
          </cell>
          <cell r="L734" t="str">
            <v>Conservation - Meter Replacements</v>
          </cell>
          <cell r="M734" t="str">
            <v>1540007-2</v>
          </cell>
          <cell r="N734" t="str">
            <v xml:space="preserve">No </v>
          </cell>
          <cell r="O734">
            <v>133</v>
          </cell>
          <cell r="P734" t="str">
            <v>Reg</v>
          </cell>
          <cell r="Q734" t="str">
            <v>Exempt</v>
          </cell>
          <cell r="R734"/>
          <cell r="S734"/>
          <cell r="T734"/>
          <cell r="U734"/>
          <cell r="V734"/>
          <cell r="W734">
            <v>0</v>
          </cell>
          <cell r="X734"/>
          <cell r="Y734"/>
          <cell r="Z734"/>
          <cell r="AA734"/>
          <cell r="AB734">
            <v>0</v>
          </cell>
          <cell r="AC734"/>
          <cell r="AD734"/>
          <cell r="AE734"/>
          <cell r="AF734"/>
          <cell r="AG734"/>
          <cell r="AH734"/>
          <cell r="AI734">
            <v>76500</v>
          </cell>
          <cell r="AJ734">
            <v>76500</v>
          </cell>
          <cell r="AK734">
            <v>0</v>
          </cell>
          <cell r="AL734"/>
          <cell r="AM734"/>
          <cell r="AN734"/>
          <cell r="AO734"/>
          <cell r="AP734"/>
          <cell r="AQ734">
            <v>76500</v>
          </cell>
          <cell r="AR734">
            <v>0</v>
          </cell>
          <cell r="AS734"/>
          <cell r="AT734">
            <v>0</v>
          </cell>
          <cell r="AU734">
            <v>0</v>
          </cell>
          <cell r="AV734"/>
          <cell r="AW734">
            <v>0</v>
          </cell>
          <cell r="AX734">
            <v>0</v>
          </cell>
          <cell r="AY734">
            <v>0</v>
          </cell>
          <cell r="AZ734"/>
          <cell r="BA734"/>
          <cell r="BB734"/>
          <cell r="BC734"/>
          <cell r="BD734"/>
          <cell r="BE734"/>
          <cell r="BF734">
            <v>0</v>
          </cell>
          <cell r="BG734">
            <v>0</v>
          </cell>
          <cell r="BH734"/>
          <cell r="BI734">
            <v>0</v>
          </cell>
          <cell r="BJ734"/>
          <cell r="BK734"/>
          <cell r="BL734"/>
          <cell r="BM734"/>
          <cell r="BN734"/>
          <cell r="BO734"/>
          <cell r="BP734"/>
          <cell r="BQ734"/>
          <cell r="BR734"/>
          <cell r="BS734"/>
          <cell r="BT734">
            <v>0</v>
          </cell>
          <cell r="BU734"/>
          <cell r="BV734"/>
          <cell r="BW734"/>
          <cell r="BX734"/>
          <cell r="BY734"/>
          <cell r="BZ734"/>
          <cell r="CA734" t="str">
            <v>Schultz</v>
          </cell>
          <cell r="CB734"/>
          <cell r="CC734">
            <v>1</v>
          </cell>
        </row>
        <row r="735">
          <cell r="C735">
            <v>496</v>
          </cell>
          <cell r="D735">
            <v>10</v>
          </cell>
          <cell r="E735">
            <v>377</v>
          </cell>
          <cell r="F735">
            <v>10</v>
          </cell>
          <cell r="G735"/>
          <cell r="H735" t="str">
            <v/>
          </cell>
          <cell r="I735" t="str">
            <v/>
          </cell>
          <cell r="J735">
            <v>0</v>
          </cell>
          <cell r="K735" t="str">
            <v>Schultz</v>
          </cell>
          <cell r="L735" t="str">
            <v>Source - Well House Rehabilitation</v>
          </cell>
          <cell r="M735" t="str">
            <v>1540007-3</v>
          </cell>
          <cell r="N735" t="str">
            <v xml:space="preserve">No </v>
          </cell>
          <cell r="O735">
            <v>133</v>
          </cell>
          <cell r="P735" t="str">
            <v>Reg</v>
          </cell>
          <cell r="Q735" t="str">
            <v>Exempt</v>
          </cell>
          <cell r="R735"/>
          <cell r="S735"/>
          <cell r="T735"/>
          <cell r="U735"/>
          <cell r="V735"/>
          <cell r="W735">
            <v>0</v>
          </cell>
          <cell r="X735"/>
          <cell r="Y735"/>
          <cell r="Z735"/>
          <cell r="AA735"/>
          <cell r="AB735">
            <v>0</v>
          </cell>
          <cell r="AC735"/>
          <cell r="AD735"/>
          <cell r="AE735"/>
          <cell r="AF735"/>
          <cell r="AG735"/>
          <cell r="AH735"/>
          <cell r="AI735">
            <v>325000</v>
          </cell>
          <cell r="AJ735">
            <v>325000</v>
          </cell>
          <cell r="AK735">
            <v>0</v>
          </cell>
          <cell r="AL735"/>
          <cell r="AM735"/>
          <cell r="AN735"/>
          <cell r="AO735"/>
          <cell r="AP735"/>
          <cell r="AQ735">
            <v>325000</v>
          </cell>
          <cell r="AR735">
            <v>0</v>
          </cell>
          <cell r="AS735"/>
          <cell r="AT735">
            <v>0</v>
          </cell>
          <cell r="AU735">
            <v>0</v>
          </cell>
          <cell r="AV735"/>
          <cell r="AW735">
            <v>0</v>
          </cell>
          <cell r="AX735">
            <v>0</v>
          </cell>
          <cell r="AY735">
            <v>0</v>
          </cell>
          <cell r="AZ735"/>
          <cell r="BA735"/>
          <cell r="BB735"/>
          <cell r="BC735"/>
          <cell r="BD735"/>
          <cell r="BE735"/>
          <cell r="BF735">
            <v>0</v>
          </cell>
          <cell r="BG735">
            <v>0</v>
          </cell>
          <cell r="BH735"/>
          <cell r="BI735">
            <v>0</v>
          </cell>
          <cell r="BJ735"/>
          <cell r="BK735"/>
          <cell r="BL735"/>
          <cell r="BM735"/>
          <cell r="BN735"/>
          <cell r="BO735"/>
          <cell r="BP735"/>
          <cell r="BQ735"/>
          <cell r="BR735"/>
          <cell r="BS735"/>
          <cell r="BT735">
            <v>0</v>
          </cell>
          <cell r="BU735"/>
          <cell r="BV735"/>
          <cell r="BW735"/>
          <cell r="BX735"/>
          <cell r="BY735"/>
          <cell r="BZ735"/>
          <cell r="CA735" t="str">
            <v>Schultz</v>
          </cell>
          <cell r="CB735"/>
          <cell r="CC735">
            <v>1</v>
          </cell>
        </row>
        <row r="736">
          <cell r="C736">
            <v>469</v>
          </cell>
          <cell r="D736">
            <v>10</v>
          </cell>
          <cell r="E736">
            <v>346</v>
          </cell>
          <cell r="F736">
            <v>10</v>
          </cell>
          <cell r="G736"/>
          <cell r="H736" t="str">
            <v/>
          </cell>
          <cell r="I736" t="str">
            <v/>
          </cell>
          <cell r="J736">
            <v>0</v>
          </cell>
          <cell r="K736" t="str">
            <v>Kanuit</v>
          </cell>
          <cell r="L736" t="str">
            <v>Watermain  - Replace Existing &amp; Add Loop</v>
          </cell>
          <cell r="M736" t="str">
            <v>1460007-3</v>
          </cell>
          <cell r="N736" t="str">
            <v xml:space="preserve">No </v>
          </cell>
          <cell r="O736">
            <v>1033</v>
          </cell>
          <cell r="P736" t="str">
            <v>Reg</v>
          </cell>
          <cell r="Q736" t="str">
            <v>Exempt</v>
          </cell>
          <cell r="R736"/>
          <cell r="S736"/>
          <cell r="T736"/>
          <cell r="U736"/>
          <cell r="V736"/>
          <cell r="W736">
            <v>0</v>
          </cell>
          <cell r="X736"/>
          <cell r="Y736"/>
          <cell r="Z736"/>
          <cell r="AA736"/>
          <cell r="AB736">
            <v>0</v>
          </cell>
          <cell r="AC736"/>
          <cell r="AD736">
            <v>44682</v>
          </cell>
          <cell r="AE736">
            <v>44835</v>
          </cell>
          <cell r="AF736"/>
          <cell r="AG736"/>
          <cell r="AH736" t="str">
            <v>two CW projects, as well; SPAP request</v>
          </cell>
          <cell r="AI736">
            <v>927430</v>
          </cell>
          <cell r="AJ736">
            <v>927430</v>
          </cell>
          <cell r="AK736">
            <v>0</v>
          </cell>
          <cell r="AL736"/>
          <cell r="AM736"/>
          <cell r="AN736"/>
          <cell r="AO736"/>
          <cell r="AP736"/>
          <cell r="AQ736">
            <v>927430</v>
          </cell>
          <cell r="AR736">
            <v>0</v>
          </cell>
          <cell r="AS736"/>
          <cell r="AT736">
            <v>0</v>
          </cell>
          <cell r="AU736">
            <v>0</v>
          </cell>
          <cell r="AV736"/>
          <cell r="AW736">
            <v>0</v>
          </cell>
          <cell r="AX736">
            <v>0</v>
          </cell>
          <cell r="AY736">
            <v>0</v>
          </cell>
          <cell r="AZ736"/>
          <cell r="BA736"/>
          <cell r="BB736"/>
          <cell r="BC736"/>
          <cell r="BD736"/>
          <cell r="BE736"/>
          <cell r="BF736">
            <v>0</v>
          </cell>
          <cell r="BG736">
            <v>0</v>
          </cell>
          <cell r="BH736"/>
          <cell r="BI736">
            <v>0</v>
          </cell>
          <cell r="BJ736"/>
          <cell r="BK736"/>
          <cell r="BL736"/>
          <cell r="BM736"/>
          <cell r="BN736"/>
          <cell r="BO736"/>
          <cell r="BP736"/>
          <cell r="BQ736"/>
          <cell r="BR736"/>
          <cell r="BS736"/>
          <cell r="BT736">
            <v>0</v>
          </cell>
          <cell r="BU736"/>
          <cell r="BV736"/>
          <cell r="BW736"/>
          <cell r="BX736"/>
          <cell r="BY736"/>
          <cell r="BZ736"/>
          <cell r="CA736" t="str">
            <v>Kanuit</v>
          </cell>
          <cell r="CB736"/>
          <cell r="CC736">
            <v>9</v>
          </cell>
        </row>
        <row r="737">
          <cell r="C737">
            <v>209</v>
          </cell>
          <cell r="D737">
            <v>12</v>
          </cell>
          <cell r="E737">
            <v>81</v>
          </cell>
          <cell r="F737">
            <v>12</v>
          </cell>
          <cell r="G737">
            <v>2023</v>
          </cell>
          <cell r="H737" t="str">
            <v>Yes</v>
          </cell>
          <cell r="I737" t="str">
            <v/>
          </cell>
          <cell r="J737">
            <v>0</v>
          </cell>
          <cell r="K737" t="str">
            <v>Bradshaw</v>
          </cell>
          <cell r="L737" t="str">
            <v>Treatment - Plant Improvements</v>
          </cell>
          <cell r="M737" t="str">
            <v>1380003-11</v>
          </cell>
          <cell r="N737" t="str">
            <v xml:space="preserve">No </v>
          </cell>
          <cell r="O737">
            <v>1610</v>
          </cell>
          <cell r="P737" t="str">
            <v>Reg</v>
          </cell>
          <cell r="Q737" t="str">
            <v>Exempt</v>
          </cell>
          <cell r="R737"/>
          <cell r="S737" t="str">
            <v>certified</v>
          </cell>
          <cell r="T737">
            <v>7950000</v>
          </cell>
          <cell r="U737"/>
          <cell r="V737"/>
          <cell r="W737">
            <v>7950000</v>
          </cell>
          <cell r="X737" t="str">
            <v>23 Carryover</v>
          </cell>
          <cell r="Y737"/>
          <cell r="Z737" t="str">
            <v>loan app</v>
          </cell>
          <cell r="AA737">
            <v>8200000</v>
          </cell>
          <cell r="AB737">
            <v>8200000</v>
          </cell>
          <cell r="AC737" t="str">
            <v>Part B</v>
          </cell>
          <cell r="AD737">
            <v>45292</v>
          </cell>
          <cell r="AE737">
            <v>46204</v>
          </cell>
          <cell r="AF737"/>
          <cell r="AG737"/>
          <cell r="AH737"/>
          <cell r="AI737">
            <v>7950000</v>
          </cell>
          <cell r="AJ737">
            <v>7950000</v>
          </cell>
          <cell r="AK737">
            <v>0</v>
          </cell>
          <cell r="AL737">
            <v>44656</v>
          </cell>
          <cell r="AM737">
            <v>45106</v>
          </cell>
          <cell r="AN737">
            <v>1</v>
          </cell>
          <cell r="AO737">
            <v>7950000</v>
          </cell>
          <cell r="AP737"/>
          <cell r="AQ737">
            <v>7950000</v>
          </cell>
          <cell r="AR737">
            <v>7950000</v>
          </cell>
          <cell r="AS737"/>
          <cell r="AT737">
            <v>0</v>
          </cell>
          <cell r="AU737">
            <v>0</v>
          </cell>
          <cell r="AV737"/>
          <cell r="AW737">
            <v>0</v>
          </cell>
          <cell r="AX737">
            <v>0</v>
          </cell>
          <cell r="AY737">
            <v>7950000</v>
          </cell>
          <cell r="AZ737"/>
          <cell r="BA737"/>
          <cell r="BB737"/>
          <cell r="BC737"/>
          <cell r="BD737"/>
          <cell r="BE737"/>
          <cell r="BF737">
            <v>0</v>
          </cell>
          <cell r="BG737">
            <v>0</v>
          </cell>
          <cell r="BH737"/>
          <cell r="BI737">
            <v>0</v>
          </cell>
          <cell r="BJ737"/>
          <cell r="BK737"/>
          <cell r="BL737"/>
          <cell r="BM737"/>
          <cell r="BN737"/>
          <cell r="BO737"/>
          <cell r="BP737"/>
          <cell r="BQ737"/>
          <cell r="BR737"/>
          <cell r="BS737"/>
          <cell r="BT737">
            <v>0</v>
          </cell>
          <cell r="BU737"/>
          <cell r="BV737"/>
          <cell r="BW737"/>
          <cell r="BX737"/>
          <cell r="BY737"/>
          <cell r="BZ737"/>
          <cell r="CA737" t="str">
            <v>Bradshaw</v>
          </cell>
          <cell r="CB737" t="str">
            <v>Fletcher</v>
          </cell>
          <cell r="CC737" t="str">
            <v>3c</v>
          </cell>
        </row>
        <row r="738">
          <cell r="C738">
            <v>674</v>
          </cell>
          <cell r="D738">
            <v>7</v>
          </cell>
          <cell r="E738">
            <v>517</v>
          </cell>
          <cell r="F738">
            <v>7</v>
          </cell>
          <cell r="G738" t="str">
            <v/>
          </cell>
          <cell r="H738" t="str">
            <v/>
          </cell>
          <cell r="I738" t="str">
            <v/>
          </cell>
          <cell r="J738" t="str">
            <v>PER submitted</v>
          </cell>
          <cell r="K738" t="str">
            <v>Barrett</v>
          </cell>
          <cell r="L738" t="str">
            <v>Treatment - New Pressure Filter Plant</v>
          </cell>
          <cell r="M738" t="str">
            <v>1430008-7</v>
          </cell>
          <cell r="N738" t="str">
            <v xml:space="preserve">No </v>
          </cell>
          <cell r="O738">
            <v>837</v>
          </cell>
          <cell r="P738" t="str">
            <v>Reg</v>
          </cell>
          <cell r="Q738" t="str">
            <v>Exempt</v>
          </cell>
          <cell r="R738"/>
          <cell r="S738"/>
          <cell r="T738"/>
          <cell r="U738"/>
          <cell r="V738"/>
          <cell r="W738">
            <v>0</v>
          </cell>
          <cell r="X738"/>
          <cell r="Y738"/>
          <cell r="Z738"/>
          <cell r="AA738"/>
          <cell r="AB738">
            <v>0</v>
          </cell>
          <cell r="AC738"/>
          <cell r="AD738"/>
          <cell r="AE738"/>
          <cell r="AF738"/>
          <cell r="AG738"/>
          <cell r="AH738"/>
          <cell r="AI738">
            <v>2399909</v>
          </cell>
          <cell r="AJ738">
            <v>2399909</v>
          </cell>
          <cell r="AK738">
            <v>0</v>
          </cell>
          <cell r="AL738"/>
          <cell r="AM738"/>
          <cell r="AN738"/>
          <cell r="AO738"/>
          <cell r="AP738"/>
          <cell r="AQ738">
            <v>2399909</v>
          </cell>
          <cell r="AR738">
            <v>0</v>
          </cell>
          <cell r="AS738"/>
          <cell r="AT738">
            <v>0</v>
          </cell>
          <cell r="AU738">
            <v>0</v>
          </cell>
          <cell r="AV738"/>
          <cell r="AW738">
            <v>0</v>
          </cell>
          <cell r="AX738">
            <v>0</v>
          </cell>
          <cell r="AY738">
            <v>0</v>
          </cell>
          <cell r="AZ738"/>
          <cell r="BA738"/>
          <cell r="BB738"/>
          <cell r="BC738"/>
          <cell r="BD738"/>
          <cell r="BE738"/>
          <cell r="BF738">
            <v>0</v>
          </cell>
          <cell r="BG738">
            <v>0</v>
          </cell>
          <cell r="BH738"/>
          <cell r="BI738">
            <v>1198484.5745029394</v>
          </cell>
          <cell r="BJ738" t="str">
            <v>PER submitted</v>
          </cell>
          <cell r="BK738">
            <v>2023</v>
          </cell>
          <cell r="BL738"/>
          <cell r="BM738"/>
          <cell r="BN738"/>
          <cell r="BO738">
            <v>421</v>
          </cell>
          <cell r="BP738"/>
          <cell r="BQ738">
            <v>1843822.4223122145</v>
          </cell>
          <cell r="BR738"/>
          <cell r="BS738">
            <v>556086.57768778538</v>
          </cell>
          <cell r="BT738">
            <v>0</v>
          </cell>
          <cell r="BU738"/>
          <cell r="BV738"/>
          <cell r="BW738"/>
          <cell r="BX738"/>
          <cell r="BY738"/>
          <cell r="BZ738"/>
          <cell r="CA738" t="str">
            <v>Barrett</v>
          </cell>
          <cell r="CB738" t="str">
            <v>Barrett</v>
          </cell>
          <cell r="CC738" t="str">
            <v>6E</v>
          </cell>
        </row>
        <row r="739">
          <cell r="C739">
            <v>746</v>
          </cell>
          <cell r="D739">
            <v>5</v>
          </cell>
          <cell r="E739">
            <v>587</v>
          </cell>
          <cell r="F739">
            <v>5</v>
          </cell>
          <cell r="G739" t="str">
            <v/>
          </cell>
          <cell r="H739" t="str">
            <v/>
          </cell>
          <cell r="I739" t="str">
            <v/>
          </cell>
          <cell r="J739" t="str">
            <v>PER submitted</v>
          </cell>
          <cell r="K739" t="str">
            <v>Barrett</v>
          </cell>
          <cell r="L739" t="str">
            <v>Storage - New 115,000 Gallon Tank</v>
          </cell>
          <cell r="M739" t="str">
            <v>1430008-1</v>
          </cell>
          <cell r="N739" t="str">
            <v xml:space="preserve">No </v>
          </cell>
          <cell r="O739">
            <v>837</v>
          </cell>
          <cell r="P739" t="str">
            <v>Reg</v>
          </cell>
          <cell r="Q739" t="str">
            <v>Exempt</v>
          </cell>
          <cell r="R739"/>
          <cell r="S739"/>
          <cell r="T739"/>
          <cell r="U739"/>
          <cell r="V739"/>
          <cell r="W739">
            <v>0</v>
          </cell>
          <cell r="X739"/>
          <cell r="Y739"/>
          <cell r="Z739"/>
          <cell r="AA739"/>
          <cell r="AB739">
            <v>0</v>
          </cell>
          <cell r="AC739"/>
          <cell r="AD739"/>
          <cell r="AE739"/>
          <cell r="AF739"/>
          <cell r="AG739"/>
          <cell r="AH739"/>
          <cell r="AI739">
            <v>1000000</v>
          </cell>
          <cell r="AJ739">
            <v>1000000</v>
          </cell>
          <cell r="AK739">
            <v>0</v>
          </cell>
          <cell r="AL739"/>
          <cell r="AM739"/>
          <cell r="AN739"/>
          <cell r="AO739"/>
          <cell r="AP739"/>
          <cell r="AQ739">
            <v>1000000</v>
          </cell>
          <cell r="AR739">
            <v>0</v>
          </cell>
          <cell r="AS739"/>
          <cell r="AT739">
            <v>0</v>
          </cell>
          <cell r="AU739">
            <v>0</v>
          </cell>
          <cell r="AV739"/>
          <cell r="AW739">
            <v>0</v>
          </cell>
          <cell r="AX739">
            <v>0</v>
          </cell>
          <cell r="AY739">
            <v>0</v>
          </cell>
          <cell r="AZ739"/>
          <cell r="BA739"/>
          <cell r="BB739"/>
          <cell r="BC739"/>
          <cell r="BD739"/>
          <cell r="BE739"/>
          <cell r="BF739">
            <v>0</v>
          </cell>
          <cell r="BG739">
            <v>0</v>
          </cell>
          <cell r="BH739"/>
          <cell r="BI739">
            <v>499387.50781922962</v>
          </cell>
          <cell r="BJ739" t="str">
            <v>PER submitted</v>
          </cell>
          <cell r="BK739"/>
          <cell r="BL739"/>
          <cell r="BM739"/>
          <cell r="BN739"/>
          <cell r="BO739">
            <v>421</v>
          </cell>
          <cell r="BP739"/>
          <cell r="BQ739">
            <v>768288.47356804553</v>
          </cell>
          <cell r="BR739"/>
          <cell r="BS739">
            <v>231711.52643195449</v>
          </cell>
          <cell r="BT739">
            <v>0</v>
          </cell>
          <cell r="BU739"/>
          <cell r="BV739"/>
          <cell r="BW739"/>
          <cell r="BX739"/>
          <cell r="BY739"/>
          <cell r="BZ739"/>
          <cell r="CA739" t="str">
            <v>Barrett</v>
          </cell>
          <cell r="CB739" t="str">
            <v>Barrett</v>
          </cell>
          <cell r="CC739" t="str">
            <v>6E</v>
          </cell>
        </row>
        <row r="740">
          <cell r="C740">
            <v>773</v>
          </cell>
          <cell r="D740">
            <v>5</v>
          </cell>
          <cell r="E740">
            <v>616</v>
          </cell>
          <cell r="F740">
            <v>5</v>
          </cell>
          <cell r="G740" t="str">
            <v/>
          </cell>
          <cell r="H740" t="str">
            <v/>
          </cell>
          <cell r="I740" t="str">
            <v/>
          </cell>
          <cell r="J740" t="str">
            <v>PER submitted</v>
          </cell>
          <cell r="K740" t="str">
            <v>Barrett</v>
          </cell>
          <cell r="L740" t="str">
            <v>Source - Rehab Wells</v>
          </cell>
          <cell r="M740" t="str">
            <v>1430008-5</v>
          </cell>
          <cell r="N740" t="str">
            <v xml:space="preserve">No </v>
          </cell>
          <cell r="O740">
            <v>837</v>
          </cell>
          <cell r="P740" t="str">
            <v>Reg</v>
          </cell>
          <cell r="Q740" t="str">
            <v>Exempt</v>
          </cell>
          <cell r="R740"/>
          <cell r="S740"/>
          <cell r="T740"/>
          <cell r="U740"/>
          <cell r="V740"/>
          <cell r="W740">
            <v>0</v>
          </cell>
          <cell r="X740"/>
          <cell r="Y740"/>
          <cell r="Z740"/>
          <cell r="AA740"/>
          <cell r="AB740">
            <v>0</v>
          </cell>
          <cell r="AC740"/>
          <cell r="AD740"/>
          <cell r="AE740"/>
          <cell r="AF740"/>
          <cell r="AG740"/>
          <cell r="AH740"/>
          <cell r="AI740">
            <v>583930</v>
          </cell>
          <cell r="AJ740">
            <v>583930</v>
          </cell>
          <cell r="AK740">
            <v>0</v>
          </cell>
          <cell r="AL740"/>
          <cell r="AM740"/>
          <cell r="AN740"/>
          <cell r="AO740"/>
          <cell r="AP740"/>
          <cell r="AQ740">
            <v>583930</v>
          </cell>
          <cell r="AR740">
            <v>0</v>
          </cell>
          <cell r="AS740"/>
          <cell r="AT740">
            <v>0</v>
          </cell>
          <cell r="AU740">
            <v>0</v>
          </cell>
          <cell r="AV740"/>
          <cell r="AW740">
            <v>0</v>
          </cell>
          <cell r="AX740">
            <v>0</v>
          </cell>
          <cell r="AY740">
            <v>0</v>
          </cell>
          <cell r="AZ740"/>
          <cell r="BA740"/>
          <cell r="BB740"/>
          <cell r="BC740"/>
          <cell r="BD740"/>
          <cell r="BE740"/>
          <cell r="BF740">
            <v>0</v>
          </cell>
          <cell r="BG740">
            <v>0</v>
          </cell>
          <cell r="BH740"/>
          <cell r="BI740">
            <v>291607.34744088276</v>
          </cell>
          <cell r="BJ740" t="str">
            <v>PER submitted</v>
          </cell>
          <cell r="BK740"/>
          <cell r="BL740"/>
          <cell r="BM740"/>
          <cell r="BN740"/>
          <cell r="BO740">
            <v>421</v>
          </cell>
          <cell r="BP740"/>
          <cell r="BQ740">
            <v>448626.68837058882</v>
          </cell>
          <cell r="BR740"/>
          <cell r="BS740">
            <v>135303.31162941118</v>
          </cell>
          <cell r="BT740">
            <v>0</v>
          </cell>
          <cell r="BU740"/>
          <cell r="BV740"/>
          <cell r="BW740"/>
          <cell r="BX740"/>
          <cell r="BY740"/>
          <cell r="BZ740"/>
          <cell r="CA740" t="str">
            <v>Barrett</v>
          </cell>
          <cell r="CB740" t="str">
            <v>Barrett</v>
          </cell>
          <cell r="CC740" t="str">
            <v>6E</v>
          </cell>
        </row>
        <row r="741">
          <cell r="C741">
            <v>774</v>
          </cell>
          <cell r="D741">
            <v>5</v>
          </cell>
          <cell r="E741">
            <v>617</v>
          </cell>
          <cell r="F741">
            <v>5</v>
          </cell>
          <cell r="G741" t="str">
            <v/>
          </cell>
          <cell r="H741" t="str">
            <v/>
          </cell>
          <cell r="I741" t="str">
            <v/>
          </cell>
          <cell r="J741" t="str">
            <v>PER submitted</v>
          </cell>
          <cell r="K741" t="str">
            <v>Barrett</v>
          </cell>
          <cell r="L741" t="str">
            <v>Storage - New Standpipe</v>
          </cell>
          <cell r="M741" t="str">
            <v>1430008-6</v>
          </cell>
          <cell r="N741" t="str">
            <v xml:space="preserve">No </v>
          </cell>
          <cell r="O741">
            <v>837</v>
          </cell>
          <cell r="P741" t="str">
            <v>Reg</v>
          </cell>
          <cell r="Q741" t="str">
            <v>Exempt</v>
          </cell>
          <cell r="R741"/>
          <cell r="S741"/>
          <cell r="T741"/>
          <cell r="U741"/>
          <cell r="V741"/>
          <cell r="W741">
            <v>0</v>
          </cell>
          <cell r="X741"/>
          <cell r="Y741"/>
          <cell r="Z741"/>
          <cell r="AA741"/>
          <cell r="AB741">
            <v>0</v>
          </cell>
          <cell r="AC741"/>
          <cell r="AD741"/>
          <cell r="AE741"/>
          <cell r="AF741"/>
          <cell r="AG741"/>
          <cell r="AH741"/>
          <cell r="AI741">
            <v>1399000</v>
          </cell>
          <cell r="AJ741">
            <v>1399000</v>
          </cell>
          <cell r="AK741">
            <v>0</v>
          </cell>
          <cell r="AL741"/>
          <cell r="AM741"/>
          <cell r="AN741"/>
          <cell r="AO741"/>
          <cell r="AP741"/>
          <cell r="AQ741">
            <v>1399000</v>
          </cell>
          <cell r="AR741">
            <v>0</v>
          </cell>
          <cell r="AS741"/>
          <cell r="AT741">
            <v>0</v>
          </cell>
          <cell r="AU741">
            <v>0</v>
          </cell>
          <cell r="AV741"/>
          <cell r="AW741">
            <v>0</v>
          </cell>
          <cell r="AX741">
            <v>0</v>
          </cell>
          <cell r="AY741">
            <v>0</v>
          </cell>
          <cell r="AZ741"/>
          <cell r="BA741"/>
          <cell r="BB741"/>
          <cell r="BC741"/>
          <cell r="BD741"/>
          <cell r="BE741"/>
          <cell r="BF741">
            <v>0</v>
          </cell>
          <cell r="BG741">
            <v>0</v>
          </cell>
          <cell r="BH741"/>
          <cell r="BI741">
            <v>698643.1234391022</v>
          </cell>
          <cell r="BJ741" t="str">
            <v>PER submitted</v>
          </cell>
          <cell r="BK741"/>
          <cell r="BL741"/>
          <cell r="BM741"/>
          <cell r="BN741"/>
          <cell r="BO741">
            <v>421</v>
          </cell>
          <cell r="BP741"/>
          <cell r="BQ741">
            <v>1074835.5745216957</v>
          </cell>
          <cell r="BR741"/>
          <cell r="BS741">
            <v>324164.42547830427</v>
          </cell>
          <cell r="BT741">
            <v>0</v>
          </cell>
          <cell r="BU741"/>
          <cell r="BV741"/>
          <cell r="BW741"/>
          <cell r="BX741"/>
          <cell r="BY741"/>
          <cell r="BZ741"/>
          <cell r="CA741" t="str">
            <v>Barrett</v>
          </cell>
          <cell r="CB741" t="str">
            <v>Barrett</v>
          </cell>
          <cell r="CC741" t="str">
            <v>6E</v>
          </cell>
        </row>
        <row r="742">
          <cell r="C742">
            <v>775</v>
          </cell>
          <cell r="D742">
            <v>5</v>
          </cell>
          <cell r="E742">
            <v>618</v>
          </cell>
          <cell r="F742">
            <v>5</v>
          </cell>
          <cell r="G742" t="str">
            <v/>
          </cell>
          <cell r="H742" t="str">
            <v/>
          </cell>
          <cell r="I742" t="str">
            <v/>
          </cell>
          <cell r="J742" t="str">
            <v>PER submitted</v>
          </cell>
          <cell r="K742" t="str">
            <v>Barrett</v>
          </cell>
          <cell r="L742" t="str">
            <v>Watermain - Distribution Reconstruction</v>
          </cell>
          <cell r="M742" t="str">
            <v>1430008-8</v>
          </cell>
          <cell r="N742" t="str">
            <v xml:space="preserve">No </v>
          </cell>
          <cell r="O742">
            <v>837</v>
          </cell>
          <cell r="P742" t="str">
            <v>Reg</v>
          </cell>
          <cell r="Q742" t="str">
            <v>Exempt</v>
          </cell>
          <cell r="R742"/>
          <cell r="S742"/>
          <cell r="T742"/>
          <cell r="U742"/>
          <cell r="V742"/>
          <cell r="W742">
            <v>0</v>
          </cell>
          <cell r="X742"/>
          <cell r="Y742"/>
          <cell r="Z742"/>
          <cell r="AA742"/>
          <cell r="AB742">
            <v>0</v>
          </cell>
          <cell r="AC742"/>
          <cell r="AD742">
            <v>2025</v>
          </cell>
          <cell r="AE742"/>
          <cell r="AF742"/>
          <cell r="AG742"/>
          <cell r="AH742"/>
          <cell r="AI742">
            <v>6701152</v>
          </cell>
          <cell r="AJ742">
            <v>6701152</v>
          </cell>
          <cell r="AK742">
            <v>0</v>
          </cell>
          <cell r="AL742"/>
          <cell r="AM742"/>
          <cell r="AN742"/>
          <cell r="AO742"/>
          <cell r="AP742"/>
          <cell r="AQ742">
            <v>6701152</v>
          </cell>
          <cell r="AR742">
            <v>0</v>
          </cell>
          <cell r="AS742"/>
          <cell r="AT742">
            <v>0</v>
          </cell>
          <cell r="AU742">
            <v>0</v>
          </cell>
          <cell r="AV742"/>
          <cell r="AW742">
            <v>0</v>
          </cell>
          <cell r="AX742">
            <v>0</v>
          </cell>
          <cell r="AY742">
            <v>0</v>
          </cell>
          <cell r="AZ742"/>
          <cell r="BA742"/>
          <cell r="BB742"/>
          <cell r="BC742"/>
          <cell r="BD742"/>
          <cell r="BE742"/>
          <cell r="BF742">
            <v>0</v>
          </cell>
          <cell r="BG742">
            <v>2002009.3471572371</v>
          </cell>
          <cell r="BH742"/>
          <cell r="BI742">
            <v>3346471.5967978458</v>
          </cell>
          <cell r="BJ742" t="str">
            <v>PER submitted</v>
          </cell>
          <cell r="BK742"/>
          <cell r="BL742"/>
          <cell r="BM742"/>
          <cell r="BN742"/>
          <cell r="BO742">
            <v>421</v>
          </cell>
          <cell r="BP742"/>
          <cell r="BQ742">
            <v>5148417.8412274551</v>
          </cell>
          <cell r="BR742"/>
          <cell r="BS742">
            <v>1552734.1587725447</v>
          </cell>
          <cell r="BT742">
            <v>0</v>
          </cell>
          <cell r="BU742"/>
          <cell r="BV742"/>
          <cell r="BW742"/>
          <cell r="BX742"/>
          <cell r="BY742"/>
          <cell r="BZ742"/>
          <cell r="CA742" t="str">
            <v>Barrett</v>
          </cell>
          <cell r="CB742" t="str">
            <v>Barrett</v>
          </cell>
          <cell r="CC742" t="str">
            <v>6E</v>
          </cell>
        </row>
        <row r="743">
          <cell r="C743">
            <v>818</v>
          </cell>
          <cell r="D743">
            <v>5</v>
          </cell>
          <cell r="E743">
            <v>655</v>
          </cell>
          <cell r="F743">
            <v>5</v>
          </cell>
          <cell r="G743"/>
          <cell r="H743" t="str">
            <v/>
          </cell>
          <cell r="I743" t="str">
            <v/>
          </cell>
          <cell r="J743">
            <v>0</v>
          </cell>
          <cell r="K743" t="str">
            <v>Kanuit</v>
          </cell>
          <cell r="L743" t="str">
            <v>Source - Well, Well House Rehab</v>
          </cell>
          <cell r="M743" t="str">
            <v>1070018-1</v>
          </cell>
          <cell r="N743" t="str">
            <v xml:space="preserve">No </v>
          </cell>
          <cell r="O743">
            <v>289</v>
          </cell>
          <cell r="P743" t="str">
            <v>Reg</v>
          </cell>
          <cell r="Q743" t="str">
            <v>Exempt</v>
          </cell>
          <cell r="R743"/>
          <cell r="S743"/>
          <cell r="T743"/>
          <cell r="U743"/>
          <cell r="V743"/>
          <cell r="W743">
            <v>0</v>
          </cell>
          <cell r="X743"/>
          <cell r="Y743"/>
          <cell r="Z743"/>
          <cell r="AA743"/>
          <cell r="AB743">
            <v>0</v>
          </cell>
          <cell r="AC743"/>
          <cell r="AD743"/>
          <cell r="AE743"/>
          <cell r="AF743"/>
          <cell r="AG743"/>
          <cell r="AH743" t="str">
            <v xml:space="preserve"> </v>
          </cell>
          <cell r="AI743">
            <v>777165</v>
          </cell>
          <cell r="AJ743">
            <v>777165</v>
          </cell>
          <cell r="AK743">
            <v>0</v>
          </cell>
          <cell r="AL743"/>
          <cell r="AM743"/>
          <cell r="AN743"/>
          <cell r="AO743"/>
          <cell r="AP743"/>
          <cell r="AQ743">
            <v>777165</v>
          </cell>
          <cell r="AR743">
            <v>0</v>
          </cell>
          <cell r="AS743"/>
          <cell r="AT743">
            <v>0</v>
          </cell>
          <cell r="AU743">
            <v>0</v>
          </cell>
          <cell r="AV743"/>
          <cell r="AW743">
            <v>0</v>
          </cell>
          <cell r="AX743">
            <v>0</v>
          </cell>
          <cell r="AY743">
            <v>0</v>
          </cell>
          <cell r="AZ743"/>
          <cell r="BA743"/>
          <cell r="BB743"/>
          <cell r="BC743"/>
          <cell r="BD743"/>
          <cell r="BE743"/>
          <cell r="BF743">
            <v>0</v>
          </cell>
          <cell r="BG743">
            <v>0</v>
          </cell>
          <cell r="BH743"/>
          <cell r="BI743">
            <v>0</v>
          </cell>
          <cell r="BJ743"/>
          <cell r="BK743"/>
          <cell r="BL743"/>
          <cell r="BM743"/>
          <cell r="BN743"/>
          <cell r="BO743"/>
          <cell r="BP743"/>
          <cell r="BQ743"/>
          <cell r="BR743"/>
          <cell r="BS743"/>
          <cell r="BT743">
            <v>0</v>
          </cell>
          <cell r="BU743"/>
          <cell r="BV743"/>
          <cell r="BW743"/>
          <cell r="BX743"/>
          <cell r="BY743"/>
          <cell r="BZ743"/>
          <cell r="CA743" t="str">
            <v>Kanuit</v>
          </cell>
          <cell r="CB743" t="str">
            <v>Gallentine</v>
          </cell>
          <cell r="CC743">
            <v>9</v>
          </cell>
        </row>
        <row r="744">
          <cell r="C744">
            <v>819</v>
          </cell>
          <cell r="D744">
            <v>5</v>
          </cell>
          <cell r="E744">
            <v>656</v>
          </cell>
          <cell r="F744">
            <v>5</v>
          </cell>
          <cell r="G744"/>
          <cell r="H744" t="str">
            <v/>
          </cell>
          <cell r="I744" t="str">
            <v/>
          </cell>
          <cell r="J744">
            <v>0</v>
          </cell>
          <cell r="K744" t="str">
            <v>Kanuit</v>
          </cell>
          <cell r="L744" t="str">
            <v>Storage - New 50,000 Gal Tower</v>
          </cell>
          <cell r="M744" t="str">
            <v>1070018-2</v>
          </cell>
          <cell r="N744" t="str">
            <v xml:space="preserve">No </v>
          </cell>
          <cell r="O744">
            <v>289</v>
          </cell>
          <cell r="P744" t="str">
            <v>Reg</v>
          </cell>
          <cell r="Q744" t="str">
            <v>Exempt</v>
          </cell>
          <cell r="R744"/>
          <cell r="S744"/>
          <cell r="T744"/>
          <cell r="U744"/>
          <cell r="V744"/>
          <cell r="W744">
            <v>0</v>
          </cell>
          <cell r="X744"/>
          <cell r="Y744"/>
          <cell r="Z744"/>
          <cell r="AA744"/>
          <cell r="AB744">
            <v>0</v>
          </cell>
          <cell r="AC744"/>
          <cell r="AD744"/>
          <cell r="AE744"/>
          <cell r="AF744"/>
          <cell r="AG744"/>
          <cell r="AH744"/>
          <cell r="AI744">
            <v>1112100</v>
          </cell>
          <cell r="AJ744">
            <v>1112100</v>
          </cell>
          <cell r="AK744">
            <v>0</v>
          </cell>
          <cell r="AL744"/>
          <cell r="AM744"/>
          <cell r="AN744"/>
          <cell r="AO744"/>
          <cell r="AP744"/>
          <cell r="AQ744">
            <v>1112100</v>
          </cell>
          <cell r="AR744">
            <v>0</v>
          </cell>
          <cell r="AS744"/>
          <cell r="AT744">
            <v>0</v>
          </cell>
          <cell r="AU744">
            <v>0</v>
          </cell>
          <cell r="AV744"/>
          <cell r="AW744">
            <v>0</v>
          </cell>
          <cell r="AX744">
            <v>0</v>
          </cell>
          <cell r="AY744">
            <v>0</v>
          </cell>
          <cell r="AZ744"/>
          <cell r="BA744"/>
          <cell r="BB744"/>
          <cell r="BC744"/>
          <cell r="BD744"/>
          <cell r="BE744"/>
          <cell r="BF744">
            <v>0</v>
          </cell>
          <cell r="BG744">
            <v>0</v>
          </cell>
          <cell r="BH744"/>
          <cell r="BI744">
            <v>0</v>
          </cell>
          <cell r="BJ744"/>
          <cell r="BK744"/>
          <cell r="BL744"/>
          <cell r="BM744"/>
          <cell r="BN744"/>
          <cell r="BO744"/>
          <cell r="BP744"/>
          <cell r="BQ744"/>
          <cell r="BR744"/>
          <cell r="BS744"/>
          <cell r="BT744">
            <v>0</v>
          </cell>
          <cell r="BU744"/>
          <cell r="BV744"/>
          <cell r="BW744"/>
          <cell r="BX744"/>
          <cell r="BY744"/>
          <cell r="BZ744"/>
          <cell r="CA744" t="str">
            <v>Kanuit</v>
          </cell>
          <cell r="CB744" t="str">
            <v>Gallentine</v>
          </cell>
          <cell r="CC744">
            <v>9</v>
          </cell>
        </row>
        <row r="745">
          <cell r="C745">
            <v>131</v>
          </cell>
          <cell r="D745">
            <v>15</v>
          </cell>
          <cell r="E745">
            <v>19</v>
          </cell>
          <cell r="F745">
            <v>15</v>
          </cell>
          <cell r="G745"/>
          <cell r="H745" t="str">
            <v/>
          </cell>
          <cell r="I745" t="str">
            <v/>
          </cell>
          <cell r="J745" t="str">
            <v>RD Funded</v>
          </cell>
          <cell r="K745" t="str">
            <v>Barrett</v>
          </cell>
          <cell r="L745" t="str">
            <v>Source - New Well &amp; Pump House</v>
          </cell>
          <cell r="M745" t="str">
            <v>1860021-2</v>
          </cell>
          <cell r="N745" t="str">
            <v xml:space="preserve">No </v>
          </cell>
          <cell r="O745">
            <v>174</v>
          </cell>
          <cell r="P745" t="str">
            <v>Reg</v>
          </cell>
          <cell r="Q745" t="str">
            <v>Exempt</v>
          </cell>
          <cell r="R745"/>
          <cell r="S745"/>
          <cell r="T745"/>
          <cell r="U745"/>
          <cell r="V745"/>
          <cell r="W745">
            <v>0</v>
          </cell>
          <cell r="X745"/>
          <cell r="Y745"/>
          <cell r="Z745"/>
          <cell r="AA745"/>
          <cell r="AB745">
            <v>0</v>
          </cell>
          <cell r="AC745"/>
          <cell r="AD745"/>
          <cell r="AE745"/>
          <cell r="AF745"/>
          <cell r="AG745"/>
          <cell r="AH745"/>
          <cell r="AI745">
            <v>2507000</v>
          </cell>
          <cell r="AJ745">
            <v>1700000</v>
          </cell>
          <cell r="AK745">
            <v>-866000</v>
          </cell>
          <cell r="AL745"/>
          <cell r="AM745"/>
          <cell r="AN745"/>
          <cell r="AO745"/>
          <cell r="AP745"/>
          <cell r="AQ745">
            <v>2507000</v>
          </cell>
          <cell r="AR745">
            <v>0</v>
          </cell>
          <cell r="AS745"/>
          <cell r="AT745">
            <v>0</v>
          </cell>
          <cell r="AU745">
            <v>0</v>
          </cell>
          <cell r="AV745"/>
          <cell r="AW745">
            <v>0</v>
          </cell>
          <cell r="AX745">
            <v>0</v>
          </cell>
          <cell r="AY745">
            <v>0</v>
          </cell>
          <cell r="AZ745">
            <v>45166</v>
          </cell>
          <cell r="BA745">
            <v>45197</v>
          </cell>
          <cell r="BB745">
            <v>2024</v>
          </cell>
          <cell r="BC745" t="str">
            <v>RD/SPAP</v>
          </cell>
          <cell r="BD745"/>
          <cell r="BE745"/>
          <cell r="BF745">
            <v>0</v>
          </cell>
          <cell r="BG745"/>
          <cell r="BH745"/>
          <cell r="BI745"/>
          <cell r="BJ745" t="str">
            <v>RD Funded</v>
          </cell>
          <cell r="BK745"/>
          <cell r="BL745">
            <v>44469</v>
          </cell>
          <cell r="BM745"/>
          <cell r="BN745">
            <v>2507000</v>
          </cell>
          <cell r="BO745">
            <v>74</v>
          </cell>
          <cell r="BP745">
            <v>12</v>
          </cell>
          <cell r="BQ745"/>
          <cell r="BR745"/>
          <cell r="BS745">
            <v>807000</v>
          </cell>
          <cell r="BT745">
            <v>807000</v>
          </cell>
          <cell r="BU745"/>
          <cell r="BV745"/>
          <cell r="BW745">
            <v>1700000</v>
          </cell>
          <cell r="BX745" t="str">
            <v>2020 SPAP</v>
          </cell>
          <cell r="BY745"/>
          <cell r="BZ745"/>
          <cell r="CA745" t="str">
            <v>Barrett</v>
          </cell>
          <cell r="CB745" t="str">
            <v>Barrett</v>
          </cell>
          <cell r="CC745" t="str">
            <v>7W</v>
          </cell>
        </row>
        <row r="746">
          <cell r="C746">
            <v>630</v>
          </cell>
          <cell r="D746">
            <v>10</v>
          </cell>
          <cell r="E746">
            <v>339</v>
          </cell>
          <cell r="F746">
            <v>10</v>
          </cell>
          <cell r="G746"/>
          <cell r="H746" t="str">
            <v/>
          </cell>
          <cell r="I746" t="str">
            <v/>
          </cell>
          <cell r="J746" t="str">
            <v>RD Funded</v>
          </cell>
          <cell r="K746" t="str">
            <v>Barrett</v>
          </cell>
          <cell r="L746" t="str">
            <v>Watermain -Repl portions of distribution</v>
          </cell>
          <cell r="M746" t="str">
            <v>1860021-4</v>
          </cell>
          <cell r="N746" t="str">
            <v xml:space="preserve">No </v>
          </cell>
          <cell r="O746">
            <v>174</v>
          </cell>
          <cell r="P746" t="str">
            <v>Reg</v>
          </cell>
          <cell r="Q746" t="str">
            <v>Exempt</v>
          </cell>
          <cell r="R746"/>
          <cell r="S746"/>
          <cell r="T746"/>
          <cell r="U746"/>
          <cell r="V746"/>
          <cell r="W746">
            <v>0</v>
          </cell>
          <cell r="X746"/>
          <cell r="Y746"/>
          <cell r="Z746"/>
          <cell r="AA746"/>
          <cell r="AB746">
            <v>0</v>
          </cell>
          <cell r="AC746"/>
          <cell r="AD746"/>
          <cell r="AE746"/>
          <cell r="AF746"/>
          <cell r="AG746"/>
          <cell r="AH746"/>
          <cell r="AI746">
            <v>5400000</v>
          </cell>
          <cell r="AJ746">
            <v>5400000</v>
          </cell>
          <cell r="AK746">
            <v>0</v>
          </cell>
          <cell r="AL746"/>
          <cell r="AM746"/>
          <cell r="AN746"/>
          <cell r="AO746"/>
          <cell r="AP746"/>
          <cell r="AQ746">
            <v>3294000</v>
          </cell>
          <cell r="AR746">
            <v>0</v>
          </cell>
          <cell r="AS746"/>
          <cell r="AT746">
            <v>0</v>
          </cell>
          <cell r="AU746">
            <v>0</v>
          </cell>
          <cell r="AV746"/>
          <cell r="AW746">
            <v>0</v>
          </cell>
          <cell r="AX746">
            <v>0</v>
          </cell>
          <cell r="AY746">
            <v>0</v>
          </cell>
          <cell r="AZ746"/>
          <cell r="BA746"/>
          <cell r="BB746"/>
          <cell r="BC746"/>
          <cell r="BD746"/>
          <cell r="BE746"/>
          <cell r="BF746">
            <v>0</v>
          </cell>
          <cell r="BG746">
            <v>0</v>
          </cell>
          <cell r="BH746"/>
          <cell r="BI746"/>
          <cell r="BJ746" t="str">
            <v>RD Funded</v>
          </cell>
          <cell r="BK746"/>
          <cell r="BL746">
            <v>44469</v>
          </cell>
          <cell r="BM746"/>
          <cell r="BN746">
            <v>3294000</v>
          </cell>
          <cell r="BO746">
            <v>74</v>
          </cell>
          <cell r="BP746">
            <v>12</v>
          </cell>
          <cell r="BQ746"/>
          <cell r="BR746"/>
          <cell r="BS746"/>
          <cell r="BT746">
            <v>3294000</v>
          </cell>
          <cell r="BU746"/>
          <cell r="BV746"/>
          <cell r="BW746"/>
          <cell r="BX746"/>
          <cell r="BY746"/>
          <cell r="BZ746"/>
          <cell r="CA746" t="str">
            <v>Barrett</v>
          </cell>
          <cell r="CB746"/>
          <cell r="CC746" t="str">
            <v>7W</v>
          </cell>
        </row>
        <row r="747">
          <cell r="C747">
            <v>631</v>
          </cell>
          <cell r="D747">
            <v>10</v>
          </cell>
          <cell r="E747">
            <v>340</v>
          </cell>
          <cell r="F747">
            <v>10</v>
          </cell>
          <cell r="G747"/>
          <cell r="H747" t="str">
            <v/>
          </cell>
          <cell r="I747" t="str">
            <v/>
          </cell>
          <cell r="J747" t="str">
            <v>RD Funded</v>
          </cell>
          <cell r="K747" t="str">
            <v>Barrett</v>
          </cell>
          <cell r="L747" t="str">
            <v>Storage - Replace Tower</v>
          </cell>
          <cell r="M747" t="str">
            <v>1860021-5</v>
          </cell>
          <cell r="N747" t="str">
            <v xml:space="preserve">No </v>
          </cell>
          <cell r="O747">
            <v>174</v>
          </cell>
          <cell r="P747" t="str">
            <v>Reg</v>
          </cell>
          <cell r="Q747" t="str">
            <v>Exempt</v>
          </cell>
          <cell r="R747"/>
          <cell r="S747"/>
          <cell r="T747"/>
          <cell r="U747"/>
          <cell r="V747"/>
          <cell r="W747">
            <v>0</v>
          </cell>
          <cell r="X747"/>
          <cell r="Y747"/>
          <cell r="Z747"/>
          <cell r="AA747"/>
          <cell r="AB747">
            <v>0</v>
          </cell>
          <cell r="AC747"/>
          <cell r="AD747"/>
          <cell r="AE747"/>
          <cell r="AF747"/>
          <cell r="AG747"/>
          <cell r="AH747"/>
          <cell r="AI747">
            <v>1471000</v>
          </cell>
          <cell r="AJ747">
            <v>1471000</v>
          </cell>
          <cell r="AK747">
            <v>14000</v>
          </cell>
          <cell r="AL747"/>
          <cell r="AM747"/>
          <cell r="AN747"/>
          <cell r="AO747"/>
          <cell r="AP747"/>
          <cell r="AQ747">
            <v>1471000</v>
          </cell>
          <cell r="AR747">
            <v>0</v>
          </cell>
          <cell r="AS747"/>
          <cell r="AT747">
            <v>0</v>
          </cell>
          <cell r="AU747">
            <v>0</v>
          </cell>
          <cell r="AV747"/>
          <cell r="AW747">
            <v>0</v>
          </cell>
          <cell r="AX747">
            <v>0</v>
          </cell>
          <cell r="AY747">
            <v>0</v>
          </cell>
          <cell r="AZ747"/>
          <cell r="BA747"/>
          <cell r="BB747"/>
          <cell r="BC747"/>
          <cell r="BD747"/>
          <cell r="BE747"/>
          <cell r="BF747">
            <v>0</v>
          </cell>
          <cell r="BG747">
            <v>0</v>
          </cell>
          <cell r="BH747"/>
          <cell r="BI747"/>
          <cell r="BJ747" t="str">
            <v>RD Funded</v>
          </cell>
          <cell r="BK747"/>
          <cell r="BL747">
            <v>44469</v>
          </cell>
          <cell r="BM747"/>
          <cell r="BN747">
            <v>1471000</v>
          </cell>
          <cell r="BO747">
            <v>74</v>
          </cell>
          <cell r="BP747">
            <v>12</v>
          </cell>
          <cell r="BQ747"/>
          <cell r="BR747"/>
          <cell r="BS747"/>
          <cell r="BT747">
            <v>871000</v>
          </cell>
          <cell r="BU747">
            <v>600000</v>
          </cell>
          <cell r="BV747"/>
          <cell r="BW747"/>
          <cell r="BX747"/>
          <cell r="BY747"/>
          <cell r="BZ747"/>
          <cell r="CA747" t="str">
            <v>Barrett</v>
          </cell>
          <cell r="CB747"/>
          <cell r="CC747" t="str">
            <v>7W</v>
          </cell>
        </row>
        <row r="748">
          <cell r="C748">
            <v>632</v>
          </cell>
          <cell r="D748">
            <v>10</v>
          </cell>
          <cell r="E748">
            <v>341</v>
          </cell>
          <cell r="F748">
            <v>10</v>
          </cell>
          <cell r="G748"/>
          <cell r="H748" t="str">
            <v/>
          </cell>
          <cell r="I748" t="str">
            <v/>
          </cell>
          <cell r="J748" t="str">
            <v>RD Funded</v>
          </cell>
          <cell r="K748" t="str">
            <v>Barrett</v>
          </cell>
          <cell r="L748" t="str">
            <v xml:space="preserve">Conservation - Replace Water Meters </v>
          </cell>
          <cell r="M748" t="str">
            <v>1860021-6</v>
          </cell>
          <cell r="N748" t="str">
            <v xml:space="preserve">No </v>
          </cell>
          <cell r="O748">
            <v>174</v>
          </cell>
          <cell r="P748" t="str">
            <v>Reg</v>
          </cell>
          <cell r="Q748" t="str">
            <v>Exempt</v>
          </cell>
          <cell r="R748"/>
          <cell r="S748"/>
          <cell r="T748"/>
          <cell r="U748"/>
          <cell r="V748"/>
          <cell r="W748">
            <v>0</v>
          </cell>
          <cell r="X748"/>
          <cell r="Y748"/>
          <cell r="Z748"/>
          <cell r="AA748"/>
          <cell r="AB748">
            <v>0</v>
          </cell>
          <cell r="AC748"/>
          <cell r="AD748"/>
          <cell r="AE748"/>
          <cell r="AF748"/>
          <cell r="AG748"/>
          <cell r="AH748"/>
          <cell r="AI748">
            <v>160000</v>
          </cell>
          <cell r="AJ748">
            <v>160000</v>
          </cell>
          <cell r="AK748">
            <v>0</v>
          </cell>
          <cell r="AL748"/>
          <cell r="AM748"/>
          <cell r="AN748"/>
          <cell r="AO748"/>
          <cell r="AP748"/>
          <cell r="AQ748">
            <v>160000</v>
          </cell>
          <cell r="AR748">
            <v>0</v>
          </cell>
          <cell r="AS748"/>
          <cell r="AT748">
            <v>0</v>
          </cell>
          <cell r="AU748">
            <v>0</v>
          </cell>
          <cell r="AV748"/>
          <cell r="AW748">
            <v>0</v>
          </cell>
          <cell r="AX748">
            <v>0</v>
          </cell>
          <cell r="AY748">
            <v>0</v>
          </cell>
          <cell r="AZ748"/>
          <cell r="BA748"/>
          <cell r="BB748"/>
          <cell r="BC748"/>
          <cell r="BD748"/>
          <cell r="BE748"/>
          <cell r="BF748">
            <v>0</v>
          </cell>
          <cell r="BG748">
            <v>0</v>
          </cell>
          <cell r="BH748"/>
          <cell r="BI748"/>
          <cell r="BJ748" t="str">
            <v>RD Funded</v>
          </cell>
          <cell r="BK748"/>
          <cell r="BL748">
            <v>44469</v>
          </cell>
          <cell r="BM748"/>
          <cell r="BN748">
            <v>160000</v>
          </cell>
          <cell r="BO748">
            <v>74</v>
          </cell>
          <cell r="BP748">
            <v>12</v>
          </cell>
          <cell r="BQ748"/>
          <cell r="BR748"/>
          <cell r="BS748"/>
          <cell r="BT748">
            <v>160000</v>
          </cell>
          <cell r="BU748"/>
          <cell r="BV748"/>
          <cell r="BW748"/>
          <cell r="BX748"/>
          <cell r="BY748"/>
          <cell r="BZ748"/>
          <cell r="CA748" t="str">
            <v>Barrett</v>
          </cell>
          <cell r="CB748"/>
          <cell r="CC748" t="str">
            <v>7W</v>
          </cell>
        </row>
        <row r="749">
          <cell r="C749">
            <v>91</v>
          </cell>
          <cell r="D749">
            <v>20</v>
          </cell>
          <cell r="E749">
            <v>451</v>
          </cell>
          <cell r="F749">
            <v>10</v>
          </cell>
          <cell r="G749"/>
          <cell r="H749" t="str">
            <v/>
          </cell>
          <cell r="I749" t="str">
            <v/>
          </cell>
          <cell r="J749">
            <v>0</v>
          </cell>
          <cell r="K749" t="str">
            <v>Sabie</v>
          </cell>
          <cell r="L749" t="str">
            <v>Other - LSL Replacement</v>
          </cell>
          <cell r="M749" t="str">
            <v>1190020-4</v>
          </cell>
          <cell r="N749" t="str">
            <v>Yes</v>
          </cell>
          <cell r="O749">
            <v>20132</v>
          </cell>
          <cell r="P749" t="str">
            <v>LSL</v>
          </cell>
          <cell r="Q749" t="str">
            <v>Exempt</v>
          </cell>
          <cell r="R749"/>
          <cell r="S749"/>
          <cell r="T749"/>
          <cell r="U749"/>
          <cell r="V749"/>
          <cell r="W749">
            <v>0</v>
          </cell>
          <cell r="X749"/>
          <cell r="Y749"/>
          <cell r="Z749">
            <v>44761</v>
          </cell>
          <cell r="AA749">
            <v>3115000</v>
          </cell>
          <cell r="AB749">
            <v>3115000</v>
          </cell>
          <cell r="AC749" t="str">
            <v>Part A5,LSL</v>
          </cell>
          <cell r="AD749">
            <v>45017</v>
          </cell>
          <cell r="AE749">
            <v>45108</v>
          </cell>
          <cell r="AF749"/>
          <cell r="AG749"/>
          <cell r="AH749" t="str">
            <v>expect mdh cert by 6/30/23</v>
          </cell>
          <cell r="AI749">
            <v>3115000</v>
          </cell>
          <cell r="AJ749">
            <v>3115000</v>
          </cell>
          <cell r="AK749">
            <v>0</v>
          </cell>
          <cell r="AL749"/>
          <cell r="AM749"/>
          <cell r="AN749"/>
          <cell r="AO749"/>
          <cell r="AP749"/>
          <cell r="AQ749">
            <v>3115000</v>
          </cell>
          <cell r="AR749">
            <v>0</v>
          </cell>
          <cell r="AS749"/>
          <cell r="AT749">
            <v>0</v>
          </cell>
          <cell r="AU749">
            <v>0</v>
          </cell>
          <cell r="AV749"/>
          <cell r="AW749">
            <v>0</v>
          </cell>
          <cell r="AX749">
            <v>0</v>
          </cell>
          <cell r="AY749">
            <v>0</v>
          </cell>
          <cell r="AZ749"/>
          <cell r="BA749"/>
          <cell r="BB749"/>
          <cell r="BC749"/>
          <cell r="BD749"/>
          <cell r="BE749"/>
          <cell r="BF749">
            <v>0</v>
          </cell>
          <cell r="BG749">
            <v>0</v>
          </cell>
          <cell r="BH749"/>
          <cell r="BI749">
            <v>0</v>
          </cell>
          <cell r="BJ749"/>
          <cell r="BK749"/>
          <cell r="BL749"/>
          <cell r="BM749"/>
          <cell r="BN749"/>
          <cell r="BO749"/>
          <cell r="BP749"/>
          <cell r="BQ749"/>
          <cell r="BR749"/>
          <cell r="BS749"/>
          <cell r="BT749">
            <v>0</v>
          </cell>
          <cell r="BU749"/>
          <cell r="BV749"/>
          <cell r="BW749"/>
          <cell r="BX749"/>
          <cell r="BY749"/>
          <cell r="BZ749"/>
          <cell r="CA749" t="str">
            <v>Sabie</v>
          </cell>
          <cell r="CB749"/>
          <cell r="CC749">
            <v>11</v>
          </cell>
        </row>
        <row r="750">
          <cell r="C750">
            <v>228</v>
          </cell>
          <cell r="D750">
            <v>12</v>
          </cell>
          <cell r="E750">
            <v>93</v>
          </cell>
          <cell r="F750">
            <v>12</v>
          </cell>
          <cell r="G750">
            <v>2023</v>
          </cell>
          <cell r="H750" t="str">
            <v>Yes</v>
          </cell>
          <cell r="I750" t="str">
            <v/>
          </cell>
          <cell r="J750">
            <v>0</v>
          </cell>
          <cell r="K750" t="str">
            <v>Sabie</v>
          </cell>
          <cell r="L750" t="str">
            <v>Treatment - New Radium/Mn/Fe Plant</v>
          </cell>
          <cell r="M750" t="str">
            <v>1190020-3</v>
          </cell>
          <cell r="N750" t="str">
            <v xml:space="preserve">No </v>
          </cell>
          <cell r="O750">
            <v>20637</v>
          </cell>
          <cell r="P750" t="str">
            <v>Reg</v>
          </cell>
          <cell r="Q750" t="str">
            <v>Exempt</v>
          </cell>
          <cell r="R750"/>
          <cell r="S750" t="str">
            <v>certified</v>
          </cell>
          <cell r="T750">
            <v>9986235</v>
          </cell>
          <cell r="U750"/>
          <cell r="V750"/>
          <cell r="W750">
            <v>9986235</v>
          </cell>
          <cell r="X750" t="str">
            <v>23 Carryover</v>
          </cell>
          <cell r="Y750"/>
          <cell r="Z750">
            <v>44761</v>
          </cell>
          <cell r="AA750">
            <v>9612412</v>
          </cell>
          <cell r="AB750">
            <v>9612412</v>
          </cell>
          <cell r="AC750" t="str">
            <v>Part B</v>
          </cell>
          <cell r="AD750">
            <v>45170</v>
          </cell>
          <cell r="AE750">
            <v>46022</v>
          </cell>
          <cell r="AF750"/>
          <cell r="AG750"/>
          <cell r="AH750"/>
          <cell r="AI750">
            <v>9986235</v>
          </cell>
          <cell r="AJ750">
            <v>9612412</v>
          </cell>
          <cell r="AK750">
            <v>373823</v>
          </cell>
          <cell r="AL750">
            <v>45105</v>
          </cell>
          <cell r="AM750">
            <v>45106</v>
          </cell>
          <cell r="AN750">
            <v>1</v>
          </cell>
          <cell r="AO750">
            <v>10369712</v>
          </cell>
          <cell r="AP750"/>
          <cell r="AQ750">
            <v>9986235</v>
          </cell>
          <cell r="AR750">
            <v>9986235</v>
          </cell>
          <cell r="AS750"/>
          <cell r="AT750">
            <v>0</v>
          </cell>
          <cell r="AU750">
            <v>0</v>
          </cell>
          <cell r="AV750"/>
          <cell r="AW750">
            <v>0</v>
          </cell>
          <cell r="AX750">
            <v>0</v>
          </cell>
          <cell r="AY750">
            <v>9986235</v>
          </cell>
          <cell r="AZ750">
            <v>45175</v>
          </cell>
          <cell r="BA750">
            <v>45205</v>
          </cell>
          <cell r="BB750">
            <v>2024</v>
          </cell>
          <cell r="BC750" t="str">
            <v>DWRF</v>
          </cell>
          <cell r="BD750"/>
          <cell r="BE750"/>
          <cell r="BF750">
            <v>0</v>
          </cell>
          <cell r="BG750">
            <v>0</v>
          </cell>
          <cell r="BH750"/>
          <cell r="BI750">
            <v>0</v>
          </cell>
          <cell r="BJ750"/>
          <cell r="BK750"/>
          <cell r="BL750"/>
          <cell r="BM750"/>
          <cell r="BN750"/>
          <cell r="BO750"/>
          <cell r="BP750"/>
          <cell r="BQ750"/>
          <cell r="BR750"/>
          <cell r="BS750"/>
          <cell r="BT750">
            <v>0</v>
          </cell>
          <cell r="BU750"/>
          <cell r="BV750"/>
          <cell r="BW750"/>
          <cell r="BX750"/>
          <cell r="BY750"/>
          <cell r="BZ750"/>
          <cell r="CA750" t="str">
            <v>Sabie</v>
          </cell>
          <cell r="CB750"/>
          <cell r="CC750">
            <v>11</v>
          </cell>
        </row>
        <row r="751">
          <cell r="C751">
            <v>613</v>
          </cell>
          <cell r="D751">
            <v>10</v>
          </cell>
          <cell r="E751">
            <v>452</v>
          </cell>
          <cell r="F751">
            <v>10</v>
          </cell>
          <cell r="G751">
            <v>2024</v>
          </cell>
          <cell r="H751" t="str">
            <v/>
          </cell>
          <cell r="I751" t="str">
            <v>Yes</v>
          </cell>
          <cell r="J751">
            <v>0</v>
          </cell>
          <cell r="K751" t="str">
            <v>Sabie</v>
          </cell>
          <cell r="L751" t="str">
            <v>Watermain - I494 Crossing and 7th Ave</v>
          </cell>
          <cell r="M751" t="str">
            <v>1190020-5</v>
          </cell>
          <cell r="N751" t="str">
            <v xml:space="preserve">No </v>
          </cell>
          <cell r="O751">
            <v>20637</v>
          </cell>
          <cell r="P751" t="str">
            <v>Reg</v>
          </cell>
          <cell r="Q751" t="str">
            <v>Exempt</v>
          </cell>
          <cell r="R751"/>
          <cell r="S751">
            <v>45076</v>
          </cell>
          <cell r="T751">
            <v>8350000</v>
          </cell>
          <cell r="U751"/>
          <cell r="V751"/>
          <cell r="W751">
            <v>8350000</v>
          </cell>
          <cell r="X751" t="str">
            <v>Part B</v>
          </cell>
          <cell r="Y751"/>
          <cell r="Z751">
            <v>44761</v>
          </cell>
          <cell r="AA751">
            <v>6680000</v>
          </cell>
          <cell r="AB751">
            <v>6680000</v>
          </cell>
          <cell r="AC751" t="str">
            <v>Part B</v>
          </cell>
          <cell r="AD751">
            <v>45383</v>
          </cell>
          <cell r="AE751">
            <v>45597</v>
          </cell>
          <cell r="AF751"/>
          <cell r="AG751"/>
          <cell r="AH751"/>
          <cell r="AI751">
            <v>8350000</v>
          </cell>
          <cell r="AJ751">
            <v>8350000</v>
          </cell>
          <cell r="AK751">
            <v>0</v>
          </cell>
          <cell r="AL751"/>
          <cell r="AM751"/>
          <cell r="AN751"/>
          <cell r="AO751"/>
          <cell r="AP751"/>
          <cell r="AQ751">
            <v>8350000</v>
          </cell>
          <cell r="AR751">
            <v>8350000</v>
          </cell>
          <cell r="AS751"/>
          <cell r="AT751">
            <v>0</v>
          </cell>
          <cell r="AU751">
            <v>0</v>
          </cell>
          <cell r="AV751"/>
          <cell r="AW751">
            <v>0</v>
          </cell>
          <cell r="AX751">
            <v>0</v>
          </cell>
          <cell r="AY751">
            <v>8350000</v>
          </cell>
          <cell r="AZ751"/>
          <cell r="BA751"/>
          <cell r="BB751"/>
          <cell r="BC751"/>
          <cell r="BD751"/>
          <cell r="BE751"/>
          <cell r="BF751">
            <v>0</v>
          </cell>
          <cell r="BG751">
            <v>0</v>
          </cell>
          <cell r="BH751"/>
          <cell r="BI751">
            <v>0</v>
          </cell>
          <cell r="BJ751"/>
          <cell r="BK751"/>
          <cell r="BL751"/>
          <cell r="BM751"/>
          <cell r="BN751"/>
          <cell r="BO751"/>
          <cell r="BP751"/>
          <cell r="BQ751"/>
          <cell r="BR751"/>
          <cell r="BS751"/>
          <cell r="BT751">
            <v>0</v>
          </cell>
          <cell r="BU751"/>
          <cell r="BV751"/>
          <cell r="BW751"/>
          <cell r="BX751"/>
          <cell r="BY751"/>
          <cell r="BZ751"/>
          <cell r="CA751" t="str">
            <v>Sabie</v>
          </cell>
          <cell r="CB751"/>
          <cell r="CC751">
            <v>11</v>
          </cell>
        </row>
        <row r="752">
          <cell r="C752">
            <v>533</v>
          </cell>
          <cell r="D752">
            <v>10</v>
          </cell>
          <cell r="E752"/>
          <cell r="F752"/>
          <cell r="G752"/>
          <cell r="H752" t="str">
            <v/>
          </cell>
          <cell r="I752" t="str">
            <v/>
          </cell>
          <cell r="J752">
            <v>0</v>
          </cell>
          <cell r="K752" t="str">
            <v>Kanuit</v>
          </cell>
          <cell r="L752" t="str">
            <v>Watermain - Watermain Improvements</v>
          </cell>
          <cell r="M752" t="str">
            <v>1080008-1</v>
          </cell>
          <cell r="N752" t="str">
            <v xml:space="preserve">No </v>
          </cell>
          <cell r="O752">
            <v>2107</v>
          </cell>
          <cell r="P752" t="str">
            <v>Reg</v>
          </cell>
          <cell r="Q752"/>
          <cell r="R752"/>
          <cell r="S752"/>
          <cell r="T752"/>
          <cell r="U752"/>
          <cell r="V752"/>
          <cell r="W752">
            <v>0</v>
          </cell>
          <cell r="X752"/>
          <cell r="Y752"/>
          <cell r="Z752"/>
          <cell r="AA752"/>
          <cell r="AB752"/>
          <cell r="AC752"/>
          <cell r="AD752"/>
          <cell r="AE752"/>
          <cell r="AF752"/>
          <cell r="AG752"/>
          <cell r="AH752"/>
          <cell r="AI752">
            <v>4013100</v>
          </cell>
          <cell r="AJ752">
            <v>4013100</v>
          </cell>
          <cell r="AK752">
            <v>0</v>
          </cell>
          <cell r="AL752"/>
          <cell r="AM752"/>
          <cell r="AN752"/>
          <cell r="AO752"/>
          <cell r="AP752"/>
          <cell r="AQ752">
            <v>4013100</v>
          </cell>
          <cell r="AR752">
            <v>0</v>
          </cell>
          <cell r="AS752"/>
          <cell r="AT752">
            <v>0</v>
          </cell>
          <cell r="AU752">
            <v>0</v>
          </cell>
          <cell r="AV752"/>
          <cell r="AW752">
            <v>0</v>
          </cell>
          <cell r="AX752">
            <v>0</v>
          </cell>
          <cell r="AY752">
            <v>0</v>
          </cell>
          <cell r="AZ752"/>
          <cell r="BA752"/>
          <cell r="BB752"/>
          <cell r="BC752"/>
          <cell r="BD752"/>
          <cell r="BE752"/>
          <cell r="BF752">
            <v>0</v>
          </cell>
          <cell r="BG752">
            <v>0</v>
          </cell>
          <cell r="BH752"/>
          <cell r="BI752">
            <v>0</v>
          </cell>
          <cell r="BJ752"/>
          <cell r="BK752"/>
          <cell r="BL752"/>
          <cell r="BM752"/>
          <cell r="BN752"/>
          <cell r="BO752"/>
          <cell r="BP752"/>
          <cell r="BQ752"/>
          <cell r="BR752"/>
          <cell r="BS752"/>
          <cell r="BT752"/>
          <cell r="BU752"/>
          <cell r="BV752"/>
          <cell r="BW752"/>
          <cell r="BX752"/>
          <cell r="BY752"/>
          <cell r="BZ752"/>
          <cell r="CA752" t="str">
            <v>Kanuit</v>
          </cell>
          <cell r="CB752"/>
          <cell r="CC752">
            <v>9</v>
          </cell>
        </row>
        <row r="753">
          <cell r="C753">
            <v>25</v>
          </cell>
          <cell r="D753">
            <v>20</v>
          </cell>
          <cell r="E753"/>
          <cell r="F753"/>
          <cell r="G753">
            <v>2024</v>
          </cell>
          <cell r="H753" t="str">
            <v/>
          </cell>
          <cell r="I753" t="str">
            <v>Yes</v>
          </cell>
          <cell r="J753">
            <v>0</v>
          </cell>
          <cell r="K753" t="str">
            <v>Schultz</v>
          </cell>
          <cell r="L753" t="str">
            <v>Other - LSL Replacement (2024 Phase)</v>
          </cell>
          <cell r="M753" t="str">
            <v>1770011-10</v>
          </cell>
          <cell r="N753" t="str">
            <v>Yes</v>
          </cell>
          <cell r="O753">
            <v>1859</v>
          </cell>
          <cell r="P753" t="str">
            <v>LSL</v>
          </cell>
          <cell r="Q753"/>
          <cell r="R753"/>
          <cell r="S753">
            <v>45062</v>
          </cell>
          <cell r="T753">
            <v>283500</v>
          </cell>
          <cell r="U753">
            <v>105750</v>
          </cell>
          <cell r="V753">
            <v>177750</v>
          </cell>
          <cell r="W753">
            <v>52875</v>
          </cell>
          <cell r="X753" t="str">
            <v>Part B</v>
          </cell>
          <cell r="Y753"/>
          <cell r="Z753"/>
          <cell r="AA753"/>
          <cell r="AB753"/>
          <cell r="AC753"/>
          <cell r="AD753">
            <v>45413</v>
          </cell>
          <cell r="AE753">
            <v>45839</v>
          </cell>
          <cell r="AF753"/>
          <cell r="AG753"/>
          <cell r="AH753" t="str">
            <v>Private/Public cost breakdown?</v>
          </cell>
          <cell r="AI753">
            <v>283500</v>
          </cell>
          <cell r="AJ753">
            <v>283500</v>
          </cell>
          <cell r="AK753">
            <v>0</v>
          </cell>
          <cell r="AL753"/>
          <cell r="AM753"/>
          <cell r="AN753"/>
          <cell r="AO753"/>
          <cell r="AP753"/>
          <cell r="AQ753">
            <v>283500</v>
          </cell>
          <cell r="AR753">
            <v>283500</v>
          </cell>
          <cell r="AS753"/>
          <cell r="AT753">
            <v>177750</v>
          </cell>
          <cell r="AU753">
            <v>0</v>
          </cell>
          <cell r="AV753"/>
          <cell r="AW753">
            <v>177750</v>
          </cell>
          <cell r="AX753">
            <v>52875</v>
          </cell>
          <cell r="AY753">
            <v>52875</v>
          </cell>
          <cell r="AZ753"/>
          <cell r="BA753"/>
          <cell r="BB753"/>
          <cell r="BC753"/>
          <cell r="BD753"/>
          <cell r="BE753"/>
          <cell r="BF753">
            <v>0</v>
          </cell>
          <cell r="BG753">
            <v>0</v>
          </cell>
          <cell r="BH753"/>
          <cell r="BI753">
            <v>0</v>
          </cell>
          <cell r="BJ753"/>
          <cell r="BK753"/>
          <cell r="BL753"/>
          <cell r="BM753"/>
          <cell r="BN753"/>
          <cell r="BO753"/>
          <cell r="BP753"/>
          <cell r="BQ753"/>
          <cell r="BR753"/>
          <cell r="BS753"/>
          <cell r="BT753"/>
          <cell r="BU753"/>
          <cell r="BV753"/>
          <cell r="BW753"/>
          <cell r="BX753"/>
          <cell r="BY753"/>
          <cell r="BZ753"/>
          <cell r="CA753" t="str">
            <v>Schultz</v>
          </cell>
          <cell r="CB753"/>
          <cell r="CC753">
            <v>5</v>
          </cell>
        </row>
        <row r="754">
          <cell r="C754">
            <v>26</v>
          </cell>
          <cell r="D754">
            <v>20</v>
          </cell>
          <cell r="E754"/>
          <cell r="F754"/>
          <cell r="G754"/>
          <cell r="H754" t="str">
            <v/>
          </cell>
          <cell r="I754" t="str">
            <v/>
          </cell>
          <cell r="J754">
            <v>0</v>
          </cell>
          <cell r="K754" t="str">
            <v>Schultz</v>
          </cell>
          <cell r="L754" t="str">
            <v xml:space="preserve">Other - LSL Replacement (4th St. NE) </v>
          </cell>
          <cell r="M754" t="str">
            <v>1770011-11</v>
          </cell>
          <cell r="N754" t="str">
            <v>Yes</v>
          </cell>
          <cell r="O754">
            <v>1859</v>
          </cell>
          <cell r="P754" t="str">
            <v>LSL</v>
          </cell>
          <cell r="Q754"/>
          <cell r="R754"/>
          <cell r="S754"/>
          <cell r="T754"/>
          <cell r="U754"/>
          <cell r="V754"/>
          <cell r="W754">
            <v>0</v>
          </cell>
          <cell r="X754"/>
          <cell r="Y754"/>
          <cell r="Z754"/>
          <cell r="AA754"/>
          <cell r="AB754"/>
          <cell r="AC754"/>
          <cell r="AD754"/>
          <cell r="AE754"/>
          <cell r="AF754"/>
          <cell r="AG754"/>
          <cell r="AH754"/>
          <cell r="AI754">
            <v>126000</v>
          </cell>
          <cell r="AJ754">
            <v>126000</v>
          </cell>
          <cell r="AK754">
            <v>0</v>
          </cell>
          <cell r="AL754"/>
          <cell r="AM754"/>
          <cell r="AN754"/>
          <cell r="AO754"/>
          <cell r="AP754"/>
          <cell r="AQ754">
            <v>126000</v>
          </cell>
          <cell r="AR754">
            <v>0</v>
          </cell>
          <cell r="AS754"/>
          <cell r="AT754">
            <v>0</v>
          </cell>
          <cell r="AU754">
            <v>0</v>
          </cell>
          <cell r="AV754"/>
          <cell r="AW754">
            <v>0</v>
          </cell>
          <cell r="AX754">
            <v>0</v>
          </cell>
          <cell r="AY754">
            <v>0</v>
          </cell>
          <cell r="AZ754"/>
          <cell r="BA754"/>
          <cell r="BB754"/>
          <cell r="BC754"/>
          <cell r="BD754"/>
          <cell r="BE754"/>
          <cell r="BF754">
            <v>0</v>
          </cell>
          <cell r="BG754">
            <v>0</v>
          </cell>
          <cell r="BH754"/>
          <cell r="BI754">
            <v>0</v>
          </cell>
          <cell r="BJ754"/>
          <cell r="BK754"/>
          <cell r="BL754"/>
          <cell r="BM754"/>
          <cell r="BN754"/>
          <cell r="BO754"/>
          <cell r="BP754"/>
          <cell r="BQ754"/>
          <cell r="BR754"/>
          <cell r="BS754"/>
          <cell r="BT754"/>
          <cell r="BU754"/>
          <cell r="BV754"/>
          <cell r="BW754"/>
          <cell r="BX754"/>
          <cell r="BY754"/>
          <cell r="BZ754"/>
          <cell r="CA754" t="str">
            <v>Schultz</v>
          </cell>
          <cell r="CB754"/>
          <cell r="CC754">
            <v>5</v>
          </cell>
        </row>
        <row r="755">
          <cell r="C755">
            <v>318</v>
          </cell>
          <cell r="D755">
            <v>10</v>
          </cell>
          <cell r="E755"/>
          <cell r="F755"/>
          <cell r="G755"/>
          <cell r="H755" t="str">
            <v/>
          </cell>
          <cell r="I755" t="str">
            <v/>
          </cell>
          <cell r="J755">
            <v>0</v>
          </cell>
          <cell r="K755" t="str">
            <v>Schultz</v>
          </cell>
          <cell r="L755" t="str">
            <v>Conservation - Meter Replacement</v>
          </cell>
          <cell r="M755" t="str">
            <v>1770011-12</v>
          </cell>
          <cell r="N755" t="str">
            <v xml:space="preserve">No </v>
          </cell>
          <cell r="O755">
            <v>1859</v>
          </cell>
          <cell r="P755" t="str">
            <v>Reg</v>
          </cell>
          <cell r="Q755"/>
          <cell r="R755"/>
          <cell r="S755"/>
          <cell r="T755"/>
          <cell r="U755"/>
          <cell r="V755"/>
          <cell r="W755">
            <v>0</v>
          </cell>
          <cell r="X755"/>
          <cell r="Y755"/>
          <cell r="Z755"/>
          <cell r="AA755"/>
          <cell r="AB755"/>
          <cell r="AC755"/>
          <cell r="AD755"/>
          <cell r="AE755"/>
          <cell r="AF755"/>
          <cell r="AG755"/>
          <cell r="AH755"/>
          <cell r="AI755">
            <v>75000</v>
          </cell>
          <cell r="AJ755">
            <v>75000</v>
          </cell>
          <cell r="AK755">
            <v>0</v>
          </cell>
          <cell r="AL755"/>
          <cell r="AM755"/>
          <cell r="AN755"/>
          <cell r="AO755"/>
          <cell r="AP755"/>
          <cell r="AQ755">
            <v>75000</v>
          </cell>
          <cell r="AR755">
            <v>0</v>
          </cell>
          <cell r="AS755"/>
          <cell r="AT755">
            <v>0</v>
          </cell>
          <cell r="AU755">
            <v>0</v>
          </cell>
          <cell r="AV755"/>
          <cell r="AW755">
            <v>0</v>
          </cell>
          <cell r="AX755">
            <v>0</v>
          </cell>
          <cell r="AY755">
            <v>0</v>
          </cell>
          <cell r="AZ755"/>
          <cell r="BA755"/>
          <cell r="BB755"/>
          <cell r="BC755"/>
          <cell r="BD755"/>
          <cell r="BE755"/>
          <cell r="BF755">
            <v>0</v>
          </cell>
          <cell r="BG755">
            <v>0</v>
          </cell>
          <cell r="BH755"/>
          <cell r="BI755">
            <v>0</v>
          </cell>
          <cell r="BJ755"/>
          <cell r="BK755"/>
          <cell r="BL755"/>
          <cell r="BM755"/>
          <cell r="BN755"/>
          <cell r="BO755"/>
          <cell r="BP755"/>
          <cell r="BQ755"/>
          <cell r="BR755"/>
          <cell r="BS755"/>
          <cell r="BT755"/>
          <cell r="BU755"/>
          <cell r="BV755"/>
          <cell r="BW755"/>
          <cell r="BX755"/>
          <cell r="BY755"/>
          <cell r="BZ755"/>
          <cell r="CA755" t="str">
            <v>Schultz</v>
          </cell>
          <cell r="CB755"/>
          <cell r="CC755">
            <v>5</v>
          </cell>
        </row>
        <row r="756">
          <cell r="C756">
            <v>319</v>
          </cell>
          <cell r="D756">
            <v>10</v>
          </cell>
          <cell r="E756"/>
          <cell r="F756"/>
          <cell r="G756">
            <v>2024</v>
          </cell>
          <cell r="H756" t="str">
            <v/>
          </cell>
          <cell r="I756" t="str">
            <v>Yes</v>
          </cell>
          <cell r="J756">
            <v>0</v>
          </cell>
          <cell r="K756" t="str">
            <v>Schultz</v>
          </cell>
          <cell r="L756" t="str">
            <v>Watermain - 2024 Improvements</v>
          </cell>
          <cell r="M756" t="str">
            <v>1770011-8</v>
          </cell>
          <cell r="N756" t="str">
            <v xml:space="preserve">No </v>
          </cell>
          <cell r="O756">
            <v>1859</v>
          </cell>
          <cell r="P756" t="str">
            <v>Reg</v>
          </cell>
          <cell r="Q756"/>
          <cell r="R756"/>
          <cell r="S756">
            <v>45062</v>
          </cell>
          <cell r="T756">
            <v>3365650</v>
          </cell>
          <cell r="U756"/>
          <cell r="V756"/>
          <cell r="W756">
            <v>3365650</v>
          </cell>
          <cell r="X756" t="str">
            <v>Part B</v>
          </cell>
          <cell r="Y756"/>
          <cell r="Z756"/>
          <cell r="AA756"/>
          <cell r="AB756"/>
          <cell r="AC756"/>
          <cell r="AD756">
            <v>45413</v>
          </cell>
          <cell r="AE756">
            <v>45839</v>
          </cell>
          <cell r="AF756"/>
          <cell r="AG756"/>
          <cell r="AH756"/>
          <cell r="AI756">
            <v>3365650</v>
          </cell>
          <cell r="AJ756">
            <v>3365650</v>
          </cell>
          <cell r="AK756">
            <v>0</v>
          </cell>
          <cell r="AL756"/>
          <cell r="AM756"/>
          <cell r="AN756"/>
          <cell r="AO756"/>
          <cell r="AP756"/>
          <cell r="AQ756">
            <v>3365650</v>
          </cell>
          <cell r="AR756">
            <v>3365650</v>
          </cell>
          <cell r="AS756"/>
          <cell r="AT756">
            <v>0</v>
          </cell>
          <cell r="AU756">
            <v>0</v>
          </cell>
          <cell r="AV756"/>
          <cell r="AW756">
            <v>0</v>
          </cell>
          <cell r="AX756">
            <v>0</v>
          </cell>
          <cell r="AY756">
            <v>3365650</v>
          </cell>
          <cell r="AZ756"/>
          <cell r="BA756"/>
          <cell r="BB756"/>
          <cell r="BC756"/>
          <cell r="BD756"/>
          <cell r="BE756"/>
          <cell r="BF756">
            <v>0</v>
          </cell>
          <cell r="BG756">
            <v>0</v>
          </cell>
          <cell r="BH756"/>
          <cell r="BI756">
            <v>0</v>
          </cell>
          <cell r="BJ756"/>
          <cell r="BK756"/>
          <cell r="BL756"/>
          <cell r="BM756"/>
          <cell r="BN756"/>
          <cell r="BO756"/>
          <cell r="BP756"/>
          <cell r="BQ756"/>
          <cell r="BR756"/>
          <cell r="BS756"/>
          <cell r="BT756"/>
          <cell r="BU756"/>
          <cell r="BV756"/>
          <cell r="BW756"/>
          <cell r="BX756"/>
          <cell r="BY756"/>
          <cell r="BZ756"/>
          <cell r="CA756" t="str">
            <v>Schultz</v>
          </cell>
          <cell r="CB756"/>
          <cell r="CC756">
            <v>5</v>
          </cell>
        </row>
        <row r="757">
          <cell r="C757">
            <v>320</v>
          </cell>
          <cell r="D757">
            <v>10</v>
          </cell>
          <cell r="E757"/>
          <cell r="F757"/>
          <cell r="G757"/>
          <cell r="H757" t="str">
            <v/>
          </cell>
          <cell r="I757" t="str">
            <v/>
          </cell>
          <cell r="J757">
            <v>0</v>
          </cell>
          <cell r="K757" t="str">
            <v>Schultz</v>
          </cell>
          <cell r="L757" t="str">
            <v>Watermain - 4th St NE Impvrovements</v>
          </cell>
          <cell r="M757" t="str">
            <v>1770011-9</v>
          </cell>
          <cell r="N757" t="str">
            <v xml:space="preserve">No </v>
          </cell>
          <cell r="O757">
            <v>1859</v>
          </cell>
          <cell r="P757" t="str">
            <v>Reg</v>
          </cell>
          <cell r="Q757"/>
          <cell r="R757"/>
          <cell r="S757"/>
          <cell r="T757"/>
          <cell r="U757"/>
          <cell r="V757"/>
          <cell r="W757">
            <v>0</v>
          </cell>
          <cell r="X757"/>
          <cell r="Y757"/>
          <cell r="Z757"/>
          <cell r="AA757"/>
          <cell r="AB757"/>
          <cell r="AC757"/>
          <cell r="AD757"/>
          <cell r="AE757"/>
          <cell r="AF757"/>
          <cell r="AG757"/>
          <cell r="AH757"/>
          <cell r="AI757">
            <v>1884900</v>
          </cell>
          <cell r="AJ757">
            <v>1884900</v>
          </cell>
          <cell r="AK757">
            <v>0</v>
          </cell>
          <cell r="AL757"/>
          <cell r="AM757"/>
          <cell r="AN757"/>
          <cell r="AO757"/>
          <cell r="AP757"/>
          <cell r="AQ757">
            <v>1884900</v>
          </cell>
          <cell r="AR757">
            <v>0</v>
          </cell>
          <cell r="AS757"/>
          <cell r="AT757">
            <v>0</v>
          </cell>
          <cell r="AU757">
            <v>0</v>
          </cell>
          <cell r="AV757"/>
          <cell r="AW757">
            <v>0</v>
          </cell>
          <cell r="AX757">
            <v>0</v>
          </cell>
          <cell r="AY757">
            <v>0</v>
          </cell>
          <cell r="AZ757"/>
          <cell r="BA757"/>
          <cell r="BB757"/>
          <cell r="BC757"/>
          <cell r="BD757"/>
          <cell r="BE757"/>
          <cell r="BF757">
            <v>0</v>
          </cell>
          <cell r="BG757">
            <v>0</v>
          </cell>
          <cell r="BH757"/>
          <cell r="BI757">
            <v>0</v>
          </cell>
          <cell r="BJ757"/>
          <cell r="BK757"/>
          <cell r="BL757"/>
          <cell r="BM757"/>
          <cell r="BN757"/>
          <cell r="BO757"/>
          <cell r="BP757"/>
          <cell r="BQ757"/>
          <cell r="BR757"/>
          <cell r="BS757"/>
          <cell r="BT757"/>
          <cell r="BU757"/>
          <cell r="BV757"/>
          <cell r="BW757"/>
          <cell r="BX757"/>
          <cell r="BY757"/>
          <cell r="BZ757"/>
          <cell r="CA757" t="str">
            <v>Schultz</v>
          </cell>
          <cell r="CB757"/>
          <cell r="CC757">
            <v>5</v>
          </cell>
        </row>
        <row r="758">
          <cell r="C758">
            <v>326</v>
          </cell>
          <cell r="D758">
            <v>10</v>
          </cell>
          <cell r="E758">
            <v>206</v>
          </cell>
          <cell r="F758">
            <v>10</v>
          </cell>
          <cell r="G758"/>
          <cell r="H758" t="str">
            <v/>
          </cell>
          <cell r="I758" t="str">
            <v/>
          </cell>
          <cell r="J758">
            <v>0</v>
          </cell>
          <cell r="K758" t="str">
            <v>Bradshaw</v>
          </cell>
          <cell r="L758" t="str">
            <v>Storage - Tank Rehab</v>
          </cell>
          <cell r="M758" t="str">
            <v>1610008-4</v>
          </cell>
          <cell r="N758" t="str">
            <v xml:space="preserve">No </v>
          </cell>
          <cell r="O758">
            <v>1274</v>
          </cell>
          <cell r="P758" t="str">
            <v>Reg</v>
          </cell>
          <cell r="Q758" t="str">
            <v>Exempt</v>
          </cell>
          <cell r="R758"/>
          <cell r="S758"/>
          <cell r="T758"/>
          <cell r="U758"/>
          <cell r="V758"/>
          <cell r="W758">
            <v>0</v>
          </cell>
          <cell r="X758"/>
          <cell r="Y758"/>
          <cell r="Z758"/>
          <cell r="AA758"/>
          <cell r="AB758">
            <v>0</v>
          </cell>
          <cell r="AC758"/>
          <cell r="AD758"/>
          <cell r="AE758"/>
          <cell r="AF758"/>
          <cell r="AG758"/>
          <cell r="AH758" t="str">
            <v>city postpone to FY22</v>
          </cell>
          <cell r="AI758">
            <v>92400</v>
          </cell>
          <cell r="AJ758">
            <v>92400</v>
          </cell>
          <cell r="AK758">
            <v>0</v>
          </cell>
          <cell r="AL758"/>
          <cell r="AM758"/>
          <cell r="AN758"/>
          <cell r="AO758"/>
          <cell r="AP758"/>
          <cell r="AQ758">
            <v>92400</v>
          </cell>
          <cell r="AR758">
            <v>0</v>
          </cell>
          <cell r="AS758"/>
          <cell r="AT758">
            <v>0</v>
          </cell>
          <cell r="AU758">
            <v>0</v>
          </cell>
          <cell r="AV758"/>
          <cell r="AW758">
            <v>0</v>
          </cell>
          <cell r="AX758">
            <v>0</v>
          </cell>
          <cell r="AY758">
            <v>0</v>
          </cell>
          <cell r="AZ758"/>
          <cell r="BA758"/>
          <cell r="BB758"/>
          <cell r="BC758"/>
          <cell r="BD758"/>
          <cell r="BE758"/>
          <cell r="BF758">
            <v>0</v>
          </cell>
          <cell r="BG758">
            <v>0</v>
          </cell>
          <cell r="BH758"/>
          <cell r="BI758">
            <v>0</v>
          </cell>
          <cell r="BJ758"/>
          <cell r="BK758"/>
          <cell r="BL758"/>
          <cell r="BM758"/>
          <cell r="BN758"/>
          <cell r="BO758"/>
          <cell r="BP758"/>
          <cell r="BQ758"/>
          <cell r="BR758"/>
          <cell r="BS758"/>
          <cell r="BT758">
            <v>0</v>
          </cell>
          <cell r="BU758"/>
          <cell r="BV758"/>
          <cell r="BW758"/>
          <cell r="BX758"/>
          <cell r="BY758"/>
          <cell r="BZ758"/>
          <cell r="CA758" t="str">
            <v>Bradshaw</v>
          </cell>
          <cell r="CB758" t="str">
            <v>Lafontaine</v>
          </cell>
          <cell r="CC758">
            <v>4</v>
          </cell>
        </row>
        <row r="759">
          <cell r="C759">
            <v>799</v>
          </cell>
          <cell r="D759">
            <v>5</v>
          </cell>
          <cell r="E759"/>
          <cell r="F759"/>
          <cell r="G759"/>
          <cell r="H759" t="str">
            <v/>
          </cell>
          <cell r="I759" t="str">
            <v/>
          </cell>
          <cell r="J759">
            <v>0</v>
          </cell>
          <cell r="K759" t="str">
            <v>Schultz</v>
          </cell>
          <cell r="L759" t="str">
            <v>Watermain - Watermain Replacement</v>
          </cell>
          <cell r="M759" t="str">
            <v>1450009-1</v>
          </cell>
          <cell r="N759" t="str">
            <v xml:space="preserve">No </v>
          </cell>
          <cell r="O759">
            <v>624</v>
          </cell>
          <cell r="P759" t="str">
            <v>Reg</v>
          </cell>
          <cell r="Q759"/>
          <cell r="R759"/>
          <cell r="S759"/>
          <cell r="T759"/>
          <cell r="U759"/>
          <cell r="V759"/>
          <cell r="W759">
            <v>0</v>
          </cell>
          <cell r="X759"/>
          <cell r="Y759"/>
          <cell r="Z759"/>
          <cell r="AA759"/>
          <cell r="AB759"/>
          <cell r="AC759"/>
          <cell r="AD759"/>
          <cell r="AE759"/>
          <cell r="AF759"/>
          <cell r="AG759"/>
          <cell r="AH759"/>
          <cell r="AI759">
            <v>7878352</v>
          </cell>
          <cell r="AJ759">
            <v>7878352</v>
          </cell>
          <cell r="AK759">
            <v>0</v>
          </cell>
          <cell r="AL759"/>
          <cell r="AM759"/>
          <cell r="AN759"/>
          <cell r="AO759"/>
          <cell r="AP759"/>
          <cell r="AQ759">
            <v>7878352</v>
          </cell>
          <cell r="AR759">
            <v>0</v>
          </cell>
          <cell r="AS759"/>
          <cell r="AT759">
            <v>0</v>
          </cell>
          <cell r="AU759">
            <v>0</v>
          </cell>
          <cell r="AV759"/>
          <cell r="AW759">
            <v>0</v>
          </cell>
          <cell r="AX759">
            <v>0</v>
          </cell>
          <cell r="AY759">
            <v>0</v>
          </cell>
          <cell r="AZ759"/>
          <cell r="BA759"/>
          <cell r="BB759"/>
          <cell r="BC759"/>
          <cell r="BD759"/>
          <cell r="BE759"/>
          <cell r="BF759">
            <v>0</v>
          </cell>
          <cell r="BG759">
            <v>0</v>
          </cell>
          <cell r="BH759"/>
          <cell r="BI759">
            <v>0</v>
          </cell>
          <cell r="BJ759"/>
          <cell r="BK759"/>
          <cell r="BL759"/>
          <cell r="BM759"/>
          <cell r="BN759"/>
          <cell r="BO759"/>
          <cell r="BP759"/>
          <cell r="BQ759"/>
          <cell r="BR759"/>
          <cell r="BS759"/>
          <cell r="BT759"/>
          <cell r="BU759"/>
          <cell r="BV759"/>
          <cell r="BW759"/>
          <cell r="BX759"/>
          <cell r="BY759"/>
          <cell r="BZ759"/>
          <cell r="CA759" t="str">
            <v>Schultz</v>
          </cell>
          <cell r="CB759"/>
          <cell r="CC759">
            <v>1</v>
          </cell>
        </row>
        <row r="760">
          <cell r="C760">
            <v>190</v>
          </cell>
          <cell r="D760">
            <v>12</v>
          </cell>
          <cell r="E760">
            <v>66</v>
          </cell>
          <cell r="F760">
            <v>12</v>
          </cell>
          <cell r="G760">
            <v>2024</v>
          </cell>
          <cell r="H760" t="str">
            <v/>
          </cell>
          <cell r="I760" t="str">
            <v>Yes</v>
          </cell>
          <cell r="J760">
            <v>0</v>
          </cell>
          <cell r="K760" t="str">
            <v>Barrett</v>
          </cell>
          <cell r="L760" t="str">
            <v>Watermain - Looping Improvements</v>
          </cell>
          <cell r="M760" t="str">
            <v>1430009-7</v>
          </cell>
          <cell r="N760" t="str">
            <v xml:space="preserve">No </v>
          </cell>
          <cell r="O760">
            <v>610</v>
          </cell>
          <cell r="P760" t="str">
            <v>Reg</v>
          </cell>
          <cell r="Q760" t="str">
            <v>Exempt</v>
          </cell>
          <cell r="R760"/>
          <cell r="S760">
            <v>45090</v>
          </cell>
          <cell r="T760">
            <v>1316700</v>
          </cell>
          <cell r="U760"/>
          <cell r="V760"/>
          <cell r="W760">
            <v>1316700</v>
          </cell>
          <cell r="X760" t="str">
            <v>Part B</v>
          </cell>
          <cell r="Y760"/>
          <cell r="Z760">
            <v>44685</v>
          </cell>
          <cell r="AA760">
            <v>1316700</v>
          </cell>
          <cell r="AB760">
            <v>1316700</v>
          </cell>
          <cell r="AC760" t="str">
            <v>Part B</v>
          </cell>
          <cell r="AD760">
            <v>45444</v>
          </cell>
          <cell r="AE760">
            <v>45596</v>
          </cell>
          <cell r="AF760"/>
          <cell r="AG760"/>
          <cell r="AH760"/>
          <cell r="AI760">
            <v>1316700</v>
          </cell>
          <cell r="AJ760">
            <v>1316700</v>
          </cell>
          <cell r="AK760">
            <v>0</v>
          </cell>
          <cell r="AL760"/>
          <cell r="AM760"/>
          <cell r="AN760"/>
          <cell r="AO760"/>
          <cell r="AP760"/>
          <cell r="AQ760">
            <v>1316700</v>
          </cell>
          <cell r="AR760">
            <v>1316700</v>
          </cell>
          <cell r="AS760"/>
          <cell r="AT760">
            <v>0</v>
          </cell>
          <cell r="AU760">
            <v>0</v>
          </cell>
          <cell r="AV760"/>
          <cell r="AW760">
            <v>0</v>
          </cell>
          <cell r="AX760">
            <v>0</v>
          </cell>
          <cell r="AY760">
            <v>1316700</v>
          </cell>
          <cell r="AZ760"/>
          <cell r="BA760"/>
          <cell r="BB760"/>
          <cell r="BC760"/>
          <cell r="BD760"/>
          <cell r="BE760"/>
          <cell r="BF760">
            <v>0</v>
          </cell>
          <cell r="BG760">
            <v>0</v>
          </cell>
          <cell r="BH760"/>
          <cell r="BI760">
            <v>0</v>
          </cell>
          <cell r="BJ760"/>
          <cell r="BK760"/>
          <cell r="BL760"/>
          <cell r="BM760"/>
          <cell r="BN760"/>
          <cell r="BO760"/>
          <cell r="BP760"/>
          <cell r="BQ760"/>
          <cell r="BR760"/>
          <cell r="BS760"/>
          <cell r="BT760">
            <v>0</v>
          </cell>
          <cell r="BU760"/>
          <cell r="BV760"/>
          <cell r="BW760"/>
          <cell r="BX760"/>
          <cell r="BY760"/>
          <cell r="BZ760"/>
          <cell r="CA760" t="str">
            <v>Barrett</v>
          </cell>
          <cell r="CB760"/>
          <cell r="CC760" t="str">
            <v>6E</v>
          </cell>
        </row>
        <row r="761">
          <cell r="C761">
            <v>434</v>
          </cell>
          <cell r="D761">
            <v>10</v>
          </cell>
          <cell r="E761">
            <v>304</v>
          </cell>
          <cell r="F761">
            <v>10</v>
          </cell>
          <cell r="G761">
            <v>2024</v>
          </cell>
          <cell r="H761" t="str">
            <v/>
          </cell>
          <cell r="I761" t="str">
            <v>Yes</v>
          </cell>
          <cell r="J761">
            <v>0</v>
          </cell>
          <cell r="K761" t="str">
            <v>Barrett</v>
          </cell>
          <cell r="L761" t="str">
            <v>Watermain - Distribution Reconstruction</v>
          </cell>
          <cell r="M761" t="str">
            <v>1430009-8</v>
          </cell>
          <cell r="N761" t="str">
            <v xml:space="preserve">No </v>
          </cell>
          <cell r="O761">
            <v>610</v>
          </cell>
          <cell r="P761" t="str">
            <v>Reg</v>
          </cell>
          <cell r="Q761" t="str">
            <v>Exempt</v>
          </cell>
          <cell r="R761"/>
          <cell r="S761">
            <v>45090</v>
          </cell>
          <cell r="T761">
            <v>3178300</v>
          </cell>
          <cell r="U761"/>
          <cell r="V761"/>
          <cell r="W761">
            <v>3178300</v>
          </cell>
          <cell r="X761" t="str">
            <v>Part B</v>
          </cell>
          <cell r="Y761"/>
          <cell r="Z761">
            <v>44685</v>
          </cell>
          <cell r="AA761">
            <v>3178300</v>
          </cell>
          <cell r="AB761">
            <v>3178300</v>
          </cell>
          <cell r="AC761" t="str">
            <v>Part B</v>
          </cell>
          <cell r="AD761">
            <v>45444</v>
          </cell>
          <cell r="AE761">
            <v>45596</v>
          </cell>
          <cell r="AF761"/>
          <cell r="AG761"/>
          <cell r="AH761"/>
          <cell r="AI761">
            <v>3178300</v>
          </cell>
          <cell r="AJ761">
            <v>3178300</v>
          </cell>
          <cell r="AK761">
            <v>0</v>
          </cell>
          <cell r="AL761"/>
          <cell r="AM761"/>
          <cell r="AN761"/>
          <cell r="AO761"/>
          <cell r="AP761"/>
          <cell r="AQ761">
            <v>3178300</v>
          </cell>
          <cell r="AR761">
            <v>3178300</v>
          </cell>
          <cell r="AS761"/>
          <cell r="AT761">
            <v>0</v>
          </cell>
          <cell r="AU761">
            <v>0</v>
          </cell>
          <cell r="AV761"/>
          <cell r="AW761">
            <v>0</v>
          </cell>
          <cell r="AX761">
            <v>0</v>
          </cell>
          <cell r="AY761">
            <v>3178300</v>
          </cell>
          <cell r="AZ761"/>
          <cell r="BA761"/>
          <cell r="BB761"/>
          <cell r="BC761"/>
          <cell r="BD761"/>
          <cell r="BE761"/>
          <cell r="BF761">
            <v>0</v>
          </cell>
          <cell r="BG761">
            <v>1145775.7510796988</v>
          </cell>
          <cell r="BH761"/>
          <cell r="BI761">
            <v>0</v>
          </cell>
          <cell r="BJ761"/>
          <cell r="BK761"/>
          <cell r="BL761"/>
          <cell r="BM761"/>
          <cell r="BN761"/>
          <cell r="BO761"/>
          <cell r="BP761"/>
          <cell r="BQ761"/>
          <cell r="BR761"/>
          <cell r="BS761"/>
          <cell r="BT761">
            <v>0</v>
          </cell>
          <cell r="BU761"/>
          <cell r="BV761"/>
          <cell r="BW761"/>
          <cell r="BX761"/>
          <cell r="BY761"/>
          <cell r="BZ761"/>
          <cell r="CA761" t="str">
            <v>Barrett</v>
          </cell>
          <cell r="CB761"/>
          <cell r="CC761" t="str">
            <v>6E</v>
          </cell>
        </row>
        <row r="762">
          <cell r="C762">
            <v>149</v>
          </cell>
          <cell r="D762">
            <v>13</v>
          </cell>
          <cell r="E762">
            <v>27</v>
          </cell>
          <cell r="F762">
            <v>13</v>
          </cell>
          <cell r="G762"/>
          <cell r="H762" t="str">
            <v/>
          </cell>
          <cell r="I762" t="str">
            <v/>
          </cell>
          <cell r="J762" t="str">
            <v>RD Commit</v>
          </cell>
          <cell r="K762" t="str">
            <v>Schultz</v>
          </cell>
          <cell r="L762" t="str">
            <v>Source - New Well, Seal #1</v>
          </cell>
          <cell r="M762" t="str">
            <v>1490007-10</v>
          </cell>
          <cell r="N762" t="str">
            <v xml:space="preserve">No </v>
          </cell>
          <cell r="O762">
            <v>311</v>
          </cell>
          <cell r="P762" t="str">
            <v>Reg</v>
          </cell>
          <cell r="Q762" t="str">
            <v>Exempt</v>
          </cell>
          <cell r="R762"/>
          <cell r="S762"/>
          <cell r="T762"/>
          <cell r="U762"/>
          <cell r="V762"/>
          <cell r="W762">
            <v>0</v>
          </cell>
          <cell r="X762"/>
          <cell r="Y762"/>
          <cell r="Z762"/>
          <cell r="AA762"/>
          <cell r="AB762">
            <v>0</v>
          </cell>
          <cell r="AC762"/>
          <cell r="AD762"/>
          <cell r="AE762"/>
          <cell r="AF762"/>
          <cell r="AG762"/>
          <cell r="AH762"/>
          <cell r="AI762">
            <v>486000</v>
          </cell>
          <cell r="AJ762">
            <v>486000</v>
          </cell>
          <cell r="AK762">
            <v>0</v>
          </cell>
          <cell r="AL762"/>
          <cell r="AM762"/>
          <cell r="AN762"/>
          <cell r="AO762"/>
          <cell r="AP762"/>
          <cell r="AQ762">
            <v>486000</v>
          </cell>
          <cell r="AR762">
            <v>0</v>
          </cell>
          <cell r="AS762"/>
          <cell r="AT762">
            <v>0</v>
          </cell>
          <cell r="AU762">
            <v>0</v>
          </cell>
          <cell r="AV762"/>
          <cell r="AW762">
            <v>0</v>
          </cell>
          <cell r="AX762">
            <v>0</v>
          </cell>
          <cell r="AY762">
            <v>0</v>
          </cell>
          <cell r="AZ762"/>
          <cell r="BA762"/>
          <cell r="BB762"/>
          <cell r="BC762"/>
          <cell r="BD762"/>
          <cell r="BE762"/>
          <cell r="BF762">
            <v>0</v>
          </cell>
          <cell r="BG762">
            <v>0</v>
          </cell>
          <cell r="BH762"/>
          <cell r="BI762"/>
          <cell r="BJ762" t="str">
            <v>RD Commit</v>
          </cell>
          <cell r="BK762"/>
          <cell r="BL762"/>
          <cell r="BM762"/>
          <cell r="BN762"/>
          <cell r="BO762">
            <v>116</v>
          </cell>
          <cell r="BP762"/>
          <cell r="BQ762"/>
          <cell r="BR762"/>
          <cell r="BS762"/>
          <cell r="BT762">
            <v>0</v>
          </cell>
          <cell r="BW762">
            <v>781904.05904059042</v>
          </cell>
          <cell r="BX762" t="str">
            <v>23 SPAP</v>
          </cell>
          <cell r="BY762"/>
          <cell r="BZ762"/>
          <cell r="CA762" t="str">
            <v>Schultz</v>
          </cell>
          <cell r="CB762"/>
          <cell r="CC762">
            <v>5</v>
          </cell>
        </row>
        <row r="763">
          <cell r="C763">
            <v>481</v>
          </cell>
          <cell r="D763">
            <v>10</v>
          </cell>
          <cell r="E763">
            <v>358</v>
          </cell>
          <cell r="F763">
            <v>10</v>
          </cell>
          <cell r="G763"/>
          <cell r="H763" t="str">
            <v/>
          </cell>
          <cell r="I763" t="str">
            <v/>
          </cell>
          <cell r="J763" t="str">
            <v>RD Commit</v>
          </cell>
          <cell r="K763" t="str">
            <v>Schultz</v>
          </cell>
          <cell r="L763" t="str">
            <v>Conservation - Repl Meters</v>
          </cell>
          <cell r="M763" t="str">
            <v>1490007-11</v>
          </cell>
          <cell r="N763" t="str">
            <v xml:space="preserve">No </v>
          </cell>
          <cell r="O763">
            <v>311</v>
          </cell>
          <cell r="P763" t="str">
            <v>Reg</v>
          </cell>
          <cell r="Q763" t="str">
            <v>Exempt</v>
          </cell>
          <cell r="R763"/>
          <cell r="S763"/>
          <cell r="T763"/>
          <cell r="U763"/>
          <cell r="V763"/>
          <cell r="W763">
            <v>0</v>
          </cell>
          <cell r="X763"/>
          <cell r="Y763"/>
          <cell r="Z763"/>
          <cell r="AA763"/>
          <cell r="AB763">
            <v>0</v>
          </cell>
          <cell r="AC763"/>
          <cell r="AD763"/>
          <cell r="AE763"/>
          <cell r="AF763"/>
          <cell r="AG763"/>
          <cell r="AH763"/>
          <cell r="AI763">
            <v>211000</v>
          </cell>
          <cell r="AJ763">
            <v>211000</v>
          </cell>
          <cell r="AK763">
            <v>0</v>
          </cell>
          <cell r="AL763"/>
          <cell r="AM763"/>
          <cell r="AN763"/>
          <cell r="AO763"/>
          <cell r="AP763"/>
          <cell r="AQ763">
            <v>211000</v>
          </cell>
          <cell r="AR763">
            <v>0</v>
          </cell>
          <cell r="AS763"/>
          <cell r="AT763">
            <v>0</v>
          </cell>
          <cell r="AU763">
            <v>0</v>
          </cell>
          <cell r="AV763"/>
          <cell r="AW763">
            <v>0</v>
          </cell>
          <cell r="AX763">
            <v>0</v>
          </cell>
          <cell r="AY763">
            <v>0</v>
          </cell>
          <cell r="AZ763"/>
          <cell r="BA763"/>
          <cell r="BB763"/>
          <cell r="BC763"/>
          <cell r="BD763"/>
          <cell r="BE763"/>
          <cell r="BF763">
            <v>0</v>
          </cell>
          <cell r="BG763"/>
          <cell r="BH763"/>
          <cell r="BI763"/>
          <cell r="BJ763" t="str">
            <v>RD Commit</v>
          </cell>
          <cell r="BK763"/>
          <cell r="BL763"/>
          <cell r="BM763"/>
          <cell r="BN763"/>
          <cell r="BO763">
            <v>116</v>
          </cell>
          <cell r="BP763"/>
          <cell r="BQ763"/>
          <cell r="BR763"/>
          <cell r="BS763"/>
          <cell r="BT763">
            <v>0</v>
          </cell>
          <cell r="BU763"/>
          <cell r="BV763"/>
          <cell r="BW763">
            <v>339468.63468634686</v>
          </cell>
          <cell r="BX763" t="str">
            <v>23 SPAP</v>
          </cell>
          <cell r="BY763"/>
          <cell r="BZ763"/>
          <cell r="CA763" t="str">
            <v>Schultz</v>
          </cell>
          <cell r="CB763"/>
          <cell r="CC763">
            <v>5</v>
          </cell>
        </row>
        <row r="764">
          <cell r="C764">
            <v>482</v>
          </cell>
          <cell r="D764">
            <v>10</v>
          </cell>
          <cell r="E764">
            <v>359</v>
          </cell>
          <cell r="F764">
            <v>10</v>
          </cell>
          <cell r="G764"/>
          <cell r="H764" t="str">
            <v/>
          </cell>
          <cell r="I764" t="str">
            <v/>
          </cell>
          <cell r="J764" t="str">
            <v>RD Commit</v>
          </cell>
          <cell r="K764" t="str">
            <v>Schultz</v>
          </cell>
          <cell r="L764" t="str">
            <v>Storage - New 100,000 Gal Tower</v>
          </cell>
          <cell r="M764" t="str">
            <v>1490007-9</v>
          </cell>
          <cell r="N764" t="str">
            <v xml:space="preserve">No </v>
          </cell>
          <cell r="O764">
            <v>311</v>
          </cell>
          <cell r="P764" t="str">
            <v>Reg</v>
          </cell>
          <cell r="Q764" t="str">
            <v>Exempt</v>
          </cell>
          <cell r="R764"/>
          <cell r="S764"/>
          <cell r="T764"/>
          <cell r="U764"/>
          <cell r="V764"/>
          <cell r="W764">
            <v>0</v>
          </cell>
          <cell r="X764"/>
          <cell r="Y764"/>
          <cell r="Z764"/>
          <cell r="AA764"/>
          <cell r="AB764" t="e">
            <v>#REF!</v>
          </cell>
          <cell r="AC764"/>
          <cell r="AD764"/>
          <cell r="AE764"/>
          <cell r="AF764"/>
          <cell r="AG764"/>
          <cell r="AH764"/>
          <cell r="AI764">
            <v>1200000</v>
          </cell>
          <cell r="AJ764">
            <v>1200000</v>
          </cell>
          <cell r="AK764">
            <v>0</v>
          </cell>
          <cell r="AL764"/>
          <cell r="AM764"/>
          <cell r="AN764"/>
          <cell r="AO764"/>
          <cell r="AP764"/>
          <cell r="AQ764">
            <v>1200000</v>
          </cell>
          <cell r="AR764">
            <v>0</v>
          </cell>
          <cell r="AS764"/>
          <cell r="AT764">
            <v>0</v>
          </cell>
          <cell r="AU764">
            <v>0</v>
          </cell>
          <cell r="AV764"/>
          <cell r="AW764">
            <v>0</v>
          </cell>
          <cell r="AX764">
            <v>0</v>
          </cell>
          <cell r="AY764">
            <v>0</v>
          </cell>
          <cell r="AZ764"/>
          <cell r="BA764"/>
          <cell r="BB764"/>
          <cell r="BC764"/>
          <cell r="BD764"/>
          <cell r="BE764"/>
          <cell r="BF764">
            <v>0</v>
          </cell>
          <cell r="BG764">
            <v>0</v>
          </cell>
          <cell r="BH764"/>
          <cell r="BI764"/>
          <cell r="BJ764" t="str">
            <v>RD Commit</v>
          </cell>
          <cell r="BK764"/>
          <cell r="BL764"/>
          <cell r="BM764"/>
          <cell r="BN764"/>
          <cell r="BO764">
            <v>116</v>
          </cell>
          <cell r="BP764"/>
          <cell r="BQ764"/>
          <cell r="BR764"/>
          <cell r="BS764"/>
          <cell r="BT764">
            <v>0</v>
          </cell>
          <cell r="BU764">
            <v>600000</v>
          </cell>
          <cell r="BV764" t="str">
            <v>2022 Award</v>
          </cell>
          <cell r="BW764">
            <v>1930627.3062730625</v>
          </cell>
          <cell r="BX764" t="str">
            <v>23 SPAP</v>
          </cell>
          <cell r="BY764"/>
          <cell r="BZ764"/>
          <cell r="CA764" t="str">
            <v>Schultz</v>
          </cell>
          <cell r="CB764" t="str">
            <v>Lafontaine</v>
          </cell>
          <cell r="CC764">
            <v>5</v>
          </cell>
        </row>
        <row r="765">
          <cell r="C765">
            <v>550</v>
          </cell>
          <cell r="D765">
            <v>10</v>
          </cell>
          <cell r="E765"/>
          <cell r="F765"/>
          <cell r="G765"/>
          <cell r="H765" t="str">
            <v/>
          </cell>
          <cell r="I765" t="str">
            <v/>
          </cell>
          <cell r="J765">
            <v>0</v>
          </cell>
          <cell r="K765" t="str">
            <v>Bradshaw</v>
          </cell>
          <cell r="L765" t="str">
            <v>Source - Reconstruct Pump House</v>
          </cell>
          <cell r="M765" t="str">
            <v>1310028-3</v>
          </cell>
          <cell r="N765" t="str">
            <v xml:space="preserve">No </v>
          </cell>
          <cell r="O765">
            <v>770</v>
          </cell>
          <cell r="P765" t="str">
            <v>Reg</v>
          </cell>
          <cell r="Q765"/>
          <cell r="R765"/>
          <cell r="S765"/>
          <cell r="T765"/>
          <cell r="U765"/>
          <cell r="V765"/>
          <cell r="W765">
            <v>0</v>
          </cell>
          <cell r="X765"/>
          <cell r="Y765"/>
          <cell r="Z765"/>
          <cell r="AA765"/>
          <cell r="AB765"/>
          <cell r="AC765"/>
          <cell r="AD765"/>
          <cell r="AE765"/>
          <cell r="AF765"/>
          <cell r="AG765"/>
          <cell r="AH765"/>
          <cell r="AI765">
            <v>1385900</v>
          </cell>
          <cell r="AJ765">
            <v>1385900</v>
          </cell>
          <cell r="AK765">
            <v>0</v>
          </cell>
          <cell r="AL765"/>
          <cell r="AM765"/>
          <cell r="AN765"/>
          <cell r="AO765"/>
          <cell r="AP765"/>
          <cell r="AQ765">
            <v>1385900</v>
          </cell>
          <cell r="AR765">
            <v>0</v>
          </cell>
          <cell r="AS765"/>
          <cell r="AT765">
            <v>0</v>
          </cell>
          <cell r="AU765">
            <v>0</v>
          </cell>
          <cell r="AV765"/>
          <cell r="AW765">
            <v>0</v>
          </cell>
          <cell r="AX765">
            <v>0</v>
          </cell>
          <cell r="AY765">
            <v>0</v>
          </cell>
          <cell r="AZ765"/>
          <cell r="BA765"/>
          <cell r="BB765"/>
          <cell r="BC765"/>
          <cell r="BD765"/>
          <cell r="BE765"/>
          <cell r="BF765">
            <v>0</v>
          </cell>
          <cell r="BG765">
            <v>0</v>
          </cell>
          <cell r="BH765"/>
          <cell r="BI765">
            <v>0</v>
          </cell>
          <cell r="BJ765"/>
          <cell r="BK765"/>
          <cell r="BL765"/>
          <cell r="BM765"/>
          <cell r="BN765"/>
          <cell r="BO765"/>
          <cell r="BP765"/>
          <cell r="BQ765"/>
          <cell r="BR765"/>
          <cell r="BS765"/>
          <cell r="BT765"/>
          <cell r="BU765"/>
          <cell r="BV765"/>
          <cell r="BW765"/>
          <cell r="BX765"/>
          <cell r="BY765"/>
          <cell r="BZ765"/>
          <cell r="CA765" t="str">
            <v>Bradshaw</v>
          </cell>
          <cell r="CB765"/>
          <cell r="CC765" t="str">
            <v>3c</v>
          </cell>
        </row>
        <row r="766">
          <cell r="C766">
            <v>551</v>
          </cell>
          <cell r="D766">
            <v>10</v>
          </cell>
          <cell r="E766"/>
          <cell r="F766"/>
          <cell r="G766"/>
          <cell r="H766" t="str">
            <v/>
          </cell>
          <cell r="I766" t="str">
            <v/>
          </cell>
          <cell r="J766">
            <v>0</v>
          </cell>
          <cell r="K766" t="str">
            <v>Bradshaw</v>
          </cell>
          <cell r="L766" t="str">
            <v>Conservation - Replace Meters</v>
          </cell>
          <cell r="M766" t="str">
            <v>1310028-4</v>
          </cell>
          <cell r="N766" t="str">
            <v xml:space="preserve">No </v>
          </cell>
          <cell r="O766">
            <v>770</v>
          </cell>
          <cell r="P766" t="str">
            <v>Reg</v>
          </cell>
          <cell r="Q766"/>
          <cell r="R766"/>
          <cell r="S766"/>
          <cell r="T766"/>
          <cell r="U766"/>
          <cell r="V766"/>
          <cell r="W766">
            <v>0</v>
          </cell>
          <cell r="X766"/>
          <cell r="Y766"/>
          <cell r="Z766"/>
          <cell r="AA766"/>
          <cell r="AB766"/>
          <cell r="AC766"/>
          <cell r="AD766"/>
          <cell r="AE766"/>
          <cell r="AF766"/>
          <cell r="AG766"/>
          <cell r="AH766"/>
          <cell r="AI766">
            <v>188720</v>
          </cell>
          <cell r="AJ766">
            <v>188720</v>
          </cell>
          <cell r="AK766">
            <v>0</v>
          </cell>
          <cell r="AL766"/>
          <cell r="AM766"/>
          <cell r="AN766"/>
          <cell r="AO766"/>
          <cell r="AP766"/>
          <cell r="AQ766">
            <v>188720</v>
          </cell>
          <cell r="AR766">
            <v>0</v>
          </cell>
          <cell r="AS766"/>
          <cell r="AT766">
            <v>0</v>
          </cell>
          <cell r="AU766">
            <v>0</v>
          </cell>
          <cell r="AV766"/>
          <cell r="AW766">
            <v>0</v>
          </cell>
          <cell r="AX766">
            <v>0</v>
          </cell>
          <cell r="AY766">
            <v>0</v>
          </cell>
          <cell r="AZ766"/>
          <cell r="BA766"/>
          <cell r="BB766"/>
          <cell r="BC766"/>
          <cell r="BD766"/>
          <cell r="BE766"/>
          <cell r="BF766">
            <v>0</v>
          </cell>
          <cell r="BG766">
            <v>0</v>
          </cell>
          <cell r="BH766"/>
          <cell r="BI766">
            <v>0</v>
          </cell>
          <cell r="BJ766"/>
          <cell r="BK766"/>
          <cell r="BL766"/>
          <cell r="BM766"/>
          <cell r="BN766"/>
          <cell r="BO766"/>
          <cell r="BP766"/>
          <cell r="BQ766"/>
          <cell r="BR766"/>
          <cell r="BS766"/>
          <cell r="BT766"/>
          <cell r="BU766"/>
          <cell r="BV766"/>
          <cell r="BW766"/>
          <cell r="BX766"/>
          <cell r="BY766"/>
          <cell r="BZ766"/>
          <cell r="CA766" t="str">
            <v>Bradshaw</v>
          </cell>
          <cell r="CB766"/>
          <cell r="CC766" t="str">
            <v>3c</v>
          </cell>
        </row>
        <row r="767">
          <cell r="C767">
            <v>584</v>
          </cell>
          <cell r="D767">
            <v>10</v>
          </cell>
          <cell r="E767">
            <v>383</v>
          </cell>
          <cell r="F767">
            <v>10</v>
          </cell>
          <cell r="G767"/>
          <cell r="H767" t="str">
            <v/>
          </cell>
          <cell r="I767" t="str">
            <v/>
          </cell>
          <cell r="J767" t="str">
            <v>PER submitted</v>
          </cell>
          <cell r="K767" t="str">
            <v>Bradshaw</v>
          </cell>
          <cell r="L767" t="str">
            <v>Storage - Repl 50,000 Gal. Tower</v>
          </cell>
          <cell r="M767" t="str">
            <v>1310028-1</v>
          </cell>
          <cell r="N767" t="str">
            <v xml:space="preserve">No </v>
          </cell>
          <cell r="O767">
            <v>706</v>
          </cell>
          <cell r="P767" t="str">
            <v>Reg</v>
          </cell>
          <cell r="Q767" t="str">
            <v>Exempt</v>
          </cell>
          <cell r="R767"/>
          <cell r="S767"/>
          <cell r="T767"/>
          <cell r="U767"/>
          <cell r="V767"/>
          <cell r="W767">
            <v>0</v>
          </cell>
          <cell r="X767"/>
          <cell r="Y767"/>
          <cell r="Z767"/>
          <cell r="AA767"/>
          <cell r="AB767">
            <v>0</v>
          </cell>
          <cell r="AC767"/>
          <cell r="AD767">
            <v>43952</v>
          </cell>
          <cell r="AE767">
            <v>44105</v>
          </cell>
          <cell r="AF767"/>
          <cell r="AG767"/>
          <cell r="AH767"/>
          <cell r="AI767">
            <v>1691060</v>
          </cell>
          <cell r="AJ767">
            <v>1691060</v>
          </cell>
          <cell r="AK767">
            <v>0</v>
          </cell>
          <cell r="AL767"/>
          <cell r="AM767"/>
          <cell r="AN767"/>
          <cell r="AO767"/>
          <cell r="AP767"/>
          <cell r="AQ767">
            <v>1691060</v>
          </cell>
          <cell r="AR767">
            <v>0</v>
          </cell>
          <cell r="AS767"/>
          <cell r="AT767">
            <v>0</v>
          </cell>
          <cell r="AU767">
            <v>0</v>
          </cell>
          <cell r="AV767"/>
          <cell r="AW767">
            <v>0</v>
          </cell>
          <cell r="AX767">
            <v>0</v>
          </cell>
          <cell r="AY767">
            <v>0</v>
          </cell>
          <cell r="AZ767"/>
          <cell r="BA767"/>
          <cell r="BB767"/>
          <cell r="BC767"/>
          <cell r="BD767"/>
          <cell r="BE767"/>
          <cell r="BF767">
            <v>0</v>
          </cell>
          <cell r="BG767">
            <v>0</v>
          </cell>
          <cell r="BH767">
            <v>375050</v>
          </cell>
          <cell r="BI767">
            <v>774189</v>
          </cell>
          <cell r="BJ767" t="str">
            <v>PER submitted</v>
          </cell>
          <cell r="BK767">
            <v>2023</v>
          </cell>
          <cell r="BL767"/>
          <cell r="BM767"/>
          <cell r="BN767"/>
          <cell r="BO767">
            <v>379</v>
          </cell>
          <cell r="BP767"/>
          <cell r="BQ767">
            <v>1191060</v>
          </cell>
          <cell r="BR767">
            <v>450000</v>
          </cell>
          <cell r="BS767">
            <v>500000</v>
          </cell>
          <cell r="BT767">
            <v>950000</v>
          </cell>
          <cell r="BU767">
            <v>600000</v>
          </cell>
          <cell r="BV767" t="str">
            <v>2022 Award</v>
          </cell>
          <cell r="BW767"/>
          <cell r="BX767"/>
          <cell r="BY767">
            <v>350000</v>
          </cell>
          <cell r="BZ767" t="str">
            <v>IRRRB</v>
          </cell>
          <cell r="CA767" t="str">
            <v>Bradshaw</v>
          </cell>
          <cell r="CB767" t="str">
            <v>Fletcher</v>
          </cell>
          <cell r="CC767" t="str">
            <v>3c</v>
          </cell>
        </row>
        <row r="768">
          <cell r="C768">
            <v>844</v>
          </cell>
          <cell r="D768">
            <v>5</v>
          </cell>
          <cell r="E768">
            <v>673</v>
          </cell>
          <cell r="F768">
            <v>5</v>
          </cell>
          <cell r="G768"/>
          <cell r="H768" t="str">
            <v/>
          </cell>
          <cell r="I768" t="str">
            <v/>
          </cell>
          <cell r="J768">
            <v>0</v>
          </cell>
          <cell r="K768" t="str">
            <v>Sabie</v>
          </cell>
          <cell r="L768" t="str">
            <v>Watermain - Replacement</v>
          </cell>
          <cell r="M768" t="str">
            <v>1270013-2</v>
          </cell>
          <cell r="N768" t="str">
            <v xml:space="preserve">No </v>
          </cell>
          <cell r="O768">
            <v>1570</v>
          </cell>
          <cell r="P768" t="str">
            <v>Reg</v>
          </cell>
          <cell r="Q768" t="str">
            <v>Exempt</v>
          </cell>
          <cell r="R768"/>
          <cell r="S768"/>
          <cell r="T768"/>
          <cell r="U768"/>
          <cell r="V768"/>
          <cell r="W768">
            <v>0</v>
          </cell>
          <cell r="X768"/>
          <cell r="Y768"/>
          <cell r="Z768"/>
          <cell r="AA768"/>
          <cell r="AB768">
            <v>0</v>
          </cell>
          <cell r="AC768"/>
          <cell r="AD768">
            <v>44682</v>
          </cell>
          <cell r="AE768">
            <v>44834</v>
          </cell>
          <cell r="AF768"/>
          <cell r="AG768"/>
          <cell r="AH768" t="str">
            <v>seeking fed earmark, state GO bond funds</v>
          </cell>
          <cell r="AI768">
            <v>3035795</v>
          </cell>
          <cell r="AJ768">
            <v>3035795</v>
          </cell>
          <cell r="AK768">
            <v>0</v>
          </cell>
          <cell r="AL768"/>
          <cell r="AM768"/>
          <cell r="AN768"/>
          <cell r="AO768"/>
          <cell r="AP768"/>
          <cell r="AQ768">
            <v>3035795</v>
          </cell>
          <cell r="AR768">
            <v>0</v>
          </cell>
          <cell r="AS768"/>
          <cell r="AT768">
            <v>0</v>
          </cell>
          <cell r="AU768">
            <v>0</v>
          </cell>
          <cell r="AV768"/>
          <cell r="AW768">
            <v>0</v>
          </cell>
          <cell r="AX768">
            <v>0</v>
          </cell>
          <cell r="AY768">
            <v>0</v>
          </cell>
          <cell r="AZ768"/>
          <cell r="BA768"/>
          <cell r="BB768"/>
          <cell r="BC768"/>
          <cell r="BD768"/>
          <cell r="BE768"/>
          <cell r="BF768">
            <v>0</v>
          </cell>
          <cell r="BG768">
            <v>0</v>
          </cell>
          <cell r="BH768"/>
          <cell r="BI768">
            <v>0</v>
          </cell>
          <cell r="BJ768"/>
          <cell r="BK768"/>
          <cell r="BL768"/>
          <cell r="BM768"/>
          <cell r="BN768"/>
          <cell r="BO768"/>
          <cell r="BP768"/>
          <cell r="BQ768"/>
          <cell r="BR768"/>
          <cell r="BS768"/>
          <cell r="BT768">
            <v>0</v>
          </cell>
          <cell r="BU768"/>
          <cell r="BV768"/>
          <cell r="BW768"/>
          <cell r="BX768"/>
          <cell r="BY768"/>
          <cell r="BZ768"/>
          <cell r="CA768" t="str">
            <v>Sabie</v>
          </cell>
          <cell r="CB768"/>
          <cell r="CC768">
            <v>11</v>
          </cell>
        </row>
        <row r="769">
          <cell r="C769">
            <v>10</v>
          </cell>
          <cell r="D769">
            <v>25</v>
          </cell>
          <cell r="E769">
            <v>9</v>
          </cell>
          <cell r="F769">
            <v>25</v>
          </cell>
          <cell r="G769">
            <v>2020</v>
          </cell>
          <cell r="H769" t="str">
            <v>Yes</v>
          </cell>
          <cell r="I769" t="str">
            <v/>
          </cell>
          <cell r="J769">
            <v>0</v>
          </cell>
          <cell r="K769" t="str">
            <v>Bradshaw</v>
          </cell>
          <cell r="L769" t="str">
            <v>Treatment - Plant Improvements</v>
          </cell>
          <cell r="M769" t="str">
            <v>1690051-2</v>
          </cell>
          <cell r="N769" t="str">
            <v>Yes</v>
          </cell>
          <cell r="O769">
            <v>500</v>
          </cell>
          <cell r="P769" t="str">
            <v>Reg</v>
          </cell>
          <cell r="Q769" t="str">
            <v>Exempt</v>
          </cell>
          <cell r="R769">
            <v>43920</v>
          </cell>
          <cell r="S769">
            <v>45077</v>
          </cell>
          <cell r="T769">
            <v>5600000</v>
          </cell>
          <cell r="U769"/>
          <cell r="V769"/>
          <cell r="W769">
            <v>887628.86865968909</v>
          </cell>
          <cell r="X769" t="str">
            <v>20 Carryover</v>
          </cell>
          <cell r="Y769" t="str">
            <v>check on app date</v>
          </cell>
          <cell r="Z769" t="str">
            <v>certified</v>
          </cell>
          <cell r="AA769">
            <v>4500950</v>
          </cell>
          <cell r="AB769">
            <v>0</v>
          </cell>
          <cell r="AC769" t="str">
            <v>Carryover</v>
          </cell>
          <cell r="AD769">
            <v>45292</v>
          </cell>
          <cell r="AE769">
            <v>46174</v>
          </cell>
          <cell r="AF769"/>
          <cell r="AG769"/>
          <cell r="AH769"/>
          <cell r="AI769">
            <v>5600000</v>
          </cell>
          <cell r="AJ769">
            <v>5600000</v>
          </cell>
          <cell r="AK769">
            <v>0</v>
          </cell>
          <cell r="AL769">
            <v>45194</v>
          </cell>
          <cell r="AM769">
            <v>44008</v>
          </cell>
          <cell r="AN769">
            <v>1</v>
          </cell>
          <cell r="AO769">
            <v>4500000</v>
          </cell>
          <cell r="AP769"/>
          <cell r="AQ769">
            <v>5600000</v>
          </cell>
          <cell r="AR769">
            <v>2225000</v>
          </cell>
          <cell r="AS769"/>
          <cell r="AT769">
            <v>0</v>
          </cell>
          <cell r="AU769">
            <v>0</v>
          </cell>
          <cell r="AV769">
            <v>1337371.1313403109</v>
          </cell>
          <cell r="AW769">
            <v>1337371.1313403109</v>
          </cell>
          <cell r="AX769">
            <v>0</v>
          </cell>
          <cell r="AY769">
            <v>887628.86865968909</v>
          </cell>
          <cell r="AZ769"/>
          <cell r="BA769"/>
          <cell r="BB769"/>
          <cell r="BC769"/>
          <cell r="BD769"/>
          <cell r="BE769">
            <v>44120</v>
          </cell>
          <cell r="BF769">
            <v>900000</v>
          </cell>
          <cell r="BG769">
            <v>1780000</v>
          </cell>
          <cell r="BH769"/>
          <cell r="BI769">
            <v>0</v>
          </cell>
          <cell r="BJ769"/>
          <cell r="BK769"/>
          <cell r="BL769"/>
          <cell r="BM769"/>
          <cell r="BN769"/>
          <cell r="BO769"/>
          <cell r="BP769"/>
          <cell r="BQ769"/>
          <cell r="BR769"/>
          <cell r="BS769"/>
          <cell r="BT769">
            <v>0</v>
          </cell>
          <cell r="BU769"/>
          <cell r="BV769"/>
          <cell r="BW769"/>
          <cell r="BX769"/>
          <cell r="BY769">
            <v>3375000</v>
          </cell>
          <cell r="BZ769" t="str">
            <v>COE 2021</v>
          </cell>
          <cell r="CA769" t="str">
            <v>Bradshaw</v>
          </cell>
          <cell r="CB769" t="str">
            <v>Fletcher</v>
          </cell>
          <cell r="CC769" t="str">
            <v>3c</v>
          </cell>
        </row>
        <row r="770">
          <cell r="C770">
            <v>340</v>
          </cell>
          <cell r="D770">
            <v>10</v>
          </cell>
          <cell r="E770">
            <v>224</v>
          </cell>
          <cell r="F770">
            <v>10</v>
          </cell>
          <cell r="G770" t="str">
            <v/>
          </cell>
          <cell r="H770" t="str">
            <v/>
          </cell>
          <cell r="I770" t="str">
            <v/>
          </cell>
          <cell r="J770" t="str">
            <v>PER submitted</v>
          </cell>
          <cell r="K770" t="str">
            <v>Berrens</v>
          </cell>
          <cell r="L770" t="str">
            <v>Watermain - Loop and Replace</v>
          </cell>
          <cell r="M770" t="str">
            <v>1420010-4</v>
          </cell>
          <cell r="N770" t="str">
            <v xml:space="preserve">No </v>
          </cell>
          <cell r="O770">
            <v>2179</v>
          </cell>
          <cell r="P770" t="str">
            <v>Reg</v>
          </cell>
          <cell r="Q770" t="str">
            <v>Exempt</v>
          </cell>
          <cell r="R770"/>
          <cell r="S770"/>
          <cell r="T770"/>
          <cell r="U770"/>
          <cell r="V770"/>
          <cell r="W770">
            <v>0</v>
          </cell>
          <cell r="X770"/>
          <cell r="Y770"/>
          <cell r="Z770"/>
          <cell r="AA770"/>
          <cell r="AB770">
            <v>0</v>
          </cell>
          <cell r="AC770"/>
          <cell r="AD770"/>
          <cell r="AE770"/>
          <cell r="AF770"/>
          <cell r="AG770"/>
          <cell r="AH770"/>
          <cell r="AI770">
            <v>5413000</v>
          </cell>
          <cell r="AJ770">
            <v>5413000</v>
          </cell>
          <cell r="AK770">
            <v>0</v>
          </cell>
          <cell r="AL770"/>
          <cell r="AM770"/>
          <cell r="AN770"/>
          <cell r="AO770"/>
          <cell r="AP770"/>
          <cell r="AQ770">
            <v>5413000</v>
          </cell>
          <cell r="AR770">
            <v>0</v>
          </cell>
          <cell r="AS770"/>
          <cell r="AT770">
            <v>0</v>
          </cell>
          <cell r="AU770">
            <v>0</v>
          </cell>
          <cell r="AV770"/>
          <cell r="AW770">
            <v>0</v>
          </cell>
          <cell r="AX770">
            <v>0</v>
          </cell>
          <cell r="AY770">
            <v>0</v>
          </cell>
          <cell r="AZ770"/>
          <cell r="BA770"/>
          <cell r="BB770"/>
          <cell r="BC770"/>
          <cell r="BD770"/>
          <cell r="BE770"/>
          <cell r="BF770"/>
          <cell r="BG770"/>
          <cell r="BH770"/>
          <cell r="BI770">
            <v>1178450</v>
          </cell>
          <cell r="BJ770" t="str">
            <v>PER submitted</v>
          </cell>
          <cell r="BK770"/>
          <cell r="BL770"/>
          <cell r="BM770"/>
          <cell r="BN770"/>
          <cell r="BO770">
            <v>1065</v>
          </cell>
          <cell r="BP770"/>
          <cell r="BQ770">
            <v>1813000</v>
          </cell>
          <cell r="BR770"/>
          <cell r="BS770">
            <v>3600000</v>
          </cell>
          <cell r="BT770">
            <v>0</v>
          </cell>
          <cell r="BU770"/>
          <cell r="BV770"/>
          <cell r="BW770"/>
          <cell r="BX770"/>
          <cell r="BY770"/>
          <cell r="BZ770"/>
          <cell r="CA770" t="str">
            <v>Berrens</v>
          </cell>
          <cell r="CB770" t="str">
            <v>Gallentine</v>
          </cell>
          <cell r="CC770">
            <v>8</v>
          </cell>
        </row>
        <row r="771">
          <cell r="C771">
            <v>643</v>
          </cell>
          <cell r="D771">
            <v>8</v>
          </cell>
          <cell r="E771">
            <v>484</v>
          </cell>
          <cell r="F771">
            <v>8</v>
          </cell>
          <cell r="G771"/>
          <cell r="H771" t="str">
            <v/>
          </cell>
          <cell r="I771" t="str">
            <v/>
          </cell>
          <cell r="J771">
            <v>0</v>
          </cell>
          <cell r="K771" t="str">
            <v>Kanuit</v>
          </cell>
          <cell r="L771" t="str">
            <v>Source - New Well &amp; Seal Well #3</v>
          </cell>
          <cell r="M771" t="str">
            <v>1460010-7</v>
          </cell>
          <cell r="N771" t="str">
            <v xml:space="preserve">No </v>
          </cell>
          <cell r="O771">
            <v>1115</v>
          </cell>
          <cell r="P771" t="str">
            <v>Reg</v>
          </cell>
          <cell r="Q771" t="str">
            <v>Exempt</v>
          </cell>
          <cell r="R771"/>
          <cell r="S771"/>
          <cell r="T771"/>
          <cell r="U771"/>
          <cell r="V771"/>
          <cell r="W771">
            <v>0</v>
          </cell>
          <cell r="X771"/>
          <cell r="Y771"/>
          <cell r="Z771"/>
          <cell r="AA771"/>
          <cell r="AB771">
            <v>0</v>
          </cell>
          <cell r="AC771"/>
          <cell r="AD771"/>
          <cell r="AE771"/>
          <cell r="AF771"/>
          <cell r="AG771"/>
          <cell r="AH771"/>
          <cell r="AI771">
            <v>287800</v>
          </cell>
          <cell r="AJ771">
            <v>287800</v>
          </cell>
          <cell r="AK771">
            <v>0</v>
          </cell>
          <cell r="AL771"/>
          <cell r="AM771"/>
          <cell r="AN771"/>
          <cell r="AO771"/>
          <cell r="AP771"/>
          <cell r="AQ771">
            <v>287800</v>
          </cell>
          <cell r="AR771">
            <v>0</v>
          </cell>
          <cell r="AS771"/>
          <cell r="AT771">
            <v>0</v>
          </cell>
          <cell r="AU771">
            <v>0</v>
          </cell>
          <cell r="AV771"/>
          <cell r="AW771">
            <v>0</v>
          </cell>
          <cell r="AX771">
            <v>0</v>
          </cell>
          <cell r="AY771">
            <v>0</v>
          </cell>
          <cell r="AZ771"/>
          <cell r="BA771"/>
          <cell r="BB771"/>
          <cell r="BC771"/>
          <cell r="BD771"/>
          <cell r="BE771"/>
          <cell r="BF771">
            <v>0</v>
          </cell>
          <cell r="BG771">
            <v>0</v>
          </cell>
          <cell r="BH771"/>
          <cell r="BI771">
            <v>0</v>
          </cell>
          <cell r="BJ771"/>
          <cell r="BK771"/>
          <cell r="BL771"/>
          <cell r="BM771"/>
          <cell r="BN771"/>
          <cell r="BO771"/>
          <cell r="BP771"/>
          <cell r="BQ771"/>
          <cell r="BR771"/>
          <cell r="BS771"/>
          <cell r="BT771">
            <v>0</v>
          </cell>
          <cell r="BU771"/>
          <cell r="BV771"/>
          <cell r="BW771"/>
          <cell r="BX771"/>
          <cell r="BY771"/>
          <cell r="BZ771"/>
          <cell r="CA771" t="str">
            <v>Kanuit</v>
          </cell>
          <cell r="CB771" t="str">
            <v>Gallentine</v>
          </cell>
          <cell r="CC771">
            <v>9</v>
          </cell>
        </row>
        <row r="772">
          <cell r="C772">
            <v>658</v>
          </cell>
          <cell r="D772">
            <v>7</v>
          </cell>
          <cell r="E772">
            <v>499</v>
          </cell>
          <cell r="F772">
            <v>7</v>
          </cell>
          <cell r="G772"/>
          <cell r="H772" t="str">
            <v/>
          </cell>
          <cell r="I772" t="str">
            <v/>
          </cell>
          <cell r="J772">
            <v>0</v>
          </cell>
          <cell r="K772" t="str">
            <v>Kanuit</v>
          </cell>
          <cell r="L772" t="str">
            <v>Treatment - Rehab Plant w/RO System</v>
          </cell>
          <cell r="M772" t="str">
            <v>1460010-8</v>
          </cell>
          <cell r="N772" t="str">
            <v xml:space="preserve">No </v>
          </cell>
          <cell r="O772">
            <v>1115</v>
          </cell>
          <cell r="P772" t="str">
            <v>Reg</v>
          </cell>
          <cell r="Q772" t="str">
            <v>Exempt</v>
          </cell>
          <cell r="R772"/>
          <cell r="S772"/>
          <cell r="T772"/>
          <cell r="U772"/>
          <cell r="V772"/>
          <cell r="W772">
            <v>0</v>
          </cell>
          <cell r="X772"/>
          <cell r="Y772"/>
          <cell r="Z772"/>
          <cell r="AA772"/>
          <cell r="AB772">
            <v>0</v>
          </cell>
          <cell r="AC772"/>
          <cell r="AD772"/>
          <cell r="AE772"/>
          <cell r="AF772"/>
          <cell r="AG772"/>
          <cell r="AH772"/>
          <cell r="AI772">
            <v>1892900</v>
          </cell>
          <cell r="AJ772">
            <v>1892900</v>
          </cell>
          <cell r="AK772">
            <v>0</v>
          </cell>
          <cell r="AL772"/>
          <cell r="AM772"/>
          <cell r="AN772"/>
          <cell r="AO772"/>
          <cell r="AP772"/>
          <cell r="AQ772">
            <v>1892900</v>
          </cell>
          <cell r="AR772">
            <v>0</v>
          </cell>
          <cell r="AS772"/>
          <cell r="AT772">
            <v>0</v>
          </cell>
          <cell r="AU772">
            <v>0</v>
          </cell>
          <cell r="AV772"/>
          <cell r="AW772">
            <v>0</v>
          </cell>
          <cell r="AX772">
            <v>0</v>
          </cell>
          <cell r="AY772">
            <v>0</v>
          </cell>
          <cell r="AZ772"/>
          <cell r="BA772"/>
          <cell r="BB772"/>
          <cell r="BC772"/>
          <cell r="BD772"/>
          <cell r="BE772"/>
          <cell r="BF772">
            <v>0</v>
          </cell>
          <cell r="BG772">
            <v>0</v>
          </cell>
          <cell r="BH772"/>
          <cell r="BI772">
            <v>0</v>
          </cell>
          <cell r="BJ772"/>
          <cell r="BK772"/>
          <cell r="BL772"/>
          <cell r="BM772"/>
          <cell r="BN772"/>
          <cell r="BO772"/>
          <cell r="BP772"/>
          <cell r="BQ772"/>
          <cell r="BR772"/>
          <cell r="BS772"/>
          <cell r="BT772">
            <v>0</v>
          </cell>
          <cell r="BU772"/>
          <cell r="BV772"/>
          <cell r="BW772"/>
          <cell r="BX772"/>
          <cell r="BY772"/>
          <cell r="BZ772"/>
          <cell r="CA772" t="str">
            <v>Kanuit</v>
          </cell>
          <cell r="CB772" t="str">
            <v>Gallentine</v>
          </cell>
          <cell r="CC772">
            <v>9</v>
          </cell>
        </row>
        <row r="773">
          <cell r="C773">
            <v>732</v>
          </cell>
          <cell r="D773">
            <v>5</v>
          </cell>
          <cell r="E773">
            <v>571</v>
          </cell>
          <cell r="F773">
            <v>5</v>
          </cell>
          <cell r="G773" t="str">
            <v/>
          </cell>
          <cell r="H773" t="str">
            <v/>
          </cell>
          <cell r="I773" t="str">
            <v/>
          </cell>
          <cell r="J773">
            <v>0</v>
          </cell>
          <cell r="K773" t="str">
            <v>Kanuit</v>
          </cell>
          <cell r="L773" t="str">
            <v>Storage - Rehab Water Tower</v>
          </cell>
          <cell r="M773" t="str">
            <v>1460010-6</v>
          </cell>
          <cell r="N773" t="str">
            <v xml:space="preserve">No </v>
          </cell>
          <cell r="O773">
            <v>1115</v>
          </cell>
          <cell r="P773" t="str">
            <v>Reg</v>
          </cell>
          <cell r="Q773" t="str">
            <v>Exempt</v>
          </cell>
          <cell r="R773"/>
          <cell r="S773"/>
          <cell r="T773"/>
          <cell r="U773"/>
          <cell r="V773"/>
          <cell r="W773">
            <v>0</v>
          </cell>
          <cell r="X773"/>
          <cell r="Y773"/>
          <cell r="Z773"/>
          <cell r="AA773"/>
          <cell r="AB773">
            <v>0</v>
          </cell>
          <cell r="AC773"/>
          <cell r="AD773">
            <v>44713</v>
          </cell>
          <cell r="AE773">
            <v>43887</v>
          </cell>
          <cell r="AF773"/>
          <cell r="AG773"/>
          <cell r="AH773"/>
          <cell r="AI773">
            <v>765200</v>
          </cell>
          <cell r="AJ773">
            <v>765200</v>
          </cell>
          <cell r="AK773">
            <v>0</v>
          </cell>
          <cell r="AL773"/>
          <cell r="AM773"/>
          <cell r="AN773"/>
          <cell r="AO773"/>
          <cell r="AP773"/>
          <cell r="AQ773">
            <v>765200</v>
          </cell>
          <cell r="AR773">
            <v>0</v>
          </cell>
          <cell r="AS773"/>
          <cell r="AT773">
            <v>0</v>
          </cell>
          <cell r="AU773">
            <v>0</v>
          </cell>
          <cell r="AV773"/>
          <cell r="AW773">
            <v>0</v>
          </cell>
          <cell r="AX773">
            <v>0</v>
          </cell>
          <cell r="AY773">
            <v>0</v>
          </cell>
          <cell r="AZ773"/>
          <cell r="BA773"/>
          <cell r="BB773"/>
          <cell r="BC773"/>
          <cell r="BD773"/>
          <cell r="BE773"/>
          <cell r="BF773">
            <v>0</v>
          </cell>
          <cell r="BG773">
            <v>0</v>
          </cell>
          <cell r="BH773"/>
          <cell r="BI773">
            <v>0</v>
          </cell>
          <cell r="BJ773"/>
          <cell r="BK773"/>
          <cell r="BL773"/>
          <cell r="BM773"/>
          <cell r="BN773"/>
          <cell r="BO773"/>
          <cell r="BP773"/>
          <cell r="BQ773"/>
          <cell r="BR773"/>
          <cell r="BS773"/>
          <cell r="BT773">
            <v>0</v>
          </cell>
          <cell r="BU773"/>
          <cell r="BV773"/>
          <cell r="BW773"/>
          <cell r="BX773"/>
          <cell r="BY773"/>
          <cell r="BZ773"/>
          <cell r="CA773" t="str">
            <v>Kanuit</v>
          </cell>
          <cell r="CB773" t="str">
            <v>Gallentine</v>
          </cell>
          <cell r="CC773">
            <v>9</v>
          </cell>
        </row>
        <row r="774">
          <cell r="C774">
            <v>56</v>
          </cell>
          <cell r="D774">
            <v>20</v>
          </cell>
          <cell r="E774"/>
          <cell r="F774"/>
          <cell r="G774">
            <v>2024</v>
          </cell>
          <cell r="H774" t="str">
            <v/>
          </cell>
          <cell r="I774" t="str">
            <v>Yes</v>
          </cell>
          <cell r="J774">
            <v>0</v>
          </cell>
          <cell r="K774" t="str">
            <v>Bradshaw</v>
          </cell>
          <cell r="L774" t="str">
            <v>Other - LSL Replacement</v>
          </cell>
          <cell r="M774" t="str">
            <v>1380005-10</v>
          </cell>
          <cell r="N774" t="str">
            <v>Yes</v>
          </cell>
          <cell r="O774">
            <v>3616</v>
          </cell>
          <cell r="P774" t="str">
            <v>LSL</v>
          </cell>
          <cell r="Q774"/>
          <cell r="R774"/>
          <cell r="S774">
            <v>45049</v>
          </cell>
          <cell r="T774">
            <v>570000</v>
          </cell>
          <cell r="U774">
            <v>270000</v>
          </cell>
          <cell r="V774">
            <v>300000</v>
          </cell>
          <cell r="W774">
            <v>135000</v>
          </cell>
          <cell r="X774" t="str">
            <v>Part B</v>
          </cell>
          <cell r="Y774"/>
          <cell r="Z774"/>
          <cell r="AA774"/>
          <cell r="AB774"/>
          <cell r="AC774"/>
          <cell r="AD774">
            <v>45444</v>
          </cell>
          <cell r="AE774">
            <v>45139</v>
          </cell>
          <cell r="AF774">
            <v>45566</v>
          </cell>
          <cell r="AG774"/>
          <cell r="AH774" t="str">
            <v>Private/Public cost breakdown?</v>
          </cell>
          <cell r="AI774">
            <v>400000</v>
          </cell>
          <cell r="AJ774">
            <v>400000</v>
          </cell>
          <cell r="AK774">
            <v>0</v>
          </cell>
          <cell r="AL774"/>
          <cell r="AM774"/>
          <cell r="AN774"/>
          <cell r="AO774"/>
          <cell r="AP774"/>
          <cell r="AQ774">
            <v>400000</v>
          </cell>
          <cell r="AR774">
            <v>400000</v>
          </cell>
          <cell r="AS774"/>
          <cell r="AT774">
            <v>300000</v>
          </cell>
          <cell r="AU774">
            <v>0</v>
          </cell>
          <cell r="AV774"/>
          <cell r="AW774">
            <v>300000</v>
          </cell>
          <cell r="AX774">
            <v>135000</v>
          </cell>
          <cell r="AY774">
            <v>0</v>
          </cell>
          <cell r="AZ774"/>
          <cell r="BA774"/>
          <cell r="BB774"/>
          <cell r="BC774"/>
          <cell r="BD774"/>
          <cell r="BE774"/>
          <cell r="BF774">
            <v>0</v>
          </cell>
          <cell r="BG774">
            <v>0</v>
          </cell>
          <cell r="BH774"/>
          <cell r="BI774">
            <v>0</v>
          </cell>
          <cell r="BJ774"/>
          <cell r="BK774"/>
          <cell r="BL774"/>
          <cell r="BM774"/>
          <cell r="BN774"/>
          <cell r="BO774"/>
          <cell r="BP774"/>
          <cell r="BQ774"/>
          <cell r="BR774"/>
          <cell r="BS774"/>
          <cell r="BT774"/>
          <cell r="BU774"/>
          <cell r="BV774"/>
          <cell r="BW774"/>
          <cell r="BX774"/>
          <cell r="BY774"/>
          <cell r="BZ774"/>
          <cell r="CA774" t="str">
            <v>Bradshaw</v>
          </cell>
          <cell r="CB774"/>
          <cell r="CC774" t="str">
            <v>3c</v>
          </cell>
        </row>
        <row r="775">
          <cell r="C775">
            <v>170</v>
          </cell>
          <cell r="D775">
            <v>12</v>
          </cell>
          <cell r="E775">
            <v>49</v>
          </cell>
          <cell r="F775">
            <v>12</v>
          </cell>
          <cell r="G775">
            <v>2020</v>
          </cell>
          <cell r="H775" t="str">
            <v>Yes</v>
          </cell>
          <cell r="I775" t="str">
            <v/>
          </cell>
          <cell r="J775">
            <v>0</v>
          </cell>
          <cell r="K775" t="str">
            <v>Bradshaw</v>
          </cell>
          <cell r="L775" t="str">
            <v>Treatment - Repl Chlorine Contact Tank</v>
          </cell>
          <cell r="M775" t="str">
            <v>1380005-4</v>
          </cell>
          <cell r="N775" t="str">
            <v xml:space="preserve">No </v>
          </cell>
          <cell r="O775">
            <v>3613</v>
          </cell>
          <cell r="P775" t="str">
            <v>Reg</v>
          </cell>
          <cell r="Q775" t="str">
            <v>Exempt</v>
          </cell>
          <cell r="R775">
            <v>43920</v>
          </cell>
          <cell r="S775" t="str">
            <v>certified</v>
          </cell>
          <cell r="T775">
            <v>8742361</v>
          </cell>
          <cell r="U775"/>
          <cell r="V775"/>
          <cell r="W775">
            <v>3742361</v>
          </cell>
          <cell r="X775" t="str">
            <v>20 Carryover</v>
          </cell>
          <cell r="Y775"/>
          <cell r="Z775" t="str">
            <v>certified</v>
          </cell>
          <cell r="AA775">
            <v>5020142</v>
          </cell>
          <cell r="AB775">
            <v>20142</v>
          </cell>
          <cell r="AC775" t="str">
            <v>Carryover</v>
          </cell>
          <cell r="AD775">
            <v>45170</v>
          </cell>
          <cell r="AE775">
            <v>45901</v>
          </cell>
          <cell r="AF775">
            <v>44991</v>
          </cell>
          <cell r="AG775"/>
          <cell r="AH775"/>
          <cell r="AI775">
            <v>8742361</v>
          </cell>
          <cell r="AJ775">
            <v>8742361</v>
          </cell>
          <cell r="AK775">
            <v>0</v>
          </cell>
          <cell r="AL775">
            <v>43916</v>
          </cell>
          <cell r="AM775">
            <v>44008</v>
          </cell>
          <cell r="AN775">
            <v>1</v>
          </cell>
          <cell r="AO775">
            <v>5020142</v>
          </cell>
          <cell r="AP775"/>
          <cell r="AQ775">
            <v>8742361</v>
          </cell>
          <cell r="AR775">
            <v>8742361</v>
          </cell>
          <cell r="AS775"/>
          <cell r="AT775">
            <v>0</v>
          </cell>
          <cell r="AU775">
            <v>0</v>
          </cell>
          <cell r="AV775">
            <v>5000000</v>
          </cell>
          <cell r="AW775">
            <v>5000000</v>
          </cell>
          <cell r="AX775">
            <v>0</v>
          </cell>
          <cell r="AY775">
            <v>3742361</v>
          </cell>
          <cell r="AZ775">
            <v>45236</v>
          </cell>
          <cell r="BA775">
            <v>45266</v>
          </cell>
          <cell r="BB775">
            <v>2024</v>
          </cell>
          <cell r="BC775" t="str">
            <v>DWRF,PF</v>
          </cell>
          <cell r="BD775"/>
          <cell r="BE775">
            <v>44013</v>
          </cell>
          <cell r="BF775">
            <v>2355685.5920962044</v>
          </cell>
          <cell r="BG775">
            <v>5000000</v>
          </cell>
          <cell r="BH775"/>
          <cell r="BI775">
            <v>0</v>
          </cell>
          <cell r="BJ775"/>
          <cell r="BK775"/>
          <cell r="BL775"/>
          <cell r="BM775"/>
          <cell r="BN775"/>
          <cell r="BO775"/>
          <cell r="BP775"/>
          <cell r="BQ775"/>
          <cell r="BR775"/>
          <cell r="BS775"/>
          <cell r="BT775">
            <v>0</v>
          </cell>
          <cell r="BU775"/>
          <cell r="BV775"/>
          <cell r="BW775"/>
          <cell r="BX775"/>
          <cell r="BY775"/>
          <cell r="BZ775"/>
          <cell r="CA775" t="str">
            <v>Bradshaw</v>
          </cell>
          <cell r="CB775" t="str">
            <v>Fletcher</v>
          </cell>
          <cell r="CC775" t="str">
            <v>3c</v>
          </cell>
        </row>
        <row r="776">
          <cell r="C776">
            <v>497</v>
          </cell>
          <cell r="D776">
            <v>10</v>
          </cell>
          <cell r="E776"/>
          <cell r="F776"/>
          <cell r="G776">
            <v>2024</v>
          </cell>
          <cell r="H776" t="str">
            <v/>
          </cell>
          <cell r="I776" t="str">
            <v>Yes</v>
          </cell>
          <cell r="J776">
            <v>0</v>
          </cell>
          <cell r="K776" t="str">
            <v>Bradshaw</v>
          </cell>
          <cell r="L776" t="str">
            <v xml:space="preserve">Watermain - Repl 5th &amp; 6th Avenues </v>
          </cell>
          <cell r="M776" t="str">
            <v>1380005-9</v>
          </cell>
          <cell r="N776" t="str">
            <v xml:space="preserve">No </v>
          </cell>
          <cell r="O776">
            <v>3616</v>
          </cell>
          <cell r="P776" t="str">
            <v>Reg</v>
          </cell>
          <cell r="Q776"/>
          <cell r="R776"/>
          <cell r="S776">
            <v>45079</v>
          </cell>
          <cell r="T776">
            <v>4800000</v>
          </cell>
          <cell r="U776"/>
          <cell r="V776"/>
          <cell r="W776">
            <v>4800000</v>
          </cell>
          <cell r="X776" t="str">
            <v>Part B</v>
          </cell>
          <cell r="Y776"/>
          <cell r="Z776"/>
          <cell r="AA776"/>
          <cell r="AB776"/>
          <cell r="AC776"/>
          <cell r="AD776">
            <v>45445</v>
          </cell>
          <cell r="AE776">
            <v>45505</v>
          </cell>
          <cell r="AF776">
            <v>45566</v>
          </cell>
          <cell r="AG776"/>
          <cell r="AH776"/>
          <cell r="AI776">
            <v>4800000</v>
          </cell>
          <cell r="AJ776">
            <v>4800000</v>
          </cell>
          <cell r="AK776">
            <v>0</v>
          </cell>
          <cell r="AL776"/>
          <cell r="AM776"/>
          <cell r="AN776"/>
          <cell r="AO776"/>
          <cell r="AP776"/>
          <cell r="AQ776">
            <v>4800000</v>
          </cell>
          <cell r="AR776">
            <v>4800000</v>
          </cell>
          <cell r="AS776"/>
          <cell r="AT776">
            <v>0</v>
          </cell>
          <cell r="AU776">
            <v>0</v>
          </cell>
          <cell r="AV776"/>
          <cell r="AW776">
            <v>0</v>
          </cell>
          <cell r="AX776">
            <v>0</v>
          </cell>
          <cell r="AY776">
            <v>4800000</v>
          </cell>
          <cell r="AZ776"/>
          <cell r="BA776"/>
          <cell r="BB776"/>
          <cell r="BC776"/>
          <cell r="BD776"/>
          <cell r="BE776"/>
          <cell r="BF776">
            <v>0</v>
          </cell>
          <cell r="BG776">
            <v>0</v>
          </cell>
          <cell r="BH776"/>
          <cell r="BI776">
            <v>0</v>
          </cell>
          <cell r="BJ776"/>
          <cell r="BK776"/>
          <cell r="BL776"/>
          <cell r="BM776"/>
          <cell r="BN776"/>
          <cell r="BO776"/>
          <cell r="BP776"/>
          <cell r="BQ776"/>
          <cell r="BR776"/>
          <cell r="BS776"/>
          <cell r="BT776"/>
          <cell r="BU776"/>
          <cell r="BV776"/>
          <cell r="BW776"/>
          <cell r="BX776"/>
          <cell r="BY776"/>
          <cell r="BZ776"/>
          <cell r="CA776" t="str">
            <v>Bradshaw</v>
          </cell>
          <cell r="CB776"/>
          <cell r="CC776" t="str">
            <v>3c</v>
          </cell>
        </row>
        <row r="777">
          <cell r="C777">
            <v>525</v>
          </cell>
          <cell r="D777">
            <v>10</v>
          </cell>
          <cell r="E777">
            <v>384</v>
          </cell>
          <cell r="F777">
            <v>10</v>
          </cell>
          <cell r="G777">
            <v>2021</v>
          </cell>
          <cell r="H777" t="str">
            <v>Yes</v>
          </cell>
          <cell r="I777" t="str">
            <v/>
          </cell>
          <cell r="J777">
            <v>0</v>
          </cell>
          <cell r="K777" t="str">
            <v>Bradshaw</v>
          </cell>
          <cell r="L777" t="str">
            <v>Watermain - Repl 4th St.</v>
          </cell>
          <cell r="M777" t="str">
            <v>1380005-5</v>
          </cell>
          <cell r="N777" t="str">
            <v xml:space="preserve">No </v>
          </cell>
          <cell r="O777">
            <v>3718</v>
          </cell>
          <cell r="P777" t="str">
            <v>Reg</v>
          </cell>
          <cell r="Q777" t="str">
            <v>Exempt</v>
          </cell>
          <cell r="R777" t="str">
            <v>yes</v>
          </cell>
          <cell r="S777" t="str">
            <v>certified</v>
          </cell>
          <cell r="T777">
            <v>388000</v>
          </cell>
          <cell r="U777"/>
          <cell r="V777"/>
          <cell r="W777">
            <v>388000</v>
          </cell>
          <cell r="X777" t="str">
            <v>21 Carryover</v>
          </cell>
          <cell r="Y777"/>
          <cell r="Z777" t="str">
            <v>certified</v>
          </cell>
          <cell r="AA777">
            <v>449000</v>
          </cell>
          <cell r="AB777">
            <v>449000</v>
          </cell>
          <cell r="AC777" t="str">
            <v>Carryover</v>
          </cell>
          <cell r="AD777">
            <v>45597</v>
          </cell>
          <cell r="AE777">
            <v>45809</v>
          </cell>
          <cell r="AF777"/>
          <cell r="AG777"/>
          <cell r="AH777"/>
          <cell r="AI777">
            <v>388000</v>
          </cell>
          <cell r="AJ777">
            <v>388000</v>
          </cell>
          <cell r="AK777">
            <v>0</v>
          </cell>
          <cell r="AL777">
            <v>44284</v>
          </cell>
          <cell r="AM777">
            <v>44368</v>
          </cell>
          <cell r="AN777">
            <v>1</v>
          </cell>
          <cell r="AO777">
            <v>388000</v>
          </cell>
          <cell r="AP777"/>
          <cell r="AQ777">
            <v>388000</v>
          </cell>
          <cell r="AR777">
            <v>388000</v>
          </cell>
          <cell r="AS777"/>
          <cell r="AT777">
            <v>0</v>
          </cell>
          <cell r="AU777">
            <v>0</v>
          </cell>
          <cell r="AV777"/>
          <cell r="AW777">
            <v>0</v>
          </cell>
          <cell r="AX777">
            <v>0</v>
          </cell>
          <cell r="AY777">
            <v>388000</v>
          </cell>
          <cell r="AZ777"/>
          <cell r="BA777"/>
          <cell r="BB777"/>
          <cell r="BC777"/>
          <cell r="BD777"/>
          <cell r="BE777"/>
          <cell r="BF777">
            <v>0</v>
          </cell>
          <cell r="BG777">
            <v>0</v>
          </cell>
          <cell r="BH777"/>
          <cell r="BI777">
            <v>0</v>
          </cell>
          <cell r="BJ777"/>
          <cell r="BK777"/>
          <cell r="BL777"/>
          <cell r="BM777"/>
          <cell r="BN777"/>
          <cell r="BO777"/>
          <cell r="BP777"/>
          <cell r="BQ777"/>
          <cell r="BR777"/>
          <cell r="BS777"/>
          <cell r="BT777">
            <v>0</v>
          </cell>
          <cell r="BU777"/>
          <cell r="BV777" t="str">
            <v>2021 award</v>
          </cell>
          <cell r="BW777"/>
          <cell r="BX777"/>
          <cell r="BY777"/>
          <cell r="BZ777"/>
          <cell r="CA777" t="str">
            <v>Bradshaw</v>
          </cell>
          <cell r="CB777" t="str">
            <v>Fletcher</v>
          </cell>
          <cell r="CC777" t="str">
            <v>3c</v>
          </cell>
        </row>
        <row r="778">
          <cell r="C778">
            <v>526</v>
          </cell>
          <cell r="D778">
            <v>10</v>
          </cell>
          <cell r="E778">
            <v>385</v>
          </cell>
          <cell r="F778">
            <v>10</v>
          </cell>
          <cell r="G778">
            <v>2021</v>
          </cell>
          <cell r="H778" t="str">
            <v>Yes</v>
          </cell>
          <cell r="I778" t="str">
            <v/>
          </cell>
          <cell r="J778">
            <v>0</v>
          </cell>
          <cell r="K778" t="str">
            <v>Bradshaw</v>
          </cell>
          <cell r="L778" t="str">
            <v>Watermain - Repl 7th Ave &amp; 4th St.</v>
          </cell>
          <cell r="M778" t="str">
            <v>1380005-6</v>
          </cell>
          <cell r="N778" t="str">
            <v xml:space="preserve">No </v>
          </cell>
          <cell r="O778">
            <v>3718</v>
          </cell>
          <cell r="P778" t="str">
            <v>Reg</v>
          </cell>
          <cell r="Q778" t="str">
            <v>Exempt</v>
          </cell>
          <cell r="R778" t="str">
            <v>yes</v>
          </cell>
          <cell r="S778" t="str">
            <v>certified</v>
          </cell>
          <cell r="T778">
            <v>477000</v>
          </cell>
          <cell r="U778"/>
          <cell r="V778"/>
          <cell r="W778">
            <v>477000</v>
          </cell>
          <cell r="X778" t="str">
            <v>21 Carryover</v>
          </cell>
          <cell r="Y778"/>
          <cell r="Z778" t="str">
            <v>certified</v>
          </cell>
          <cell r="AA778">
            <v>552000</v>
          </cell>
          <cell r="AB778">
            <v>552000</v>
          </cell>
          <cell r="AC778" t="str">
            <v>Carryover</v>
          </cell>
          <cell r="AD778">
            <v>45597</v>
          </cell>
          <cell r="AE778">
            <v>45809</v>
          </cell>
          <cell r="AF778"/>
          <cell r="AG778"/>
          <cell r="AH778"/>
          <cell r="AI778">
            <v>477000</v>
          </cell>
          <cell r="AJ778">
            <v>477000</v>
          </cell>
          <cell r="AK778">
            <v>0</v>
          </cell>
          <cell r="AL778">
            <v>44284</v>
          </cell>
          <cell r="AM778">
            <v>44368</v>
          </cell>
          <cell r="AN778">
            <v>1</v>
          </cell>
          <cell r="AO778">
            <v>477000</v>
          </cell>
          <cell r="AP778"/>
          <cell r="AQ778">
            <v>477000</v>
          </cell>
          <cell r="AR778">
            <v>477000</v>
          </cell>
          <cell r="AS778"/>
          <cell r="AT778">
            <v>0</v>
          </cell>
          <cell r="AU778">
            <v>0</v>
          </cell>
          <cell r="AV778"/>
          <cell r="AW778">
            <v>0</v>
          </cell>
          <cell r="AX778">
            <v>0</v>
          </cell>
          <cell r="AY778">
            <v>477000</v>
          </cell>
          <cell r="AZ778"/>
          <cell r="BA778"/>
          <cell r="BB778"/>
          <cell r="BC778"/>
          <cell r="BD778"/>
          <cell r="BE778"/>
          <cell r="BF778">
            <v>0</v>
          </cell>
          <cell r="BG778">
            <v>0</v>
          </cell>
          <cell r="BH778"/>
          <cell r="BI778">
            <v>0</v>
          </cell>
          <cell r="BJ778"/>
          <cell r="BK778"/>
          <cell r="BL778"/>
          <cell r="BM778"/>
          <cell r="BN778"/>
          <cell r="BO778"/>
          <cell r="BP778"/>
          <cell r="BQ778"/>
          <cell r="BR778"/>
          <cell r="BS778"/>
          <cell r="BT778">
            <v>0</v>
          </cell>
          <cell r="BU778"/>
          <cell r="BV778" t="str">
            <v>2021 award</v>
          </cell>
          <cell r="BW778"/>
          <cell r="BX778"/>
          <cell r="BY778"/>
          <cell r="BZ778"/>
          <cell r="CA778" t="str">
            <v>Bradshaw</v>
          </cell>
          <cell r="CB778" t="str">
            <v>Fletcher</v>
          </cell>
          <cell r="CC778" t="str">
            <v>3c</v>
          </cell>
        </row>
        <row r="779">
          <cell r="C779">
            <v>527</v>
          </cell>
          <cell r="D779">
            <v>10</v>
          </cell>
          <cell r="E779">
            <v>386</v>
          </cell>
          <cell r="F779">
            <v>10</v>
          </cell>
          <cell r="G779">
            <v>2021</v>
          </cell>
          <cell r="H779" t="str">
            <v>Yes</v>
          </cell>
          <cell r="I779" t="str">
            <v/>
          </cell>
          <cell r="J779">
            <v>0</v>
          </cell>
          <cell r="K779" t="str">
            <v>Bradshaw</v>
          </cell>
          <cell r="L779" t="str">
            <v>Watermain - Repl 7th Ave 11th - 15th St.</v>
          </cell>
          <cell r="M779" t="str">
            <v>1380005-7</v>
          </cell>
          <cell r="N779" t="str">
            <v xml:space="preserve">No </v>
          </cell>
          <cell r="O779">
            <v>3718</v>
          </cell>
          <cell r="P779" t="str">
            <v>Reg</v>
          </cell>
          <cell r="Q779" t="str">
            <v>Exempt</v>
          </cell>
          <cell r="R779" t="str">
            <v>yes</v>
          </cell>
          <cell r="S779" t="str">
            <v>certified</v>
          </cell>
          <cell r="T779">
            <v>815000</v>
          </cell>
          <cell r="U779"/>
          <cell r="V779"/>
          <cell r="W779">
            <v>815000</v>
          </cell>
          <cell r="X779" t="str">
            <v>21 Carryover</v>
          </cell>
          <cell r="Y779"/>
          <cell r="Z779" t="str">
            <v>certified</v>
          </cell>
          <cell r="AA779">
            <v>942000</v>
          </cell>
          <cell r="AB779">
            <v>942000</v>
          </cell>
          <cell r="AC779" t="str">
            <v>Carryover</v>
          </cell>
          <cell r="AD779">
            <v>45597</v>
          </cell>
          <cell r="AE779">
            <v>45809</v>
          </cell>
          <cell r="AF779"/>
          <cell r="AG779"/>
          <cell r="AH779"/>
          <cell r="AI779">
            <v>815000</v>
          </cell>
          <cell r="AJ779">
            <v>815000</v>
          </cell>
          <cell r="AK779">
            <v>0</v>
          </cell>
          <cell r="AL779">
            <v>44284</v>
          </cell>
          <cell r="AM779">
            <v>44368</v>
          </cell>
          <cell r="AN779">
            <v>1</v>
          </cell>
          <cell r="AO779">
            <v>815000</v>
          </cell>
          <cell r="AP779"/>
          <cell r="AQ779">
            <v>815000</v>
          </cell>
          <cell r="AR779">
            <v>815000</v>
          </cell>
          <cell r="AS779"/>
          <cell r="AT779">
            <v>0</v>
          </cell>
          <cell r="AU779">
            <v>0</v>
          </cell>
          <cell r="AV779"/>
          <cell r="AW779">
            <v>0</v>
          </cell>
          <cell r="AX779">
            <v>0</v>
          </cell>
          <cell r="AY779">
            <v>815000</v>
          </cell>
          <cell r="AZ779"/>
          <cell r="BA779"/>
          <cell r="BB779"/>
          <cell r="BC779"/>
          <cell r="BD779"/>
          <cell r="BE779"/>
          <cell r="BF779">
            <v>0</v>
          </cell>
          <cell r="BG779">
            <v>0</v>
          </cell>
          <cell r="BH779"/>
          <cell r="BI779">
            <v>0</v>
          </cell>
          <cell r="BJ779"/>
          <cell r="BK779"/>
          <cell r="BL779"/>
          <cell r="BM779"/>
          <cell r="BN779"/>
          <cell r="BO779"/>
          <cell r="BP779"/>
          <cell r="BQ779"/>
          <cell r="BR779"/>
          <cell r="BS779"/>
          <cell r="BT779">
            <v>0</v>
          </cell>
          <cell r="BU779"/>
          <cell r="BV779" t="str">
            <v>2021 award</v>
          </cell>
          <cell r="BW779"/>
          <cell r="BX779"/>
          <cell r="BY779"/>
          <cell r="BZ779"/>
          <cell r="CA779" t="str">
            <v>Bradshaw</v>
          </cell>
          <cell r="CB779" t="str">
            <v>Fletcher</v>
          </cell>
          <cell r="CC779" t="str">
            <v>3c</v>
          </cell>
        </row>
        <row r="780">
          <cell r="C780">
            <v>528</v>
          </cell>
          <cell r="D780">
            <v>10</v>
          </cell>
          <cell r="E780">
            <v>387</v>
          </cell>
          <cell r="F780">
            <v>10</v>
          </cell>
          <cell r="G780"/>
          <cell r="H780" t="str">
            <v/>
          </cell>
          <cell r="I780" t="str">
            <v/>
          </cell>
          <cell r="J780">
            <v>0</v>
          </cell>
          <cell r="K780" t="str">
            <v>Bradshaw</v>
          </cell>
          <cell r="L780" t="str">
            <v>Watermain - Repl Old Rail Yard</v>
          </cell>
          <cell r="M780" t="str">
            <v>1380005-8</v>
          </cell>
          <cell r="N780" t="str">
            <v xml:space="preserve">No </v>
          </cell>
          <cell r="O780">
            <v>3718</v>
          </cell>
          <cell r="P780" t="str">
            <v>Reg</v>
          </cell>
          <cell r="Q780" t="str">
            <v>Exempt</v>
          </cell>
          <cell r="R780" t="str">
            <v>yes</v>
          </cell>
          <cell r="S780"/>
          <cell r="T780"/>
          <cell r="U780"/>
          <cell r="V780"/>
          <cell r="W780">
            <v>0</v>
          </cell>
          <cell r="X780"/>
          <cell r="Y780"/>
          <cell r="Z780"/>
          <cell r="AA780"/>
          <cell r="AB780">
            <v>0</v>
          </cell>
          <cell r="AC780"/>
          <cell r="AD780"/>
          <cell r="AE780"/>
          <cell r="AF780"/>
          <cell r="AG780"/>
          <cell r="AH780"/>
          <cell r="AI780">
            <v>357000</v>
          </cell>
          <cell r="AJ780">
            <v>357000</v>
          </cell>
          <cell r="AK780">
            <v>0</v>
          </cell>
          <cell r="AL780"/>
          <cell r="AM780"/>
          <cell r="AN780"/>
          <cell r="AO780"/>
          <cell r="AP780"/>
          <cell r="AQ780">
            <v>357000</v>
          </cell>
          <cell r="AR780">
            <v>0</v>
          </cell>
          <cell r="AS780"/>
          <cell r="AT780">
            <v>0</v>
          </cell>
          <cell r="AU780">
            <v>0</v>
          </cell>
          <cell r="AV780"/>
          <cell r="AW780">
            <v>0</v>
          </cell>
          <cell r="AX780">
            <v>0</v>
          </cell>
          <cell r="AY780">
            <v>0</v>
          </cell>
          <cell r="AZ780"/>
          <cell r="BA780"/>
          <cell r="BB780"/>
          <cell r="BC780"/>
          <cell r="BD780"/>
          <cell r="BE780"/>
          <cell r="BF780">
            <v>0</v>
          </cell>
          <cell r="BG780">
            <v>0</v>
          </cell>
          <cell r="BH780"/>
          <cell r="BI780">
            <v>0</v>
          </cell>
          <cell r="BJ780"/>
          <cell r="BK780"/>
          <cell r="BL780"/>
          <cell r="BM780"/>
          <cell r="BN780"/>
          <cell r="BO780"/>
          <cell r="BP780"/>
          <cell r="BQ780"/>
          <cell r="BR780"/>
          <cell r="BS780"/>
          <cell r="BT780">
            <v>0</v>
          </cell>
          <cell r="BU780"/>
          <cell r="BV780"/>
          <cell r="BW780"/>
          <cell r="BX780"/>
          <cell r="BY780"/>
          <cell r="BZ780"/>
          <cell r="CA780" t="str">
            <v>Bradshaw</v>
          </cell>
          <cell r="CB780" t="str">
            <v>Fletcher</v>
          </cell>
          <cell r="CC780" t="str">
            <v>3c</v>
          </cell>
        </row>
        <row r="781">
          <cell r="C781">
            <v>207</v>
          </cell>
          <cell r="D781">
            <v>12</v>
          </cell>
          <cell r="E781">
            <v>80</v>
          </cell>
          <cell r="F781">
            <v>12</v>
          </cell>
          <cell r="G781">
            <v>2024</v>
          </cell>
          <cell r="H781" t="str">
            <v/>
          </cell>
          <cell r="I781" t="str">
            <v>Yes</v>
          </cell>
          <cell r="J781">
            <v>0</v>
          </cell>
          <cell r="K781" t="str">
            <v>Bradshaw</v>
          </cell>
          <cell r="L781" t="str">
            <v>Treatment - Replace Plant</v>
          </cell>
          <cell r="M781" t="str">
            <v>1560026-6</v>
          </cell>
          <cell r="N781" t="str">
            <v xml:space="preserve">No </v>
          </cell>
          <cell r="O781">
            <v>389</v>
          </cell>
          <cell r="P781" t="str">
            <v>Reg</v>
          </cell>
          <cell r="Q781" t="str">
            <v>Exempt</v>
          </cell>
          <cell r="R781"/>
          <cell r="S781">
            <v>45078</v>
          </cell>
          <cell r="T781">
            <v>3000000</v>
          </cell>
          <cell r="U781"/>
          <cell r="V781"/>
          <cell r="W781">
            <v>3000000</v>
          </cell>
          <cell r="X781" t="str">
            <v>Part B</v>
          </cell>
          <cell r="Y781"/>
          <cell r="Z781">
            <v>44624</v>
          </cell>
          <cell r="AA781">
            <v>3000000</v>
          </cell>
          <cell r="AB781">
            <v>3000000</v>
          </cell>
          <cell r="AC781"/>
          <cell r="AD781">
            <v>45444</v>
          </cell>
          <cell r="AE781">
            <v>45809</v>
          </cell>
          <cell r="AF781"/>
          <cell r="AG781"/>
          <cell r="AH781" t="str">
            <v>want to use PFA funding. Not RD</v>
          </cell>
          <cell r="AI781">
            <v>3000000</v>
          </cell>
          <cell r="AJ781">
            <v>3000000</v>
          </cell>
          <cell r="AK781">
            <v>0</v>
          </cell>
          <cell r="AL781"/>
          <cell r="AM781"/>
          <cell r="AN781"/>
          <cell r="AO781"/>
          <cell r="AP781"/>
          <cell r="AQ781">
            <v>3000000</v>
          </cell>
          <cell r="AR781">
            <v>3000000</v>
          </cell>
          <cell r="AS781"/>
          <cell r="AT781">
            <v>0</v>
          </cell>
          <cell r="AU781">
            <v>0</v>
          </cell>
          <cell r="AV781"/>
          <cell r="AW781">
            <v>0</v>
          </cell>
          <cell r="AX781">
            <v>0</v>
          </cell>
          <cell r="AY781">
            <v>3000000</v>
          </cell>
          <cell r="AZ781"/>
          <cell r="BA781"/>
          <cell r="BB781"/>
          <cell r="BC781"/>
          <cell r="BD781"/>
          <cell r="BE781"/>
          <cell r="BF781">
            <v>0</v>
          </cell>
          <cell r="BG781">
            <v>1372418.0286888257</v>
          </cell>
          <cell r="BH781"/>
          <cell r="BI781">
            <v>0</v>
          </cell>
          <cell r="BJ781"/>
          <cell r="BK781"/>
          <cell r="BL781"/>
          <cell r="BM781"/>
          <cell r="BN781"/>
          <cell r="BO781">
            <v>183</v>
          </cell>
          <cell r="BP781"/>
          <cell r="BQ781">
            <v>2250000</v>
          </cell>
          <cell r="BR781"/>
          <cell r="BS781"/>
          <cell r="BT781">
            <v>0</v>
          </cell>
          <cell r="BU781"/>
          <cell r="BV781"/>
          <cell r="BW781"/>
          <cell r="BX781"/>
          <cell r="BY781"/>
          <cell r="BZ781"/>
          <cell r="CA781" t="str">
            <v>Bradshaw</v>
          </cell>
          <cell r="CB781"/>
          <cell r="CC781">
            <v>4</v>
          </cell>
        </row>
        <row r="782">
          <cell r="C782">
            <v>214</v>
          </cell>
          <cell r="D782">
            <v>12</v>
          </cell>
          <cell r="E782">
            <v>86</v>
          </cell>
          <cell r="F782">
            <v>12</v>
          </cell>
          <cell r="G782"/>
          <cell r="H782" t="str">
            <v/>
          </cell>
          <cell r="I782" t="str">
            <v/>
          </cell>
          <cell r="J782" t="str">
            <v>Referred to RD</v>
          </cell>
          <cell r="K782" t="str">
            <v>Schultz</v>
          </cell>
          <cell r="L782" t="str">
            <v>Watermain - Repl &amp; Loop</v>
          </cell>
          <cell r="M782" t="str">
            <v>1490008-4</v>
          </cell>
          <cell r="N782" t="str">
            <v xml:space="preserve">No </v>
          </cell>
          <cell r="O782">
            <v>497</v>
          </cell>
          <cell r="P782" t="str">
            <v>Reg</v>
          </cell>
          <cell r="Q782" t="str">
            <v>Exempt</v>
          </cell>
          <cell r="R782"/>
          <cell r="S782"/>
          <cell r="T782"/>
          <cell r="U782"/>
          <cell r="V782"/>
          <cell r="W782">
            <v>0</v>
          </cell>
          <cell r="X782"/>
          <cell r="Y782"/>
          <cell r="Z782"/>
          <cell r="AA782"/>
          <cell r="AB782">
            <v>0</v>
          </cell>
          <cell r="AC782"/>
          <cell r="AD782">
            <v>44682</v>
          </cell>
          <cell r="AE782">
            <v>44835</v>
          </cell>
          <cell r="AF782"/>
          <cell r="AG782"/>
          <cell r="AH782"/>
          <cell r="AI782">
            <v>520000</v>
          </cell>
          <cell r="AJ782">
            <v>520000</v>
          </cell>
          <cell r="AK782">
            <v>0</v>
          </cell>
          <cell r="AL782"/>
          <cell r="AM782"/>
          <cell r="AN782"/>
          <cell r="AO782"/>
          <cell r="AP782"/>
          <cell r="AQ782">
            <v>520000</v>
          </cell>
          <cell r="AR782">
            <v>0</v>
          </cell>
          <cell r="AS782"/>
          <cell r="AT782">
            <v>0</v>
          </cell>
          <cell r="AU782">
            <v>0</v>
          </cell>
          <cell r="AV782"/>
          <cell r="AW782">
            <v>0</v>
          </cell>
          <cell r="AX782">
            <v>0</v>
          </cell>
          <cell r="AY782">
            <v>0</v>
          </cell>
          <cell r="AZ782"/>
          <cell r="BA782"/>
          <cell r="BB782"/>
          <cell r="BC782"/>
          <cell r="BD782"/>
          <cell r="BE782"/>
          <cell r="BF782">
            <v>0</v>
          </cell>
          <cell r="BG782">
            <v>0</v>
          </cell>
          <cell r="BH782"/>
          <cell r="BI782">
            <v>0</v>
          </cell>
          <cell r="BJ782" t="str">
            <v>Referred to RD</v>
          </cell>
          <cell r="BK782"/>
          <cell r="BL782"/>
          <cell r="BM782"/>
          <cell r="BN782"/>
          <cell r="BO782"/>
          <cell r="BP782"/>
          <cell r="BQ782"/>
          <cell r="BR782"/>
          <cell r="BS782"/>
          <cell r="BT782">
            <v>0</v>
          </cell>
          <cell r="BU782"/>
          <cell r="BV782"/>
          <cell r="BW782"/>
          <cell r="BX782"/>
          <cell r="BY782"/>
          <cell r="BZ782"/>
          <cell r="CA782" t="str">
            <v>Schultz</v>
          </cell>
          <cell r="CB782"/>
          <cell r="CC782">
            <v>5</v>
          </cell>
        </row>
        <row r="783">
          <cell r="C783">
            <v>553</v>
          </cell>
          <cell r="D783">
            <v>10</v>
          </cell>
          <cell r="E783">
            <v>413</v>
          </cell>
          <cell r="F783">
            <v>10</v>
          </cell>
          <cell r="G783"/>
          <cell r="H783" t="str">
            <v/>
          </cell>
          <cell r="I783" t="str">
            <v/>
          </cell>
          <cell r="J783" t="str">
            <v>Referred to RD</v>
          </cell>
          <cell r="K783" t="str">
            <v>Schultz</v>
          </cell>
          <cell r="L783" t="str">
            <v>Source - New Well</v>
          </cell>
          <cell r="M783" t="str">
            <v>1490008-1</v>
          </cell>
          <cell r="N783" t="str">
            <v xml:space="preserve">No </v>
          </cell>
          <cell r="O783">
            <v>497</v>
          </cell>
          <cell r="P783" t="str">
            <v>Reg</v>
          </cell>
          <cell r="Q783" t="str">
            <v>Exempt</v>
          </cell>
          <cell r="R783"/>
          <cell r="S783"/>
          <cell r="T783"/>
          <cell r="U783"/>
          <cell r="V783"/>
          <cell r="W783">
            <v>0</v>
          </cell>
          <cell r="X783"/>
          <cell r="Y783"/>
          <cell r="Z783"/>
          <cell r="AA783"/>
          <cell r="AB783">
            <v>0</v>
          </cell>
          <cell r="AC783"/>
          <cell r="AD783">
            <v>44682</v>
          </cell>
          <cell r="AE783">
            <v>44835</v>
          </cell>
          <cell r="AF783"/>
          <cell r="AG783"/>
          <cell r="AH783"/>
          <cell r="AI783">
            <v>260000</v>
          </cell>
          <cell r="AJ783">
            <v>260000</v>
          </cell>
          <cell r="AK783">
            <v>0</v>
          </cell>
          <cell r="AL783"/>
          <cell r="AM783"/>
          <cell r="AN783"/>
          <cell r="AO783"/>
          <cell r="AP783"/>
          <cell r="AQ783">
            <v>260000</v>
          </cell>
          <cell r="AR783">
            <v>0</v>
          </cell>
          <cell r="AS783"/>
          <cell r="AT783">
            <v>0</v>
          </cell>
          <cell r="AU783">
            <v>0</v>
          </cell>
          <cell r="AV783"/>
          <cell r="AW783">
            <v>0</v>
          </cell>
          <cell r="AX783">
            <v>0</v>
          </cell>
          <cell r="AY783">
            <v>0</v>
          </cell>
          <cell r="AZ783"/>
          <cell r="BA783"/>
          <cell r="BB783"/>
          <cell r="BC783"/>
          <cell r="BD783"/>
          <cell r="BE783"/>
          <cell r="BF783">
            <v>0</v>
          </cell>
          <cell r="BG783">
            <v>0</v>
          </cell>
          <cell r="BH783"/>
          <cell r="BI783">
            <v>0</v>
          </cell>
          <cell r="BJ783" t="str">
            <v>Referred to RD</v>
          </cell>
          <cell r="BK783"/>
          <cell r="BL783"/>
          <cell r="BM783"/>
          <cell r="BN783"/>
          <cell r="BO783"/>
          <cell r="BP783"/>
          <cell r="BQ783"/>
          <cell r="BR783"/>
          <cell r="BS783"/>
          <cell r="BT783">
            <v>0</v>
          </cell>
          <cell r="BU783"/>
          <cell r="BV783"/>
          <cell r="BW783"/>
          <cell r="BX783"/>
          <cell r="BY783"/>
          <cell r="BZ783"/>
          <cell r="CA783" t="str">
            <v>Schultz</v>
          </cell>
          <cell r="CB783"/>
          <cell r="CC783">
            <v>5</v>
          </cell>
        </row>
        <row r="784">
          <cell r="C784">
            <v>554</v>
          </cell>
          <cell r="D784">
            <v>10</v>
          </cell>
          <cell r="E784">
            <v>414</v>
          </cell>
          <cell r="F784">
            <v>10</v>
          </cell>
          <cell r="G784"/>
          <cell r="H784" t="str">
            <v/>
          </cell>
          <cell r="I784" t="str">
            <v/>
          </cell>
          <cell r="J784" t="str">
            <v>Referred to RD</v>
          </cell>
          <cell r="K784" t="str">
            <v>Schultz</v>
          </cell>
          <cell r="L784" t="str">
            <v>Treatment - Plant Rehab</v>
          </cell>
          <cell r="M784" t="str">
            <v>1490008-2</v>
          </cell>
          <cell r="N784" t="str">
            <v xml:space="preserve">No </v>
          </cell>
          <cell r="O784">
            <v>497</v>
          </cell>
          <cell r="P784" t="str">
            <v>Reg</v>
          </cell>
          <cell r="Q784" t="str">
            <v>Exempt</v>
          </cell>
          <cell r="R784"/>
          <cell r="S784"/>
          <cell r="T784"/>
          <cell r="U784"/>
          <cell r="V784"/>
          <cell r="W784">
            <v>0</v>
          </cell>
          <cell r="X784"/>
          <cell r="Y784"/>
          <cell r="Z784"/>
          <cell r="AA784"/>
          <cell r="AB784">
            <v>0</v>
          </cell>
          <cell r="AC784"/>
          <cell r="AD784">
            <v>44682</v>
          </cell>
          <cell r="AE784">
            <v>44835</v>
          </cell>
          <cell r="AF784"/>
          <cell r="AG784"/>
          <cell r="AH784"/>
          <cell r="AI784">
            <v>480000</v>
          </cell>
          <cell r="AJ784">
            <v>480000</v>
          </cell>
          <cell r="AK784">
            <v>0</v>
          </cell>
          <cell r="AL784"/>
          <cell r="AM784"/>
          <cell r="AN784"/>
          <cell r="AO784"/>
          <cell r="AP784"/>
          <cell r="AQ784">
            <v>480000</v>
          </cell>
          <cell r="AR784">
            <v>0</v>
          </cell>
          <cell r="AS784"/>
          <cell r="AT784">
            <v>0</v>
          </cell>
          <cell r="AU784">
            <v>0</v>
          </cell>
          <cell r="AV784"/>
          <cell r="AW784">
            <v>0</v>
          </cell>
          <cell r="AX784">
            <v>0</v>
          </cell>
          <cell r="AY784">
            <v>0</v>
          </cell>
          <cell r="AZ784"/>
          <cell r="BA784"/>
          <cell r="BB784"/>
          <cell r="BC784"/>
          <cell r="BD784"/>
          <cell r="BE784"/>
          <cell r="BF784">
            <v>0</v>
          </cell>
          <cell r="BG784">
            <v>0</v>
          </cell>
          <cell r="BH784"/>
          <cell r="BI784">
            <v>0</v>
          </cell>
          <cell r="BJ784" t="str">
            <v>Referred to RD</v>
          </cell>
          <cell r="BK784"/>
          <cell r="BL784"/>
          <cell r="BM784"/>
          <cell r="BN784"/>
          <cell r="BO784"/>
          <cell r="BP784"/>
          <cell r="BQ784"/>
          <cell r="BR784"/>
          <cell r="BS784"/>
          <cell r="BT784">
            <v>0</v>
          </cell>
          <cell r="BU784"/>
          <cell r="BV784"/>
          <cell r="BW784"/>
          <cell r="BX784"/>
          <cell r="BY784"/>
          <cell r="BZ784"/>
          <cell r="CA784" t="str">
            <v>Schultz</v>
          </cell>
          <cell r="CB784"/>
          <cell r="CC784">
            <v>5</v>
          </cell>
        </row>
        <row r="785">
          <cell r="C785">
            <v>555</v>
          </cell>
          <cell r="D785">
            <v>10</v>
          </cell>
          <cell r="E785">
            <v>415</v>
          </cell>
          <cell r="F785">
            <v>10</v>
          </cell>
          <cell r="G785"/>
          <cell r="H785" t="str">
            <v/>
          </cell>
          <cell r="I785" t="str">
            <v/>
          </cell>
          <cell r="J785" t="str">
            <v>Referred to RD</v>
          </cell>
          <cell r="K785" t="str">
            <v>Schultz</v>
          </cell>
          <cell r="L785" t="str">
            <v>Storage - Tower Rehab</v>
          </cell>
          <cell r="M785" t="str">
            <v>1490008-3</v>
          </cell>
          <cell r="N785" t="str">
            <v xml:space="preserve">No </v>
          </cell>
          <cell r="O785">
            <v>497</v>
          </cell>
          <cell r="P785" t="str">
            <v>Reg</v>
          </cell>
          <cell r="Q785" t="str">
            <v>Exempt</v>
          </cell>
          <cell r="R785"/>
          <cell r="S785"/>
          <cell r="T785"/>
          <cell r="U785"/>
          <cell r="V785"/>
          <cell r="W785">
            <v>0</v>
          </cell>
          <cell r="X785"/>
          <cell r="Y785"/>
          <cell r="Z785"/>
          <cell r="AA785"/>
          <cell r="AB785">
            <v>0</v>
          </cell>
          <cell r="AC785"/>
          <cell r="AD785">
            <v>44682</v>
          </cell>
          <cell r="AE785">
            <v>44835</v>
          </cell>
          <cell r="AF785"/>
          <cell r="AG785"/>
          <cell r="AH785"/>
          <cell r="AI785">
            <v>463000</v>
          </cell>
          <cell r="AJ785">
            <v>463000</v>
          </cell>
          <cell r="AK785">
            <v>0</v>
          </cell>
          <cell r="AL785"/>
          <cell r="AM785"/>
          <cell r="AN785"/>
          <cell r="AO785"/>
          <cell r="AP785"/>
          <cell r="AQ785">
            <v>463000</v>
          </cell>
          <cell r="AR785">
            <v>0</v>
          </cell>
          <cell r="AS785"/>
          <cell r="AT785">
            <v>0</v>
          </cell>
          <cell r="AU785">
            <v>0</v>
          </cell>
          <cell r="AV785"/>
          <cell r="AW785">
            <v>0</v>
          </cell>
          <cell r="AX785">
            <v>0</v>
          </cell>
          <cell r="AY785">
            <v>0</v>
          </cell>
          <cell r="AZ785"/>
          <cell r="BA785"/>
          <cell r="BB785"/>
          <cell r="BC785"/>
          <cell r="BD785"/>
          <cell r="BE785"/>
          <cell r="BF785">
            <v>0</v>
          </cell>
          <cell r="BG785">
            <v>0</v>
          </cell>
          <cell r="BH785"/>
          <cell r="BI785">
            <v>0</v>
          </cell>
          <cell r="BJ785" t="str">
            <v>Referred to RD</v>
          </cell>
          <cell r="BK785"/>
          <cell r="BL785"/>
          <cell r="BM785"/>
          <cell r="BN785"/>
          <cell r="BO785"/>
          <cell r="BP785"/>
          <cell r="BQ785"/>
          <cell r="BR785"/>
          <cell r="BS785"/>
          <cell r="BT785">
            <v>0</v>
          </cell>
          <cell r="BU785"/>
          <cell r="BV785"/>
          <cell r="BW785"/>
          <cell r="BX785"/>
          <cell r="BY785"/>
          <cell r="BZ785"/>
          <cell r="CA785" t="str">
            <v>Schultz</v>
          </cell>
          <cell r="CB785"/>
          <cell r="CC785">
            <v>5</v>
          </cell>
        </row>
        <row r="786">
          <cell r="C786">
            <v>556</v>
          </cell>
          <cell r="D786">
            <v>10</v>
          </cell>
          <cell r="E786">
            <v>416</v>
          </cell>
          <cell r="F786">
            <v>10</v>
          </cell>
          <cell r="G786"/>
          <cell r="H786" t="str">
            <v/>
          </cell>
          <cell r="I786" t="str">
            <v/>
          </cell>
          <cell r="J786" t="str">
            <v>Referred to RD</v>
          </cell>
          <cell r="K786" t="str">
            <v>Schultz</v>
          </cell>
          <cell r="L786" t="str">
            <v>Conservation - Repl Meters</v>
          </cell>
          <cell r="M786" t="str">
            <v>1490008-5</v>
          </cell>
          <cell r="N786" t="str">
            <v xml:space="preserve">No </v>
          </cell>
          <cell r="O786">
            <v>497</v>
          </cell>
          <cell r="P786" t="str">
            <v>Reg</v>
          </cell>
          <cell r="Q786" t="str">
            <v>Exempt</v>
          </cell>
          <cell r="R786"/>
          <cell r="S786"/>
          <cell r="T786"/>
          <cell r="U786"/>
          <cell r="V786"/>
          <cell r="W786">
            <v>0</v>
          </cell>
          <cell r="X786"/>
          <cell r="Y786"/>
          <cell r="Z786"/>
          <cell r="AA786"/>
          <cell r="AB786">
            <v>0</v>
          </cell>
          <cell r="AC786"/>
          <cell r="AD786">
            <v>44682</v>
          </cell>
          <cell r="AE786">
            <v>44835</v>
          </cell>
          <cell r="AF786"/>
          <cell r="AG786"/>
          <cell r="AH786"/>
          <cell r="AI786">
            <v>211000</v>
          </cell>
          <cell r="AJ786">
            <v>211000</v>
          </cell>
          <cell r="AK786">
            <v>0</v>
          </cell>
          <cell r="AL786"/>
          <cell r="AM786"/>
          <cell r="AN786"/>
          <cell r="AO786"/>
          <cell r="AP786"/>
          <cell r="AQ786">
            <v>211000</v>
          </cell>
          <cell r="AR786">
            <v>0</v>
          </cell>
          <cell r="AS786"/>
          <cell r="AT786">
            <v>0</v>
          </cell>
          <cell r="AU786">
            <v>0</v>
          </cell>
          <cell r="AV786"/>
          <cell r="AW786">
            <v>0</v>
          </cell>
          <cell r="AX786">
            <v>0</v>
          </cell>
          <cell r="AY786">
            <v>0</v>
          </cell>
          <cell r="AZ786"/>
          <cell r="BA786"/>
          <cell r="BB786"/>
          <cell r="BC786"/>
          <cell r="BD786"/>
          <cell r="BE786"/>
          <cell r="BF786">
            <v>0</v>
          </cell>
          <cell r="BG786">
            <v>0</v>
          </cell>
          <cell r="BH786"/>
          <cell r="BI786">
            <v>0</v>
          </cell>
          <cell r="BJ786" t="str">
            <v>Referred to RD</v>
          </cell>
          <cell r="BK786"/>
          <cell r="BL786"/>
          <cell r="BM786"/>
          <cell r="BN786"/>
          <cell r="BO786"/>
          <cell r="BP786"/>
          <cell r="BQ786"/>
          <cell r="BR786"/>
          <cell r="BS786"/>
          <cell r="BT786">
            <v>0</v>
          </cell>
          <cell r="BU786"/>
          <cell r="BV786"/>
          <cell r="BW786"/>
          <cell r="BX786"/>
          <cell r="BY786"/>
          <cell r="BZ786"/>
          <cell r="CA786" t="str">
            <v>Schultz</v>
          </cell>
          <cell r="CB786"/>
          <cell r="CC786">
            <v>5</v>
          </cell>
        </row>
        <row r="787">
          <cell r="C787">
            <v>123</v>
          </cell>
          <cell r="D787">
            <v>15</v>
          </cell>
          <cell r="E787"/>
          <cell r="F787"/>
          <cell r="G787">
            <v>2024</v>
          </cell>
          <cell r="H787" t="str">
            <v/>
          </cell>
          <cell r="I787" t="str">
            <v>Yes</v>
          </cell>
          <cell r="J787" t="str">
            <v>Referred to RD</v>
          </cell>
          <cell r="K787" t="str">
            <v>Schultz</v>
          </cell>
          <cell r="L787" t="str">
            <v>Other - LSL Replacement</v>
          </cell>
          <cell r="M787" t="str">
            <v>1850011-6</v>
          </cell>
          <cell r="N787" t="str">
            <v>Yes</v>
          </cell>
          <cell r="O787">
            <v>184</v>
          </cell>
          <cell r="P787" t="str">
            <v>LSL</v>
          </cell>
          <cell r="Q787"/>
          <cell r="R787"/>
          <cell r="S787">
            <v>45078</v>
          </cell>
          <cell r="T787">
            <v>132000</v>
          </cell>
          <cell r="U787">
            <v>72000</v>
          </cell>
          <cell r="V787">
            <v>60000</v>
          </cell>
          <cell r="W787">
            <v>36000</v>
          </cell>
          <cell r="X787" t="str">
            <v>Part B</v>
          </cell>
          <cell r="Y787"/>
          <cell r="Z787"/>
          <cell r="AA787"/>
          <cell r="AB787"/>
          <cell r="AC787"/>
          <cell r="AD787">
            <v>45413</v>
          </cell>
          <cell r="AE787">
            <v>45597</v>
          </cell>
          <cell r="AF787"/>
          <cell r="AG787"/>
          <cell r="AH787"/>
          <cell r="AI787">
            <v>130000</v>
          </cell>
          <cell r="AJ787">
            <v>130000</v>
          </cell>
          <cell r="AK787">
            <v>0</v>
          </cell>
          <cell r="AL787"/>
          <cell r="AM787"/>
          <cell r="AN787"/>
          <cell r="AO787"/>
          <cell r="AP787"/>
          <cell r="AQ787">
            <v>130000</v>
          </cell>
          <cell r="AR787">
            <v>130000</v>
          </cell>
          <cell r="AS787"/>
          <cell r="AT787">
            <v>60000</v>
          </cell>
          <cell r="AU787">
            <v>0</v>
          </cell>
          <cell r="AV787"/>
          <cell r="AW787">
            <v>60000</v>
          </cell>
          <cell r="AX787">
            <v>36000</v>
          </cell>
          <cell r="AY787">
            <v>34000</v>
          </cell>
          <cell r="AZ787"/>
          <cell r="BA787"/>
          <cell r="BB787"/>
          <cell r="BC787"/>
          <cell r="BD787"/>
          <cell r="BE787"/>
          <cell r="BF787">
            <v>0</v>
          </cell>
          <cell r="BG787">
            <v>0</v>
          </cell>
          <cell r="BH787"/>
          <cell r="BI787">
            <v>0</v>
          </cell>
          <cell r="BJ787" t="str">
            <v>Referred to RD</v>
          </cell>
          <cell r="BK787"/>
          <cell r="BL787"/>
          <cell r="BM787"/>
          <cell r="BN787"/>
          <cell r="BO787"/>
          <cell r="BP787"/>
          <cell r="BQ787"/>
          <cell r="BR787"/>
          <cell r="BS787"/>
          <cell r="BT787"/>
          <cell r="BU787"/>
          <cell r="BV787"/>
          <cell r="BW787"/>
          <cell r="BX787"/>
          <cell r="BY787"/>
          <cell r="BZ787"/>
          <cell r="CA787" t="str">
            <v>Schultz</v>
          </cell>
          <cell r="CB787"/>
          <cell r="CC787">
            <v>5</v>
          </cell>
        </row>
        <row r="788">
          <cell r="C788">
            <v>800</v>
          </cell>
          <cell r="D788">
            <v>5</v>
          </cell>
          <cell r="E788">
            <v>639</v>
          </cell>
          <cell r="F788">
            <v>5</v>
          </cell>
          <cell r="G788">
            <v>2024</v>
          </cell>
          <cell r="H788" t="str">
            <v/>
          </cell>
          <cell r="I788" t="str">
            <v/>
          </cell>
          <cell r="J788" t="str">
            <v>PER approved</v>
          </cell>
          <cell r="K788" t="str">
            <v>Schultz</v>
          </cell>
          <cell r="L788" t="str">
            <v>Watermain - Reconstruct Distribution Sys</v>
          </cell>
          <cell r="M788" t="str">
            <v>1850011-3</v>
          </cell>
          <cell r="N788" t="str">
            <v xml:space="preserve">No </v>
          </cell>
          <cell r="O788">
            <v>276</v>
          </cell>
          <cell r="P788" t="str">
            <v>Reg</v>
          </cell>
          <cell r="Q788" t="str">
            <v>Exempt</v>
          </cell>
          <cell r="R788"/>
          <cell r="S788">
            <v>45078</v>
          </cell>
          <cell r="T788">
            <v>2830000</v>
          </cell>
          <cell r="U788"/>
          <cell r="V788"/>
          <cell r="W788">
            <v>2830000</v>
          </cell>
          <cell r="X788" t="str">
            <v>Below fundable</v>
          </cell>
          <cell r="Y788"/>
          <cell r="Z788"/>
          <cell r="AA788"/>
          <cell r="AB788">
            <v>0</v>
          </cell>
          <cell r="AC788"/>
          <cell r="AD788">
            <v>45413</v>
          </cell>
          <cell r="AE788">
            <v>45597</v>
          </cell>
          <cell r="AF788"/>
          <cell r="AG788"/>
          <cell r="AH788"/>
          <cell r="AI788">
            <v>2830000</v>
          </cell>
          <cell r="AJ788">
            <v>2830000</v>
          </cell>
          <cell r="AK788">
            <v>0</v>
          </cell>
          <cell r="AL788"/>
          <cell r="AM788"/>
          <cell r="AN788"/>
          <cell r="AO788"/>
          <cell r="AP788"/>
          <cell r="AQ788">
            <v>2830000</v>
          </cell>
          <cell r="AR788">
            <v>0</v>
          </cell>
          <cell r="AS788"/>
          <cell r="AT788">
            <v>0</v>
          </cell>
          <cell r="AU788">
            <v>0</v>
          </cell>
          <cell r="AV788"/>
          <cell r="AW788">
            <v>0</v>
          </cell>
          <cell r="AX788">
            <v>0</v>
          </cell>
          <cell r="AY788">
            <v>0</v>
          </cell>
          <cell r="AZ788"/>
          <cell r="BA788"/>
          <cell r="BB788"/>
          <cell r="BC788"/>
          <cell r="BD788"/>
          <cell r="BE788"/>
          <cell r="BF788">
            <v>0</v>
          </cell>
          <cell r="BG788">
            <v>0</v>
          </cell>
          <cell r="BH788"/>
          <cell r="BI788">
            <v>0</v>
          </cell>
          <cell r="BJ788" t="str">
            <v>PER approved</v>
          </cell>
          <cell r="BK788"/>
          <cell r="BL788"/>
          <cell r="BM788"/>
          <cell r="BN788"/>
          <cell r="BO788"/>
          <cell r="BP788"/>
          <cell r="BQ788"/>
          <cell r="BR788"/>
          <cell r="BS788"/>
          <cell r="BT788">
            <v>0</v>
          </cell>
          <cell r="BU788"/>
          <cell r="BV788"/>
          <cell r="BW788"/>
          <cell r="BX788"/>
          <cell r="BY788"/>
          <cell r="BZ788"/>
          <cell r="CA788" t="str">
            <v>Schultz</v>
          </cell>
          <cell r="CB788"/>
          <cell r="CC788">
            <v>5</v>
          </cell>
        </row>
        <row r="789">
          <cell r="C789">
            <v>801</v>
          </cell>
          <cell r="D789">
            <v>5</v>
          </cell>
          <cell r="E789">
            <v>640</v>
          </cell>
          <cell r="F789">
            <v>5</v>
          </cell>
          <cell r="G789"/>
          <cell r="H789" t="str">
            <v/>
          </cell>
          <cell r="I789" t="str">
            <v/>
          </cell>
          <cell r="J789" t="str">
            <v>PER approved</v>
          </cell>
          <cell r="K789" t="str">
            <v>Schultz</v>
          </cell>
          <cell r="L789" t="str">
            <v>Source - New Well &amp; Wellhouse</v>
          </cell>
          <cell r="M789" t="str">
            <v>1850011-4</v>
          </cell>
          <cell r="N789" t="str">
            <v xml:space="preserve">No </v>
          </cell>
          <cell r="O789">
            <v>276</v>
          </cell>
          <cell r="P789" t="str">
            <v>Reg</v>
          </cell>
          <cell r="Q789" t="str">
            <v>Exempt</v>
          </cell>
          <cell r="R789"/>
          <cell r="S789"/>
          <cell r="T789"/>
          <cell r="U789"/>
          <cell r="V789"/>
          <cell r="W789">
            <v>0</v>
          </cell>
          <cell r="X789"/>
          <cell r="Y789"/>
          <cell r="Z789"/>
          <cell r="AA789"/>
          <cell r="AB789">
            <v>0</v>
          </cell>
          <cell r="AC789"/>
          <cell r="AD789"/>
          <cell r="AE789"/>
          <cell r="AF789"/>
          <cell r="AG789"/>
          <cell r="AH789"/>
          <cell r="AI789">
            <v>1454000</v>
          </cell>
          <cell r="AJ789">
            <v>1454000</v>
          </cell>
          <cell r="AK789">
            <v>0</v>
          </cell>
          <cell r="AL789"/>
          <cell r="AM789"/>
          <cell r="AN789"/>
          <cell r="AO789"/>
          <cell r="AP789"/>
          <cell r="AQ789">
            <v>1454000</v>
          </cell>
          <cell r="AR789">
            <v>0</v>
          </cell>
          <cell r="AS789"/>
          <cell r="AT789">
            <v>0</v>
          </cell>
          <cell r="AU789">
            <v>0</v>
          </cell>
          <cell r="AV789"/>
          <cell r="AW789">
            <v>0</v>
          </cell>
          <cell r="AX789">
            <v>0</v>
          </cell>
          <cell r="AY789">
            <v>0</v>
          </cell>
          <cell r="AZ789"/>
          <cell r="BA789"/>
          <cell r="BB789"/>
          <cell r="BC789"/>
          <cell r="BD789"/>
          <cell r="BE789"/>
          <cell r="BF789">
            <v>0</v>
          </cell>
          <cell r="BG789">
            <v>0</v>
          </cell>
          <cell r="BH789"/>
          <cell r="BI789">
            <v>0</v>
          </cell>
          <cell r="BJ789" t="str">
            <v>PER approved</v>
          </cell>
          <cell r="BK789"/>
          <cell r="BL789"/>
          <cell r="BM789"/>
          <cell r="BN789"/>
          <cell r="BO789"/>
          <cell r="BP789"/>
          <cell r="BQ789"/>
          <cell r="BR789"/>
          <cell r="BS789"/>
          <cell r="BT789">
            <v>0</v>
          </cell>
          <cell r="BU789"/>
          <cell r="BV789"/>
          <cell r="BW789"/>
          <cell r="BX789"/>
          <cell r="BY789"/>
          <cell r="BZ789"/>
          <cell r="CA789" t="str">
            <v>Schultz</v>
          </cell>
          <cell r="CB789"/>
          <cell r="CC789">
            <v>5</v>
          </cell>
        </row>
        <row r="790">
          <cell r="C790">
            <v>802</v>
          </cell>
          <cell r="D790">
            <v>5</v>
          </cell>
          <cell r="E790"/>
          <cell r="F790"/>
          <cell r="G790"/>
          <cell r="H790" t="str">
            <v/>
          </cell>
          <cell r="I790" t="str">
            <v/>
          </cell>
          <cell r="J790">
            <v>0</v>
          </cell>
          <cell r="K790" t="str">
            <v>Schultz</v>
          </cell>
          <cell r="L790" t="str">
            <v xml:space="preserve">Watermain - Center St. to 1st St. NW </v>
          </cell>
          <cell r="M790" t="str">
            <v>1850011-5</v>
          </cell>
          <cell r="N790" t="str">
            <v xml:space="preserve">No </v>
          </cell>
          <cell r="O790">
            <v>184</v>
          </cell>
          <cell r="P790" t="str">
            <v>Reg</v>
          </cell>
          <cell r="Q790"/>
          <cell r="R790"/>
          <cell r="S790"/>
          <cell r="T790"/>
          <cell r="U790"/>
          <cell r="V790"/>
          <cell r="W790">
            <v>0</v>
          </cell>
          <cell r="X790"/>
          <cell r="Y790"/>
          <cell r="Z790"/>
          <cell r="AA790"/>
          <cell r="AB790"/>
          <cell r="AC790"/>
          <cell r="AD790"/>
          <cell r="AE790"/>
          <cell r="AF790"/>
          <cell r="AG790"/>
          <cell r="AH790"/>
          <cell r="AI790">
            <v>2830000</v>
          </cell>
          <cell r="AJ790">
            <v>2830000</v>
          </cell>
          <cell r="AK790">
            <v>0</v>
          </cell>
          <cell r="AL790"/>
          <cell r="AM790"/>
          <cell r="AN790"/>
          <cell r="AO790"/>
          <cell r="AP790"/>
          <cell r="AQ790">
            <v>2830000</v>
          </cell>
          <cell r="AR790">
            <v>0</v>
          </cell>
          <cell r="AS790"/>
          <cell r="AT790">
            <v>0</v>
          </cell>
          <cell r="AU790">
            <v>0</v>
          </cell>
          <cell r="AV790"/>
          <cell r="AW790">
            <v>0</v>
          </cell>
          <cell r="AX790">
            <v>0</v>
          </cell>
          <cell r="AY790">
            <v>0</v>
          </cell>
          <cell r="AZ790"/>
          <cell r="BA790"/>
          <cell r="BB790"/>
          <cell r="BC790"/>
          <cell r="BD790"/>
          <cell r="BE790"/>
          <cell r="BF790">
            <v>0</v>
          </cell>
          <cell r="BG790">
            <v>0</v>
          </cell>
          <cell r="BH790"/>
          <cell r="BI790">
            <v>0</v>
          </cell>
          <cell r="BJ790"/>
          <cell r="BK790"/>
          <cell r="BL790"/>
          <cell r="BM790"/>
          <cell r="BN790"/>
          <cell r="BO790"/>
          <cell r="BP790"/>
          <cell r="BQ790"/>
          <cell r="BR790"/>
          <cell r="BS790"/>
          <cell r="BT790"/>
          <cell r="BU790"/>
          <cell r="BV790"/>
          <cell r="BW790"/>
          <cell r="BX790"/>
          <cell r="BY790"/>
          <cell r="BZ790"/>
          <cell r="CA790" t="str">
            <v>Schultz</v>
          </cell>
          <cell r="CB790"/>
          <cell r="CC790">
            <v>5</v>
          </cell>
        </row>
        <row r="791">
          <cell r="C791">
            <v>199</v>
          </cell>
          <cell r="D791">
            <v>12</v>
          </cell>
          <cell r="E791"/>
          <cell r="F791"/>
          <cell r="G791"/>
          <cell r="H791" t="str">
            <v/>
          </cell>
          <cell r="I791" t="str">
            <v/>
          </cell>
          <cell r="J791">
            <v>0</v>
          </cell>
          <cell r="K791" t="str">
            <v>Berrens</v>
          </cell>
          <cell r="L791" t="str">
            <v xml:space="preserve">Watermain - Replace &amp; Looping </v>
          </cell>
          <cell r="M791" t="str">
            <v>1410005-1</v>
          </cell>
          <cell r="N791" t="str">
            <v xml:space="preserve">No </v>
          </cell>
          <cell r="O791">
            <v>32</v>
          </cell>
          <cell r="P791" t="str">
            <v>Reg</v>
          </cell>
          <cell r="Q791"/>
          <cell r="R791"/>
          <cell r="S791"/>
          <cell r="T791"/>
          <cell r="U791"/>
          <cell r="V791"/>
          <cell r="W791">
            <v>0</v>
          </cell>
          <cell r="X791"/>
          <cell r="Y791"/>
          <cell r="Z791"/>
          <cell r="AA791"/>
          <cell r="AB791"/>
          <cell r="AC791"/>
          <cell r="AD791"/>
          <cell r="AE791"/>
          <cell r="AF791"/>
          <cell r="AG791"/>
          <cell r="AH791"/>
          <cell r="AI791">
            <v>1567000</v>
          </cell>
          <cell r="AJ791">
            <v>1567000</v>
          </cell>
          <cell r="AK791">
            <v>0</v>
          </cell>
          <cell r="AL791"/>
          <cell r="AM791"/>
          <cell r="AN791"/>
          <cell r="AO791"/>
          <cell r="AP791"/>
          <cell r="AQ791">
            <v>1567000</v>
          </cell>
          <cell r="AR791">
            <v>0</v>
          </cell>
          <cell r="AS791"/>
          <cell r="AT791">
            <v>0</v>
          </cell>
          <cell r="AU791">
            <v>0</v>
          </cell>
          <cell r="AV791"/>
          <cell r="AW791">
            <v>0</v>
          </cell>
          <cell r="AX791">
            <v>0</v>
          </cell>
          <cell r="AY791">
            <v>0</v>
          </cell>
          <cell r="AZ791"/>
          <cell r="BA791"/>
          <cell r="BB791"/>
          <cell r="BC791"/>
          <cell r="BD791"/>
          <cell r="BE791"/>
          <cell r="BF791">
            <v>0</v>
          </cell>
          <cell r="BG791">
            <v>0</v>
          </cell>
          <cell r="BH791"/>
          <cell r="BI791">
            <v>0</v>
          </cell>
          <cell r="BJ791"/>
          <cell r="BK791"/>
          <cell r="BL791"/>
          <cell r="BM791"/>
          <cell r="BN791"/>
          <cell r="BO791"/>
          <cell r="BP791"/>
          <cell r="BQ791"/>
          <cell r="BR791"/>
          <cell r="BS791"/>
          <cell r="BT791"/>
          <cell r="BU791"/>
          <cell r="BV791"/>
          <cell r="BW791"/>
          <cell r="BX791"/>
          <cell r="BY791"/>
          <cell r="BZ791"/>
          <cell r="CA791" t="str">
            <v>Berrens</v>
          </cell>
          <cell r="CB791"/>
          <cell r="CC791">
            <v>8</v>
          </cell>
        </row>
        <row r="792">
          <cell r="C792">
            <v>471</v>
          </cell>
          <cell r="D792">
            <v>10</v>
          </cell>
          <cell r="E792"/>
          <cell r="F792"/>
          <cell r="G792"/>
          <cell r="H792" t="str">
            <v/>
          </cell>
          <cell r="I792" t="str">
            <v/>
          </cell>
          <cell r="J792">
            <v>0</v>
          </cell>
          <cell r="K792" t="str">
            <v>Berrens</v>
          </cell>
          <cell r="L792" t="str">
            <v>Conservation - Replace Meters</v>
          </cell>
          <cell r="M792" t="str">
            <v>1410005-2</v>
          </cell>
          <cell r="N792" t="str">
            <v xml:space="preserve">No </v>
          </cell>
          <cell r="O792">
            <v>32</v>
          </cell>
          <cell r="P792" t="str">
            <v>Reg</v>
          </cell>
          <cell r="Q792"/>
          <cell r="R792"/>
          <cell r="S792"/>
          <cell r="T792"/>
          <cell r="U792"/>
          <cell r="V792"/>
          <cell r="W792">
            <v>0</v>
          </cell>
          <cell r="X792"/>
          <cell r="Y792"/>
          <cell r="Z792"/>
          <cell r="AA792"/>
          <cell r="AB792"/>
          <cell r="AC792"/>
          <cell r="AD792"/>
          <cell r="AE792"/>
          <cell r="AF792"/>
          <cell r="AG792"/>
          <cell r="AH792"/>
          <cell r="AI792">
            <v>48000</v>
          </cell>
          <cell r="AJ792">
            <v>48000</v>
          </cell>
          <cell r="AK792">
            <v>0</v>
          </cell>
          <cell r="AL792"/>
          <cell r="AM792"/>
          <cell r="AN792"/>
          <cell r="AO792"/>
          <cell r="AP792"/>
          <cell r="AQ792">
            <v>48000</v>
          </cell>
          <cell r="AR792">
            <v>0</v>
          </cell>
          <cell r="AS792"/>
          <cell r="AT792">
            <v>0</v>
          </cell>
          <cell r="AU792">
            <v>0</v>
          </cell>
          <cell r="AV792"/>
          <cell r="AW792">
            <v>0</v>
          </cell>
          <cell r="AX792">
            <v>0</v>
          </cell>
          <cell r="AY792">
            <v>0</v>
          </cell>
          <cell r="AZ792"/>
          <cell r="BA792"/>
          <cell r="BB792"/>
          <cell r="BC792"/>
          <cell r="BD792"/>
          <cell r="BE792"/>
          <cell r="BF792">
            <v>0</v>
          </cell>
          <cell r="BG792">
            <v>0</v>
          </cell>
          <cell r="BH792"/>
          <cell r="BI792">
            <v>0</v>
          </cell>
          <cell r="BJ792"/>
          <cell r="BK792"/>
          <cell r="BL792"/>
          <cell r="BM792"/>
          <cell r="BN792"/>
          <cell r="BO792"/>
          <cell r="BP792"/>
          <cell r="BQ792"/>
          <cell r="BR792"/>
          <cell r="BS792"/>
          <cell r="BT792"/>
          <cell r="BU792"/>
          <cell r="BV792"/>
          <cell r="BW792"/>
          <cell r="BX792"/>
          <cell r="BY792"/>
          <cell r="BZ792"/>
          <cell r="CA792" t="str">
            <v>Berrens</v>
          </cell>
          <cell r="CB792"/>
          <cell r="CC792">
            <v>8</v>
          </cell>
        </row>
        <row r="793">
          <cell r="C793">
            <v>716</v>
          </cell>
          <cell r="D793">
            <v>5</v>
          </cell>
          <cell r="E793">
            <v>554</v>
          </cell>
          <cell r="F793">
            <v>5</v>
          </cell>
          <cell r="G793" t="str">
            <v/>
          </cell>
          <cell r="H793" t="str">
            <v/>
          </cell>
          <cell r="I793" t="str">
            <v/>
          </cell>
          <cell r="J793" t="str">
            <v>RD Commit</v>
          </cell>
          <cell r="K793" t="str">
            <v>Schultz</v>
          </cell>
          <cell r="L793" t="str">
            <v>Storage - New 75,000 Gal Tower</v>
          </cell>
          <cell r="M793" t="str">
            <v>1800003-10</v>
          </cell>
          <cell r="N793" t="str">
            <v xml:space="preserve">No </v>
          </cell>
          <cell r="O793">
            <v>559</v>
          </cell>
          <cell r="P793" t="str">
            <v>Reg</v>
          </cell>
          <cell r="Q793" t="str">
            <v>Exempt</v>
          </cell>
          <cell r="R793"/>
          <cell r="S793"/>
          <cell r="T793"/>
          <cell r="U793"/>
          <cell r="V793"/>
          <cell r="W793">
            <v>0</v>
          </cell>
          <cell r="X793"/>
          <cell r="Y793"/>
          <cell r="Z793"/>
          <cell r="AA793"/>
          <cell r="AB793">
            <v>0</v>
          </cell>
          <cell r="AC793"/>
          <cell r="AD793"/>
          <cell r="AE793"/>
          <cell r="AF793"/>
          <cell r="AG793"/>
          <cell r="AH793"/>
          <cell r="AI793">
            <v>830000</v>
          </cell>
          <cell r="AJ793">
            <v>830000</v>
          </cell>
          <cell r="AK793">
            <v>0</v>
          </cell>
          <cell r="AL793"/>
          <cell r="AM793"/>
          <cell r="AN793"/>
          <cell r="AO793"/>
          <cell r="AP793"/>
          <cell r="AQ793">
            <v>830000</v>
          </cell>
          <cell r="AR793">
            <v>0</v>
          </cell>
          <cell r="AS793"/>
          <cell r="AT793">
            <v>0</v>
          </cell>
          <cell r="AU793">
            <v>0</v>
          </cell>
          <cell r="AV793"/>
          <cell r="AW793">
            <v>0</v>
          </cell>
          <cell r="AX793">
            <v>0</v>
          </cell>
          <cell r="AY793">
            <v>0</v>
          </cell>
          <cell r="AZ793"/>
          <cell r="BA793"/>
          <cell r="BB793"/>
          <cell r="BC793"/>
          <cell r="BD793"/>
          <cell r="BE793"/>
          <cell r="BF793"/>
          <cell r="BG793"/>
          <cell r="BH793"/>
          <cell r="BI793"/>
          <cell r="BJ793" t="str">
            <v>RD Commit</v>
          </cell>
          <cell r="BK793"/>
          <cell r="BL793">
            <v>43623</v>
          </cell>
          <cell r="BM793"/>
          <cell r="BN793"/>
          <cell r="BO793"/>
          <cell r="BP793"/>
          <cell r="BQ793"/>
          <cell r="BR793"/>
          <cell r="BS793">
            <v>250000</v>
          </cell>
          <cell r="BT793">
            <v>250000</v>
          </cell>
          <cell r="BU793">
            <v>580000</v>
          </cell>
          <cell r="BV793" t="str">
            <v>2018 Funded</v>
          </cell>
          <cell r="BW793"/>
          <cell r="BX793"/>
          <cell r="BY793"/>
          <cell r="BZ793"/>
          <cell r="CA793" t="str">
            <v>Schultz</v>
          </cell>
          <cell r="CB793" t="str">
            <v>Lafontaine</v>
          </cell>
          <cell r="CC793">
            <v>5</v>
          </cell>
        </row>
        <row r="794">
          <cell r="C794">
            <v>717</v>
          </cell>
          <cell r="D794">
            <v>5</v>
          </cell>
          <cell r="E794">
            <v>555</v>
          </cell>
          <cell r="F794">
            <v>5</v>
          </cell>
          <cell r="G794" t="str">
            <v/>
          </cell>
          <cell r="H794" t="str">
            <v/>
          </cell>
          <cell r="I794" t="str">
            <v/>
          </cell>
          <cell r="J794" t="str">
            <v>Applied</v>
          </cell>
          <cell r="K794" t="str">
            <v>Schultz</v>
          </cell>
          <cell r="L794" t="str">
            <v>Conservation - 50 New Meters</v>
          </cell>
          <cell r="M794" t="str">
            <v>1800003-11</v>
          </cell>
          <cell r="N794" t="str">
            <v xml:space="preserve">No </v>
          </cell>
          <cell r="O794">
            <v>559</v>
          </cell>
          <cell r="P794" t="str">
            <v>Reg</v>
          </cell>
          <cell r="Q794" t="str">
            <v>Exempt</v>
          </cell>
          <cell r="R794"/>
          <cell r="S794"/>
          <cell r="T794"/>
          <cell r="U794"/>
          <cell r="V794"/>
          <cell r="W794">
            <v>0</v>
          </cell>
          <cell r="X794"/>
          <cell r="Y794"/>
          <cell r="Z794"/>
          <cell r="AA794"/>
          <cell r="AB794">
            <v>0</v>
          </cell>
          <cell r="AC794"/>
          <cell r="AD794"/>
          <cell r="AE794"/>
          <cell r="AF794"/>
          <cell r="AG794"/>
          <cell r="AH794"/>
          <cell r="AI794">
            <v>120000</v>
          </cell>
          <cell r="AJ794">
            <v>120000</v>
          </cell>
          <cell r="AK794">
            <v>0</v>
          </cell>
          <cell r="AL794"/>
          <cell r="AM794"/>
          <cell r="AN794"/>
          <cell r="AO794"/>
          <cell r="AP794"/>
          <cell r="AQ794">
            <v>120000</v>
          </cell>
          <cell r="AR794">
            <v>0</v>
          </cell>
          <cell r="AS794"/>
          <cell r="AT794">
            <v>0</v>
          </cell>
          <cell r="AU794">
            <v>0</v>
          </cell>
          <cell r="AV794"/>
          <cell r="AW794">
            <v>0</v>
          </cell>
          <cell r="AX794">
            <v>0</v>
          </cell>
          <cell r="AY794">
            <v>0</v>
          </cell>
          <cell r="AZ794"/>
          <cell r="BA794"/>
          <cell r="BB794"/>
          <cell r="BC794"/>
          <cell r="BD794"/>
          <cell r="BE794"/>
          <cell r="BF794"/>
          <cell r="BG794"/>
          <cell r="BH794"/>
          <cell r="BI794"/>
          <cell r="BJ794" t="str">
            <v>Applied</v>
          </cell>
          <cell r="BK794"/>
          <cell r="BL794"/>
          <cell r="BM794"/>
          <cell r="BN794"/>
          <cell r="BO794"/>
          <cell r="BP794"/>
          <cell r="BQ794"/>
          <cell r="BR794">
            <v>0</v>
          </cell>
          <cell r="BS794">
            <v>120000</v>
          </cell>
          <cell r="BT794">
            <v>0</v>
          </cell>
          <cell r="BU794"/>
          <cell r="BV794"/>
          <cell r="BW794"/>
          <cell r="BX794"/>
          <cell r="BY794"/>
          <cell r="BZ794"/>
          <cell r="CA794" t="str">
            <v>Schultz</v>
          </cell>
          <cell r="CB794" t="str">
            <v>Lafontaine</v>
          </cell>
          <cell r="CC794">
            <v>5</v>
          </cell>
        </row>
        <row r="795">
          <cell r="C795">
            <v>689</v>
          </cell>
          <cell r="D795">
            <v>7</v>
          </cell>
          <cell r="E795">
            <v>532</v>
          </cell>
          <cell r="F795">
            <v>7</v>
          </cell>
          <cell r="G795" t="str">
            <v/>
          </cell>
          <cell r="H795" t="str">
            <v/>
          </cell>
          <cell r="I795" t="str">
            <v/>
          </cell>
          <cell r="J795" t="str">
            <v>RD Commit</v>
          </cell>
          <cell r="K795" t="str">
            <v>Kanuit</v>
          </cell>
          <cell r="L795" t="str">
            <v>Treatment - New Plant</v>
          </cell>
          <cell r="M795" t="str">
            <v>1070019-1</v>
          </cell>
          <cell r="N795" t="str">
            <v xml:space="preserve">No </v>
          </cell>
          <cell r="O795">
            <v>332</v>
          </cell>
          <cell r="P795" t="str">
            <v>Reg</v>
          </cell>
          <cell r="Q795" t="str">
            <v>Exempt</v>
          </cell>
          <cell r="R795"/>
          <cell r="S795"/>
          <cell r="T795"/>
          <cell r="U795"/>
          <cell r="V795"/>
          <cell r="W795">
            <v>0</v>
          </cell>
          <cell r="X795"/>
          <cell r="Y795"/>
          <cell r="Z795"/>
          <cell r="AA795"/>
          <cell r="AB795">
            <v>0</v>
          </cell>
          <cell r="AC795"/>
          <cell r="AD795"/>
          <cell r="AE795"/>
          <cell r="AF795"/>
          <cell r="AG795"/>
          <cell r="AH795"/>
          <cell r="AI795">
            <v>4370108</v>
          </cell>
          <cell r="AJ795">
            <v>4370108</v>
          </cell>
          <cell r="AK795">
            <v>0</v>
          </cell>
          <cell r="AL795"/>
          <cell r="AM795"/>
          <cell r="AN795"/>
          <cell r="AO795"/>
          <cell r="AP795"/>
          <cell r="AQ795">
            <v>4370108</v>
          </cell>
          <cell r="AR795">
            <v>0</v>
          </cell>
          <cell r="AS795"/>
          <cell r="AT795">
            <v>0</v>
          </cell>
          <cell r="AU795">
            <v>0</v>
          </cell>
          <cell r="AV795"/>
          <cell r="AW795">
            <v>0</v>
          </cell>
          <cell r="AX795">
            <v>0</v>
          </cell>
          <cell r="AY795">
            <v>0</v>
          </cell>
          <cell r="AZ795"/>
          <cell r="BA795"/>
          <cell r="BB795"/>
          <cell r="BC795"/>
          <cell r="BD795"/>
          <cell r="BE795"/>
          <cell r="BF795">
            <v>0</v>
          </cell>
          <cell r="BG795">
            <v>1340476.7223411847</v>
          </cell>
          <cell r="BH795"/>
          <cell r="BI795">
            <v>2015647.2428589342</v>
          </cell>
          <cell r="BJ795" t="str">
            <v>RD Commit</v>
          </cell>
          <cell r="BK795">
            <v>2023</v>
          </cell>
          <cell r="BL795"/>
          <cell r="BM795"/>
          <cell r="BN795"/>
          <cell r="BO795">
            <v>160</v>
          </cell>
          <cell r="BP795"/>
          <cell r="BQ795">
            <v>3100995.758244514</v>
          </cell>
          <cell r="BR795">
            <v>0</v>
          </cell>
          <cell r="BS795">
            <v>1269112.241755486</v>
          </cell>
          <cell r="BT795">
            <v>0</v>
          </cell>
          <cell r="BU795">
            <v>300000</v>
          </cell>
          <cell r="BV795" t="str">
            <v>SCDP 2019</v>
          </cell>
          <cell r="BW795">
            <v>1634295</v>
          </cell>
          <cell r="BX795" t="str">
            <v>20 SPAP</v>
          </cell>
          <cell r="BY795"/>
          <cell r="BZ795"/>
          <cell r="CA795" t="str">
            <v>Kanuit</v>
          </cell>
          <cell r="CB795" t="str">
            <v>Gallentine</v>
          </cell>
          <cell r="CC795">
            <v>9</v>
          </cell>
        </row>
        <row r="796">
          <cell r="C796">
            <v>812</v>
          </cell>
          <cell r="D796">
            <v>5</v>
          </cell>
          <cell r="E796">
            <v>647</v>
          </cell>
          <cell r="F796">
            <v>5</v>
          </cell>
          <cell r="G796"/>
          <cell r="H796" t="str">
            <v/>
          </cell>
          <cell r="I796" t="str">
            <v/>
          </cell>
          <cell r="J796" t="str">
            <v>RD Commit</v>
          </cell>
          <cell r="K796" t="str">
            <v>Kanuit</v>
          </cell>
          <cell r="L796" t="str">
            <v>Watermain - Repl Various Areas</v>
          </cell>
          <cell r="M796" t="str">
            <v>1070019-5</v>
          </cell>
          <cell r="N796" t="str">
            <v xml:space="preserve">No </v>
          </cell>
          <cell r="O796">
            <v>332</v>
          </cell>
          <cell r="P796" t="str">
            <v>Reg</v>
          </cell>
          <cell r="Q796" t="str">
            <v>Exempt</v>
          </cell>
          <cell r="R796"/>
          <cell r="S796"/>
          <cell r="T796"/>
          <cell r="U796"/>
          <cell r="V796"/>
          <cell r="W796">
            <v>0</v>
          </cell>
          <cell r="X796"/>
          <cell r="Y796"/>
          <cell r="Z796"/>
          <cell r="AA796"/>
          <cell r="AB796">
            <v>0</v>
          </cell>
          <cell r="AC796"/>
          <cell r="AD796"/>
          <cell r="AE796"/>
          <cell r="AF796"/>
          <cell r="AG796"/>
          <cell r="AH796"/>
          <cell r="AI796">
            <v>3487750</v>
          </cell>
          <cell r="AJ796">
            <v>3487750</v>
          </cell>
          <cell r="AK796">
            <v>0</v>
          </cell>
          <cell r="AL796"/>
          <cell r="AM796"/>
          <cell r="AN796"/>
          <cell r="AO796"/>
          <cell r="AP796"/>
          <cell r="AQ796">
            <v>3487750</v>
          </cell>
          <cell r="AR796">
            <v>0</v>
          </cell>
          <cell r="AS796"/>
          <cell r="AT796">
            <v>0</v>
          </cell>
          <cell r="AU796">
            <v>0</v>
          </cell>
          <cell r="AV796"/>
          <cell r="AW796">
            <v>0</v>
          </cell>
          <cell r="AX796">
            <v>0</v>
          </cell>
          <cell r="AY796">
            <v>0</v>
          </cell>
          <cell r="AZ796"/>
          <cell r="BA796"/>
          <cell r="BB796"/>
          <cell r="BC796"/>
          <cell r="BD796"/>
          <cell r="BE796"/>
          <cell r="BF796">
            <v>0</v>
          </cell>
          <cell r="BG796">
            <v>0</v>
          </cell>
          <cell r="BH796"/>
          <cell r="BI796">
            <v>1608672.7539184955</v>
          </cell>
          <cell r="BJ796" t="str">
            <v>RD Commit</v>
          </cell>
          <cell r="BK796"/>
          <cell r="BL796"/>
          <cell r="BM796"/>
          <cell r="BN796"/>
          <cell r="BO796">
            <v>160</v>
          </cell>
          <cell r="BP796"/>
          <cell r="BQ796">
            <v>2474881.1598746083</v>
          </cell>
          <cell r="BR796">
            <v>0</v>
          </cell>
          <cell r="BS796">
            <v>1012868.8401253918</v>
          </cell>
          <cell r="BT796">
            <v>0</v>
          </cell>
          <cell r="BU796"/>
          <cell r="BV796"/>
          <cell r="BW796"/>
          <cell r="BX796"/>
          <cell r="BY796"/>
          <cell r="BZ796"/>
          <cell r="CA796" t="str">
            <v>Kanuit</v>
          </cell>
          <cell r="CB796" t="str">
            <v>Gallentine</v>
          </cell>
          <cell r="CC796">
            <v>9</v>
          </cell>
        </row>
        <row r="797">
          <cell r="C797">
            <v>161</v>
          </cell>
          <cell r="D797">
            <v>12</v>
          </cell>
          <cell r="E797">
            <v>40</v>
          </cell>
          <cell r="F797">
            <v>12</v>
          </cell>
          <cell r="G797"/>
          <cell r="H797" t="str">
            <v/>
          </cell>
          <cell r="I797" t="str">
            <v/>
          </cell>
          <cell r="J797">
            <v>0</v>
          </cell>
          <cell r="K797" t="str">
            <v>Berrens</v>
          </cell>
          <cell r="L797" t="str">
            <v>Watermain - Repl &amp; Loop South Street</v>
          </cell>
          <cell r="M797" t="str">
            <v>1640012-5</v>
          </cell>
          <cell r="N797" t="str">
            <v xml:space="preserve">No </v>
          </cell>
          <cell r="O797">
            <v>319</v>
          </cell>
          <cell r="P797" t="str">
            <v>Reg</v>
          </cell>
          <cell r="Q797" t="str">
            <v>Exempt</v>
          </cell>
          <cell r="R797"/>
          <cell r="S797"/>
          <cell r="T797"/>
          <cell r="U797"/>
          <cell r="V797"/>
          <cell r="W797">
            <v>0</v>
          </cell>
          <cell r="X797"/>
          <cell r="Y797"/>
          <cell r="Z797"/>
          <cell r="AA797"/>
          <cell r="AB797">
            <v>0</v>
          </cell>
          <cell r="AC797"/>
          <cell r="AD797"/>
          <cell r="AE797"/>
          <cell r="AF797"/>
          <cell r="AG797"/>
          <cell r="AH797"/>
          <cell r="AI797">
            <v>236000</v>
          </cell>
          <cell r="AJ797">
            <v>236000</v>
          </cell>
          <cell r="AK797">
            <v>0</v>
          </cell>
          <cell r="AL797"/>
          <cell r="AM797"/>
          <cell r="AN797"/>
          <cell r="AO797"/>
          <cell r="AP797"/>
          <cell r="AQ797">
            <v>236000</v>
          </cell>
          <cell r="AR797">
            <v>0</v>
          </cell>
          <cell r="AS797"/>
          <cell r="AT797">
            <v>0</v>
          </cell>
          <cell r="AU797">
            <v>0</v>
          </cell>
          <cell r="AV797"/>
          <cell r="AW797">
            <v>0</v>
          </cell>
          <cell r="AX797">
            <v>0</v>
          </cell>
          <cell r="AY797">
            <v>0</v>
          </cell>
          <cell r="AZ797"/>
          <cell r="BA797"/>
          <cell r="BB797"/>
          <cell r="BC797"/>
          <cell r="BD797"/>
          <cell r="BE797"/>
          <cell r="BF797">
            <v>0</v>
          </cell>
          <cell r="BG797">
            <v>0</v>
          </cell>
          <cell r="BH797"/>
          <cell r="BI797">
            <v>0</v>
          </cell>
          <cell r="BJ797"/>
          <cell r="BK797"/>
          <cell r="BL797"/>
          <cell r="BM797"/>
          <cell r="BN797"/>
          <cell r="BO797"/>
          <cell r="BP797"/>
          <cell r="BQ797"/>
          <cell r="BR797"/>
          <cell r="BS797"/>
          <cell r="BT797">
            <v>0</v>
          </cell>
          <cell r="BU797"/>
          <cell r="BV797"/>
          <cell r="BW797"/>
          <cell r="BX797"/>
          <cell r="BY797"/>
          <cell r="BZ797"/>
          <cell r="CA797" t="str">
            <v>Berrens</v>
          </cell>
          <cell r="CB797" t="str">
            <v>Gallentine</v>
          </cell>
          <cell r="CC797">
            <v>8</v>
          </cell>
        </row>
        <row r="798">
          <cell r="C798">
            <v>222</v>
          </cell>
          <cell r="D798">
            <v>12</v>
          </cell>
          <cell r="E798"/>
          <cell r="F798"/>
          <cell r="G798"/>
          <cell r="H798" t="str">
            <v/>
          </cell>
          <cell r="I798" t="str">
            <v/>
          </cell>
          <cell r="J798">
            <v>0</v>
          </cell>
          <cell r="K798" t="str">
            <v>Berrens</v>
          </cell>
          <cell r="L798" t="str">
            <v>Watermain - Replace &amp; Looping</v>
          </cell>
          <cell r="M798" t="str">
            <v>1640012-7</v>
          </cell>
          <cell r="N798" t="str">
            <v xml:space="preserve">No </v>
          </cell>
          <cell r="O798">
            <v>315</v>
          </cell>
          <cell r="P798" t="str">
            <v>Reg</v>
          </cell>
          <cell r="Q798"/>
          <cell r="R798"/>
          <cell r="S798"/>
          <cell r="T798"/>
          <cell r="U798"/>
          <cell r="V798"/>
          <cell r="W798">
            <v>0</v>
          </cell>
          <cell r="X798"/>
          <cell r="Y798"/>
          <cell r="Z798"/>
          <cell r="AA798"/>
          <cell r="AB798"/>
          <cell r="AC798"/>
          <cell r="AD798"/>
          <cell r="AE798"/>
          <cell r="AF798"/>
          <cell r="AG798"/>
          <cell r="AH798"/>
          <cell r="AI798">
            <v>8121000</v>
          </cell>
          <cell r="AJ798">
            <v>8121000</v>
          </cell>
          <cell r="AK798">
            <v>0</v>
          </cell>
          <cell r="AL798"/>
          <cell r="AM798"/>
          <cell r="AN798"/>
          <cell r="AO798"/>
          <cell r="AP798"/>
          <cell r="AQ798">
            <v>8121000</v>
          </cell>
          <cell r="AR798">
            <v>0</v>
          </cell>
          <cell r="AS798"/>
          <cell r="AT798">
            <v>0</v>
          </cell>
          <cell r="AU798">
            <v>0</v>
          </cell>
          <cell r="AV798"/>
          <cell r="AW798">
            <v>0</v>
          </cell>
          <cell r="AX798">
            <v>0</v>
          </cell>
          <cell r="AY798">
            <v>0</v>
          </cell>
          <cell r="AZ798"/>
          <cell r="BA798"/>
          <cell r="BB798"/>
          <cell r="BC798"/>
          <cell r="BD798"/>
          <cell r="BE798"/>
          <cell r="BF798">
            <v>0</v>
          </cell>
          <cell r="BG798">
            <v>0</v>
          </cell>
          <cell r="BH798"/>
          <cell r="BI798">
            <v>0</v>
          </cell>
          <cell r="BJ798"/>
          <cell r="BK798"/>
          <cell r="BL798"/>
          <cell r="BM798"/>
          <cell r="BN798"/>
          <cell r="BO798"/>
          <cell r="BP798"/>
          <cell r="BQ798"/>
          <cell r="BR798"/>
          <cell r="BS798"/>
          <cell r="BT798"/>
          <cell r="BU798"/>
          <cell r="BV798"/>
          <cell r="BW798"/>
          <cell r="BX798"/>
          <cell r="BY798"/>
          <cell r="BZ798"/>
          <cell r="CA798" t="str">
            <v>Berrens</v>
          </cell>
          <cell r="CB798"/>
          <cell r="CC798">
            <v>8</v>
          </cell>
        </row>
        <row r="799">
          <cell r="C799">
            <v>585</v>
          </cell>
          <cell r="D799">
            <v>10</v>
          </cell>
          <cell r="E799"/>
          <cell r="F799"/>
          <cell r="G799"/>
          <cell r="H799" t="str">
            <v/>
          </cell>
          <cell r="I799" t="str">
            <v/>
          </cell>
          <cell r="J799">
            <v>0</v>
          </cell>
          <cell r="K799" t="str">
            <v>Berrens</v>
          </cell>
          <cell r="L799" t="str">
            <v>Storage - Tower Rehab</v>
          </cell>
          <cell r="M799" t="str">
            <v>1640012-6</v>
          </cell>
          <cell r="N799" t="str">
            <v xml:space="preserve">No </v>
          </cell>
          <cell r="O799">
            <v>315</v>
          </cell>
          <cell r="P799" t="str">
            <v>Reg</v>
          </cell>
          <cell r="Q799"/>
          <cell r="R799"/>
          <cell r="S799"/>
          <cell r="T799"/>
          <cell r="U799"/>
          <cell r="V799"/>
          <cell r="W799">
            <v>0</v>
          </cell>
          <cell r="X799"/>
          <cell r="Y799"/>
          <cell r="Z799"/>
          <cell r="AA799"/>
          <cell r="AB799"/>
          <cell r="AC799"/>
          <cell r="AD799"/>
          <cell r="AE799"/>
          <cell r="AF799"/>
          <cell r="AG799"/>
          <cell r="AH799"/>
          <cell r="AI799">
            <v>968000</v>
          </cell>
          <cell r="AJ799">
            <v>968000</v>
          </cell>
          <cell r="AK799">
            <v>0</v>
          </cell>
          <cell r="AL799"/>
          <cell r="AM799"/>
          <cell r="AN799"/>
          <cell r="AO799"/>
          <cell r="AP799"/>
          <cell r="AQ799">
            <v>968000</v>
          </cell>
          <cell r="AR799">
            <v>0</v>
          </cell>
          <cell r="AS799"/>
          <cell r="AT799">
            <v>0</v>
          </cell>
          <cell r="AU799">
            <v>0</v>
          </cell>
          <cell r="AV799"/>
          <cell r="AW799">
            <v>0</v>
          </cell>
          <cell r="AX799">
            <v>0</v>
          </cell>
          <cell r="AY799">
            <v>0</v>
          </cell>
          <cell r="AZ799"/>
          <cell r="BA799"/>
          <cell r="BB799"/>
          <cell r="BC799"/>
          <cell r="BD799"/>
          <cell r="BE799"/>
          <cell r="BF799">
            <v>0</v>
          </cell>
          <cell r="BG799">
            <v>0</v>
          </cell>
          <cell r="BH799"/>
          <cell r="BI799">
            <v>0</v>
          </cell>
          <cell r="BJ799"/>
          <cell r="BK799"/>
          <cell r="BL799"/>
          <cell r="BM799"/>
          <cell r="BN799"/>
          <cell r="BO799"/>
          <cell r="BP799"/>
          <cell r="BQ799"/>
          <cell r="BR799"/>
          <cell r="BS799"/>
          <cell r="BT799"/>
          <cell r="BU799"/>
          <cell r="BV799"/>
          <cell r="BW799"/>
          <cell r="BX799"/>
          <cell r="BY799"/>
          <cell r="BZ799"/>
          <cell r="CA799" t="str">
            <v>Berrens</v>
          </cell>
          <cell r="CB799"/>
          <cell r="CC799">
            <v>8</v>
          </cell>
        </row>
        <row r="800">
          <cell r="C800">
            <v>66</v>
          </cell>
          <cell r="D800">
            <v>20</v>
          </cell>
          <cell r="E800"/>
          <cell r="F800"/>
          <cell r="G800">
            <v>2024</v>
          </cell>
          <cell r="H800" t="str">
            <v/>
          </cell>
          <cell r="I800" t="str">
            <v>Yes</v>
          </cell>
          <cell r="J800">
            <v>0</v>
          </cell>
          <cell r="K800" t="str">
            <v>Kanuit</v>
          </cell>
          <cell r="L800" t="str">
            <v>Other - LSL Replacement</v>
          </cell>
          <cell r="M800" t="str">
            <v>1790013-6</v>
          </cell>
          <cell r="N800" t="str">
            <v>Yes</v>
          </cell>
          <cell r="O800">
            <v>2477</v>
          </cell>
          <cell r="P800" t="str">
            <v>LSL</v>
          </cell>
          <cell r="Q800"/>
          <cell r="R800"/>
          <cell r="S800">
            <v>45079</v>
          </cell>
          <cell r="T800">
            <v>69750</v>
          </cell>
          <cell r="U800">
            <v>34950</v>
          </cell>
          <cell r="V800">
            <v>34950</v>
          </cell>
          <cell r="W800">
            <v>17475</v>
          </cell>
          <cell r="X800" t="str">
            <v>Part B</v>
          </cell>
          <cell r="Y800"/>
          <cell r="Z800"/>
          <cell r="AA800"/>
          <cell r="AB800"/>
          <cell r="AC800"/>
          <cell r="AD800">
            <v>45139</v>
          </cell>
          <cell r="AE800">
            <v>45566</v>
          </cell>
          <cell r="AF800"/>
          <cell r="AG800"/>
          <cell r="AH800" t="str">
            <v>attached to 1790013-4</v>
          </cell>
          <cell r="AI800">
            <v>69750</v>
          </cell>
          <cell r="AJ800">
            <v>69750</v>
          </cell>
          <cell r="AK800">
            <v>0</v>
          </cell>
          <cell r="AL800"/>
          <cell r="AM800"/>
          <cell r="AN800"/>
          <cell r="AO800"/>
          <cell r="AP800"/>
          <cell r="AQ800">
            <v>69750</v>
          </cell>
          <cell r="AR800">
            <v>69750</v>
          </cell>
          <cell r="AS800"/>
          <cell r="AT800">
            <v>34950</v>
          </cell>
          <cell r="AU800">
            <v>0</v>
          </cell>
          <cell r="AV800"/>
          <cell r="AW800">
            <v>34950</v>
          </cell>
          <cell r="AX800">
            <v>17475</v>
          </cell>
          <cell r="AY800">
            <v>17325</v>
          </cell>
          <cell r="AZ800"/>
          <cell r="BA800"/>
          <cell r="BB800"/>
          <cell r="BC800"/>
          <cell r="BD800"/>
          <cell r="BE800"/>
          <cell r="BF800">
            <v>0</v>
          </cell>
          <cell r="BG800">
            <v>0</v>
          </cell>
          <cell r="BH800"/>
          <cell r="BI800">
            <v>0</v>
          </cell>
          <cell r="BJ800"/>
          <cell r="BK800"/>
          <cell r="BL800"/>
          <cell r="BM800"/>
          <cell r="BN800"/>
          <cell r="BO800"/>
          <cell r="BP800"/>
          <cell r="BQ800"/>
          <cell r="BR800"/>
          <cell r="BS800"/>
          <cell r="BT800"/>
          <cell r="BU800"/>
          <cell r="BV800"/>
          <cell r="BW800"/>
          <cell r="BX800"/>
          <cell r="BY800"/>
          <cell r="BZ800"/>
          <cell r="CA800" t="str">
            <v>Kanuit</v>
          </cell>
          <cell r="CB800" t="str">
            <v>Gallentine</v>
          </cell>
          <cell r="CC800">
            <v>10</v>
          </cell>
        </row>
        <row r="801">
          <cell r="C801">
            <v>485</v>
          </cell>
          <cell r="D801">
            <v>10</v>
          </cell>
          <cell r="E801">
            <v>364</v>
          </cell>
          <cell r="F801">
            <v>10</v>
          </cell>
          <cell r="G801"/>
          <cell r="H801" t="str">
            <v/>
          </cell>
          <cell r="I801" t="str">
            <v/>
          </cell>
          <cell r="J801">
            <v>0</v>
          </cell>
          <cell r="K801" t="str">
            <v>Kanuit</v>
          </cell>
          <cell r="L801" t="str">
            <v>Other - Booster Station Replacement</v>
          </cell>
          <cell r="M801" t="str">
            <v>1790013-3</v>
          </cell>
          <cell r="N801" t="str">
            <v xml:space="preserve">No </v>
          </cell>
          <cell r="O801">
            <v>2655</v>
          </cell>
          <cell r="P801" t="str">
            <v>Reg</v>
          </cell>
          <cell r="Q801" t="str">
            <v>Exempt</v>
          </cell>
          <cell r="R801"/>
          <cell r="S801"/>
          <cell r="T801"/>
          <cell r="U801"/>
          <cell r="V801"/>
          <cell r="W801">
            <v>0</v>
          </cell>
          <cell r="X801"/>
          <cell r="Y801"/>
          <cell r="Z801"/>
          <cell r="AA801"/>
          <cell r="AB801">
            <v>0</v>
          </cell>
          <cell r="AC801"/>
          <cell r="AD801"/>
          <cell r="AE801"/>
          <cell r="AF801"/>
          <cell r="AG801"/>
          <cell r="AH801"/>
          <cell r="AI801">
            <v>1080000</v>
          </cell>
          <cell r="AJ801">
            <v>1080000</v>
          </cell>
          <cell r="AK801">
            <v>0</v>
          </cell>
          <cell r="AL801"/>
          <cell r="AM801"/>
          <cell r="AN801"/>
          <cell r="AO801"/>
          <cell r="AP801"/>
          <cell r="AQ801">
            <v>1080000</v>
          </cell>
          <cell r="AR801">
            <v>0</v>
          </cell>
          <cell r="AS801"/>
          <cell r="AT801">
            <v>0</v>
          </cell>
          <cell r="AU801">
            <v>0</v>
          </cell>
          <cell r="AV801"/>
          <cell r="AW801">
            <v>0</v>
          </cell>
          <cell r="AX801">
            <v>0</v>
          </cell>
          <cell r="AY801">
            <v>0</v>
          </cell>
          <cell r="AZ801"/>
          <cell r="BA801"/>
          <cell r="BB801"/>
          <cell r="BC801"/>
          <cell r="BD801"/>
          <cell r="BE801"/>
          <cell r="BF801">
            <v>0</v>
          </cell>
          <cell r="BG801">
            <v>0</v>
          </cell>
          <cell r="BH801"/>
          <cell r="BI801">
            <v>0</v>
          </cell>
          <cell r="BJ801"/>
          <cell r="BK801"/>
          <cell r="BL801"/>
          <cell r="BM801"/>
          <cell r="BN801"/>
          <cell r="BO801"/>
          <cell r="BP801"/>
          <cell r="BQ801"/>
          <cell r="BR801"/>
          <cell r="BS801"/>
          <cell r="BT801">
            <v>0</v>
          </cell>
          <cell r="BU801"/>
          <cell r="BV801"/>
          <cell r="BW801"/>
          <cell r="BX801"/>
          <cell r="BY801"/>
          <cell r="BZ801"/>
          <cell r="CA801" t="str">
            <v>Kanuit</v>
          </cell>
          <cell r="CB801" t="str">
            <v>Gallentine</v>
          </cell>
          <cell r="CC801">
            <v>10</v>
          </cell>
        </row>
        <row r="802">
          <cell r="C802">
            <v>486</v>
          </cell>
          <cell r="D802">
            <v>10</v>
          </cell>
          <cell r="E802">
            <v>365</v>
          </cell>
          <cell r="F802">
            <v>10</v>
          </cell>
          <cell r="G802">
            <v>2023</v>
          </cell>
          <cell r="H802" t="str">
            <v>Yes</v>
          </cell>
          <cell r="I802" t="str">
            <v/>
          </cell>
          <cell r="J802">
            <v>0</v>
          </cell>
          <cell r="K802" t="str">
            <v>Gallentine</v>
          </cell>
          <cell r="L802" t="str">
            <v>Watermain - Downtown Reconstruction</v>
          </cell>
          <cell r="M802" t="str">
            <v>1790013-4</v>
          </cell>
          <cell r="N802" t="str">
            <v xml:space="preserve">No </v>
          </cell>
          <cell r="O802">
            <v>2655</v>
          </cell>
          <cell r="P802" t="str">
            <v>Reg</v>
          </cell>
          <cell r="Q802" t="str">
            <v>Exempt</v>
          </cell>
          <cell r="R802"/>
          <cell r="S802" t="str">
            <v>certified</v>
          </cell>
          <cell r="T802">
            <v>2779811</v>
          </cell>
          <cell r="W802">
            <v>2779811</v>
          </cell>
          <cell r="X802" t="str">
            <v>23 Carryover</v>
          </cell>
          <cell r="Y802"/>
          <cell r="Z802">
            <v>44714</v>
          </cell>
          <cell r="AA802">
            <v>2117764</v>
          </cell>
          <cell r="AB802">
            <v>2117764</v>
          </cell>
          <cell r="AC802" t="str">
            <v>Part B</v>
          </cell>
          <cell r="AD802">
            <v>45078</v>
          </cell>
          <cell r="AE802">
            <v>45444</v>
          </cell>
          <cell r="AF802"/>
          <cell r="AG802"/>
          <cell r="AH802"/>
          <cell r="AI802">
            <v>2779811</v>
          </cell>
          <cell r="AJ802">
            <v>2779811</v>
          </cell>
          <cell r="AK802">
            <v>-3548539</v>
          </cell>
          <cell r="AL802">
            <v>45015</v>
          </cell>
          <cell r="AM802">
            <v>45106</v>
          </cell>
          <cell r="AN802">
            <v>1</v>
          </cell>
          <cell r="AO802">
            <v>2117764</v>
          </cell>
          <cell r="AP802"/>
          <cell r="AQ802">
            <v>2779811</v>
          </cell>
          <cell r="AR802">
            <v>2779811</v>
          </cell>
          <cell r="AS802"/>
          <cell r="AT802">
            <v>0</v>
          </cell>
          <cell r="AU802">
            <v>0</v>
          </cell>
          <cell r="AV802"/>
          <cell r="AW802">
            <v>0</v>
          </cell>
          <cell r="AX802">
            <v>0</v>
          </cell>
          <cell r="AY802">
            <v>2779811</v>
          </cell>
          <cell r="AZ802">
            <v>45155</v>
          </cell>
          <cell r="BA802">
            <v>45186</v>
          </cell>
          <cell r="BB802">
            <v>2024</v>
          </cell>
          <cell r="BC802" t="str">
            <v>DWRF</v>
          </cell>
          <cell r="BD802"/>
          <cell r="BE802"/>
          <cell r="BF802">
            <v>0</v>
          </cell>
          <cell r="BG802">
            <v>0</v>
          </cell>
          <cell r="BH802"/>
          <cell r="BI802">
            <v>0</v>
          </cell>
          <cell r="BJ802"/>
          <cell r="BK802"/>
          <cell r="BL802"/>
          <cell r="BM802"/>
          <cell r="BN802"/>
          <cell r="BO802"/>
          <cell r="BP802"/>
          <cell r="BQ802"/>
          <cell r="BR802"/>
          <cell r="BS802"/>
          <cell r="BT802">
            <v>0</v>
          </cell>
          <cell r="BU802"/>
          <cell r="BV802"/>
          <cell r="BW802"/>
          <cell r="BX802"/>
          <cell r="BY802"/>
          <cell r="BZ802"/>
          <cell r="CA802" t="str">
            <v>Kanuit</v>
          </cell>
          <cell r="CB802" t="str">
            <v>Gallentine</v>
          </cell>
          <cell r="CC802">
            <v>10</v>
          </cell>
        </row>
        <row r="803">
          <cell r="C803">
            <v>487</v>
          </cell>
          <cell r="D803">
            <v>10</v>
          </cell>
          <cell r="E803">
            <v>366</v>
          </cell>
          <cell r="F803">
            <v>10</v>
          </cell>
          <cell r="G803"/>
          <cell r="H803" t="str">
            <v/>
          </cell>
          <cell r="I803" t="str">
            <v/>
          </cell>
          <cell r="J803">
            <v>0</v>
          </cell>
          <cell r="K803" t="str">
            <v>Kanuit</v>
          </cell>
          <cell r="L803" t="str">
            <v>Watermain - Cast Iron Replacement</v>
          </cell>
          <cell r="M803" t="str">
            <v>1790013-5</v>
          </cell>
          <cell r="N803" t="str">
            <v xml:space="preserve">No </v>
          </cell>
          <cell r="O803">
            <v>2655</v>
          </cell>
          <cell r="P803" t="str">
            <v>Reg</v>
          </cell>
          <cell r="Q803" t="str">
            <v>Exempt</v>
          </cell>
          <cell r="R803"/>
          <cell r="S803"/>
          <cell r="T803"/>
          <cell r="U803"/>
          <cell r="V803"/>
          <cell r="W803">
            <v>0</v>
          </cell>
          <cell r="X803"/>
          <cell r="Y803"/>
          <cell r="Z803"/>
          <cell r="AA803"/>
          <cell r="AB803">
            <v>0</v>
          </cell>
          <cell r="AC803"/>
          <cell r="AD803"/>
          <cell r="AE803"/>
          <cell r="AF803"/>
          <cell r="AG803"/>
          <cell r="AH803"/>
          <cell r="AI803">
            <v>16295250</v>
          </cell>
          <cell r="AJ803">
            <v>16295250</v>
          </cell>
          <cell r="AK803">
            <v>0</v>
          </cell>
          <cell r="AL803"/>
          <cell r="AM803"/>
          <cell r="AN803"/>
          <cell r="AO803"/>
          <cell r="AP803"/>
          <cell r="AQ803">
            <v>16295250</v>
          </cell>
          <cell r="AR803">
            <v>0</v>
          </cell>
          <cell r="AS803"/>
          <cell r="AT803">
            <v>0</v>
          </cell>
          <cell r="AU803">
            <v>0</v>
          </cell>
          <cell r="AV803"/>
          <cell r="AW803">
            <v>0</v>
          </cell>
          <cell r="AX803">
            <v>0</v>
          </cell>
          <cell r="AY803">
            <v>0</v>
          </cell>
          <cell r="AZ803"/>
          <cell r="BA803"/>
          <cell r="BB803"/>
          <cell r="BC803"/>
          <cell r="BD803"/>
          <cell r="BE803"/>
          <cell r="BF803">
            <v>0</v>
          </cell>
          <cell r="BG803">
            <v>0</v>
          </cell>
          <cell r="BH803"/>
          <cell r="BI803">
            <v>0</v>
          </cell>
          <cell r="BJ803"/>
          <cell r="BK803"/>
          <cell r="BL803"/>
          <cell r="BM803"/>
          <cell r="BN803"/>
          <cell r="BO803"/>
          <cell r="BP803"/>
          <cell r="BQ803"/>
          <cell r="BR803"/>
          <cell r="BS803"/>
          <cell r="BT803">
            <v>0</v>
          </cell>
          <cell r="BU803"/>
          <cell r="BV803"/>
          <cell r="BW803"/>
          <cell r="BX803"/>
          <cell r="BY803"/>
          <cell r="BZ803"/>
          <cell r="CA803" t="str">
            <v>Kanuit</v>
          </cell>
          <cell r="CB803" t="str">
            <v>Gallentine</v>
          </cell>
          <cell r="CC803">
            <v>10</v>
          </cell>
        </row>
        <row r="804">
          <cell r="C804">
            <v>60</v>
          </cell>
          <cell r="D804">
            <v>20</v>
          </cell>
          <cell r="E804">
            <v>331</v>
          </cell>
          <cell r="F804">
            <v>10</v>
          </cell>
          <cell r="G804">
            <v>2024</v>
          </cell>
          <cell r="H804" t="str">
            <v/>
          </cell>
          <cell r="I804" t="str">
            <v>Yes</v>
          </cell>
          <cell r="J804">
            <v>0</v>
          </cell>
          <cell r="K804" t="str">
            <v>Berrens</v>
          </cell>
          <cell r="L804" t="str">
            <v>Treatment - Manganese Plant &amp; Well</v>
          </cell>
          <cell r="M804" t="str">
            <v>1640013-3</v>
          </cell>
          <cell r="N804" t="str">
            <v>Yes</v>
          </cell>
          <cell r="O804">
            <v>671</v>
          </cell>
          <cell r="P804" t="str">
            <v>EC</v>
          </cell>
          <cell r="Q804" t="str">
            <v>Exempt</v>
          </cell>
          <cell r="R804"/>
          <cell r="S804">
            <v>45068</v>
          </cell>
          <cell r="T804">
            <v>1965000</v>
          </cell>
          <cell r="U804"/>
          <cell r="V804"/>
          <cell r="W804">
            <v>982500</v>
          </cell>
          <cell r="X804" t="str">
            <v>Part B</v>
          </cell>
          <cell r="Y804"/>
          <cell r="Z804">
            <v>44679</v>
          </cell>
          <cell r="AA804">
            <v>1310000</v>
          </cell>
          <cell r="AB804">
            <v>1310000</v>
          </cell>
          <cell r="AC804" t="str">
            <v>Part A6,EC</v>
          </cell>
          <cell r="AD804">
            <v>45444</v>
          </cell>
          <cell r="AE804">
            <v>45901</v>
          </cell>
          <cell r="AF804"/>
          <cell r="AG804"/>
          <cell r="AH804"/>
          <cell r="AI804">
            <v>1965000</v>
          </cell>
          <cell r="AJ804">
            <v>1965000</v>
          </cell>
          <cell r="AK804">
            <v>0</v>
          </cell>
          <cell r="AL804"/>
          <cell r="AM804"/>
          <cell r="AN804"/>
          <cell r="AO804"/>
          <cell r="AP804"/>
          <cell r="AQ804">
            <v>1965000</v>
          </cell>
          <cell r="AR804">
            <v>1965000</v>
          </cell>
          <cell r="AS804"/>
          <cell r="AT804">
            <v>0</v>
          </cell>
          <cell r="AU804">
            <v>982500</v>
          </cell>
          <cell r="AV804"/>
          <cell r="AW804">
            <v>982500</v>
          </cell>
          <cell r="AX804">
            <v>0</v>
          </cell>
          <cell r="AY804">
            <v>982500</v>
          </cell>
          <cell r="AZ804"/>
          <cell r="BA804"/>
          <cell r="BB804"/>
          <cell r="BC804"/>
          <cell r="BD804"/>
          <cell r="BE804"/>
          <cell r="BF804">
            <v>0</v>
          </cell>
          <cell r="BG804">
            <v>0</v>
          </cell>
          <cell r="BH804"/>
          <cell r="BI804">
            <v>0</v>
          </cell>
          <cell r="BJ804"/>
          <cell r="BK804"/>
          <cell r="BL804"/>
          <cell r="BM804"/>
          <cell r="BN804"/>
          <cell r="BO804"/>
          <cell r="BP804"/>
          <cell r="BQ804"/>
          <cell r="BR804"/>
          <cell r="BS804"/>
          <cell r="BT804">
            <v>0</v>
          </cell>
          <cell r="BU804"/>
          <cell r="BV804"/>
          <cell r="BW804"/>
          <cell r="BX804"/>
          <cell r="BY804"/>
          <cell r="BZ804"/>
          <cell r="CA804" t="str">
            <v>Berrens</v>
          </cell>
          <cell r="CB804"/>
          <cell r="CC804">
            <v>8</v>
          </cell>
        </row>
        <row r="805">
          <cell r="C805">
            <v>137</v>
          </cell>
          <cell r="D805">
            <v>15</v>
          </cell>
          <cell r="E805"/>
          <cell r="F805"/>
          <cell r="G805">
            <v>2024</v>
          </cell>
          <cell r="H805" t="str">
            <v/>
          </cell>
          <cell r="I805" t="str">
            <v>Yes</v>
          </cell>
          <cell r="J805">
            <v>0</v>
          </cell>
          <cell r="K805" t="str">
            <v>Sabie</v>
          </cell>
          <cell r="L805" t="str">
            <v>Other - LSL Replacement</v>
          </cell>
          <cell r="M805" t="str">
            <v>1100010-3</v>
          </cell>
          <cell r="N805" t="str">
            <v>Yes</v>
          </cell>
          <cell r="O805">
            <v>12773</v>
          </cell>
          <cell r="P805" t="str">
            <v>LSL</v>
          </cell>
          <cell r="Q805"/>
          <cell r="R805"/>
          <cell r="S805">
            <v>45064</v>
          </cell>
          <cell r="T805">
            <v>495000</v>
          </cell>
          <cell r="U805">
            <v>247500</v>
          </cell>
          <cell r="V805">
            <v>247500</v>
          </cell>
          <cell r="W805">
            <v>123750</v>
          </cell>
          <cell r="X805" t="str">
            <v>Part B</v>
          </cell>
          <cell r="Y805"/>
          <cell r="Z805"/>
          <cell r="AA805"/>
          <cell r="AB805"/>
          <cell r="AC805"/>
          <cell r="AD805">
            <v>45413</v>
          </cell>
          <cell r="AE805">
            <v>45566</v>
          </cell>
          <cell r="AF805"/>
          <cell r="AG805"/>
          <cell r="AH805" t="str">
            <v>Private/Public cost breakdown?</v>
          </cell>
          <cell r="AI805">
            <v>495000</v>
          </cell>
          <cell r="AJ805">
            <v>495000</v>
          </cell>
          <cell r="AK805">
            <v>0</v>
          </cell>
          <cell r="AL805"/>
          <cell r="AM805"/>
          <cell r="AN805"/>
          <cell r="AO805"/>
          <cell r="AP805"/>
          <cell r="AQ805">
            <v>495000</v>
          </cell>
          <cell r="AR805">
            <v>495000</v>
          </cell>
          <cell r="AS805"/>
          <cell r="AT805">
            <v>247500</v>
          </cell>
          <cell r="AU805">
            <v>0</v>
          </cell>
          <cell r="AV805"/>
          <cell r="AW805">
            <v>247500</v>
          </cell>
          <cell r="AX805">
            <v>123750</v>
          </cell>
          <cell r="AY805">
            <v>123750</v>
          </cell>
          <cell r="AZ805"/>
          <cell r="BA805"/>
          <cell r="BB805"/>
          <cell r="BC805"/>
          <cell r="BD805"/>
          <cell r="BE805"/>
          <cell r="BF805">
            <v>0</v>
          </cell>
          <cell r="BG805">
            <v>0</v>
          </cell>
          <cell r="BH805"/>
          <cell r="BI805">
            <v>0</v>
          </cell>
          <cell r="BJ805"/>
          <cell r="BK805"/>
          <cell r="BL805"/>
          <cell r="BM805"/>
          <cell r="BN805"/>
          <cell r="BO805"/>
          <cell r="BP805"/>
          <cell r="BQ805"/>
          <cell r="BR805"/>
          <cell r="BS805"/>
          <cell r="BT805"/>
          <cell r="BU805"/>
          <cell r="BV805"/>
          <cell r="BW805"/>
          <cell r="BX805"/>
          <cell r="BY805"/>
          <cell r="BZ805"/>
          <cell r="CA805" t="str">
            <v>Sabie</v>
          </cell>
          <cell r="CB805"/>
          <cell r="CC805">
            <v>11</v>
          </cell>
        </row>
        <row r="806">
          <cell r="C806">
            <v>274</v>
          </cell>
          <cell r="D806">
            <v>10</v>
          </cell>
          <cell r="E806">
            <v>142</v>
          </cell>
          <cell r="F806">
            <v>10</v>
          </cell>
          <cell r="G806" t="str">
            <v/>
          </cell>
          <cell r="H806" t="str">
            <v/>
          </cell>
          <cell r="I806" t="str">
            <v/>
          </cell>
          <cell r="J806">
            <v>0</v>
          </cell>
          <cell r="K806" t="str">
            <v>Schultz</v>
          </cell>
          <cell r="L806" t="str">
            <v>Watermain - Replace SW Portion of City</v>
          </cell>
          <cell r="M806" t="str">
            <v>1800004-4</v>
          </cell>
          <cell r="N806" t="str">
            <v xml:space="preserve">No </v>
          </cell>
          <cell r="O806">
            <v>4293</v>
          </cell>
          <cell r="P806" t="str">
            <v>Reg</v>
          </cell>
          <cell r="Q806" t="str">
            <v>Exempt</v>
          </cell>
          <cell r="R806"/>
          <cell r="S806"/>
          <cell r="T806"/>
          <cell r="U806"/>
          <cell r="V806"/>
          <cell r="W806">
            <v>0</v>
          </cell>
          <cell r="X806"/>
          <cell r="Y806"/>
          <cell r="Z806"/>
          <cell r="AA806"/>
          <cell r="AB806">
            <v>0</v>
          </cell>
          <cell r="AC806"/>
          <cell r="AD806"/>
          <cell r="AE806"/>
          <cell r="AF806"/>
          <cell r="AG806"/>
          <cell r="AH806"/>
          <cell r="AI806">
            <v>4925000</v>
          </cell>
          <cell r="AJ806">
            <v>4925000</v>
          </cell>
          <cell r="AK806">
            <v>0</v>
          </cell>
          <cell r="AL806"/>
          <cell r="AM806"/>
          <cell r="AN806"/>
          <cell r="AO806"/>
          <cell r="AP806"/>
          <cell r="AQ806">
            <v>4925000</v>
          </cell>
          <cell r="AR806">
            <v>0</v>
          </cell>
          <cell r="AS806"/>
          <cell r="AT806">
            <v>0</v>
          </cell>
          <cell r="AU806">
            <v>0</v>
          </cell>
          <cell r="AV806"/>
          <cell r="AW806">
            <v>0</v>
          </cell>
          <cell r="AX806">
            <v>0</v>
          </cell>
          <cell r="AY806">
            <v>0</v>
          </cell>
          <cell r="AZ806"/>
          <cell r="BA806"/>
          <cell r="BB806"/>
          <cell r="BC806"/>
          <cell r="BD806"/>
          <cell r="BE806"/>
          <cell r="BF806">
            <v>0</v>
          </cell>
          <cell r="BG806">
            <v>0</v>
          </cell>
          <cell r="BH806"/>
          <cell r="BI806">
            <v>0</v>
          </cell>
          <cell r="BJ806"/>
          <cell r="BK806"/>
          <cell r="BL806"/>
          <cell r="BM806"/>
          <cell r="BN806"/>
          <cell r="BO806"/>
          <cell r="BP806"/>
          <cell r="BQ806"/>
          <cell r="BR806"/>
          <cell r="BS806"/>
          <cell r="BT806">
            <v>0</v>
          </cell>
          <cell r="BU806"/>
          <cell r="BV806"/>
          <cell r="BW806"/>
          <cell r="BX806"/>
          <cell r="BY806"/>
          <cell r="BZ806"/>
          <cell r="CA806" t="str">
            <v>Schultz</v>
          </cell>
          <cell r="CB806" t="str">
            <v>Lafontaine</v>
          </cell>
          <cell r="CC806">
            <v>5</v>
          </cell>
        </row>
        <row r="807">
          <cell r="C807">
            <v>738</v>
          </cell>
          <cell r="D807">
            <v>5</v>
          </cell>
          <cell r="E807">
            <v>578</v>
          </cell>
          <cell r="F807">
            <v>5</v>
          </cell>
          <cell r="G807" t="str">
            <v/>
          </cell>
          <cell r="H807" t="str">
            <v/>
          </cell>
          <cell r="I807" t="str">
            <v/>
          </cell>
          <cell r="J807" t="str">
            <v>RD Commit</v>
          </cell>
          <cell r="K807" t="str">
            <v>Kanuit</v>
          </cell>
          <cell r="L807" t="str">
            <v>Treatment - Plant Rehab &amp; Well Valves</v>
          </cell>
          <cell r="M807" t="str">
            <v>1810003-1</v>
          </cell>
          <cell r="N807" t="str">
            <v xml:space="preserve">No </v>
          </cell>
          <cell r="O807">
            <v>227</v>
          </cell>
          <cell r="P807" t="str">
            <v>Reg</v>
          </cell>
          <cell r="Q807" t="str">
            <v>Exempt</v>
          </cell>
          <cell r="R807"/>
          <cell r="S807"/>
          <cell r="T807"/>
          <cell r="U807"/>
          <cell r="V807"/>
          <cell r="W807">
            <v>0</v>
          </cell>
          <cell r="X807"/>
          <cell r="Y807"/>
          <cell r="Z807"/>
          <cell r="AA807"/>
          <cell r="AB807">
            <v>0</v>
          </cell>
          <cell r="AC807"/>
          <cell r="AD807"/>
          <cell r="AE807"/>
          <cell r="AF807"/>
          <cell r="AG807"/>
          <cell r="AH807"/>
          <cell r="AI807">
            <v>409182</v>
          </cell>
          <cell r="AJ807">
            <v>409182</v>
          </cell>
          <cell r="AK807">
            <v>0</v>
          </cell>
          <cell r="AL807"/>
          <cell r="AM807"/>
          <cell r="AN807"/>
          <cell r="AO807"/>
          <cell r="AP807"/>
          <cell r="AQ807">
            <v>409182</v>
          </cell>
          <cell r="AR807">
            <v>0</v>
          </cell>
          <cell r="AS807"/>
          <cell r="AT807">
            <v>0</v>
          </cell>
          <cell r="AU807">
            <v>0</v>
          </cell>
          <cell r="AV807"/>
          <cell r="AW807">
            <v>0</v>
          </cell>
          <cell r="AX807">
            <v>0</v>
          </cell>
          <cell r="AY807">
            <v>0</v>
          </cell>
          <cell r="AZ807"/>
          <cell r="BA807"/>
          <cell r="BB807"/>
          <cell r="BC807"/>
          <cell r="BD807"/>
          <cell r="BE807"/>
          <cell r="BF807">
            <v>0</v>
          </cell>
          <cell r="BG807">
            <v>0</v>
          </cell>
          <cell r="BH807"/>
          <cell r="BI807"/>
          <cell r="BJ807" t="str">
            <v>RD Commit</v>
          </cell>
          <cell r="BK807"/>
          <cell r="BL807">
            <v>42944</v>
          </cell>
          <cell r="BM807">
            <v>409181.5673306773</v>
          </cell>
          <cell r="BN807">
            <v>435452</v>
          </cell>
          <cell r="BO807">
            <v>101</v>
          </cell>
          <cell r="BP807">
            <v>17</v>
          </cell>
          <cell r="BQ807"/>
          <cell r="BR807">
            <v>139471.96960143122</v>
          </cell>
          <cell r="BS807">
            <v>156405.5323007945</v>
          </cell>
          <cell r="BT807">
            <v>295877.50190222572</v>
          </cell>
          <cell r="BU807"/>
          <cell r="BV807"/>
          <cell r="BW807"/>
          <cell r="BX807"/>
          <cell r="BY807"/>
          <cell r="BZ807"/>
          <cell r="CA807" t="str">
            <v>Kanuit</v>
          </cell>
          <cell r="CB807" t="str">
            <v>Gallentine</v>
          </cell>
          <cell r="CC807">
            <v>9</v>
          </cell>
        </row>
        <row r="808">
          <cell r="C808">
            <v>739</v>
          </cell>
          <cell r="D808">
            <v>5</v>
          </cell>
          <cell r="E808">
            <v>579</v>
          </cell>
          <cell r="F808">
            <v>5</v>
          </cell>
          <cell r="G808" t="str">
            <v/>
          </cell>
          <cell r="H808" t="str">
            <v/>
          </cell>
          <cell r="I808" t="str">
            <v/>
          </cell>
          <cell r="J808" t="str">
            <v>RD Commit</v>
          </cell>
          <cell r="K808" t="str">
            <v>Kanuit</v>
          </cell>
          <cell r="L808" t="str">
            <v>Storage - Tower Rehab</v>
          </cell>
          <cell r="M808" t="str">
            <v>1810003-2</v>
          </cell>
          <cell r="N808" t="str">
            <v xml:space="preserve">No </v>
          </cell>
          <cell r="O808">
            <v>227</v>
          </cell>
          <cell r="P808" t="str">
            <v>Reg</v>
          </cell>
          <cell r="Q808" t="str">
            <v>Exempt</v>
          </cell>
          <cell r="R808"/>
          <cell r="S808"/>
          <cell r="T808"/>
          <cell r="U808"/>
          <cell r="V808"/>
          <cell r="W808">
            <v>0</v>
          </cell>
          <cell r="X808"/>
          <cell r="Y808"/>
          <cell r="Z808"/>
          <cell r="AA808"/>
          <cell r="AB808">
            <v>0</v>
          </cell>
          <cell r="AC808"/>
          <cell r="AD808"/>
          <cell r="AE808"/>
          <cell r="AF808"/>
          <cell r="AG808"/>
          <cell r="AH808"/>
          <cell r="AI808">
            <v>461626</v>
          </cell>
          <cell r="AJ808">
            <v>461626</v>
          </cell>
          <cell r="AK808">
            <v>0</v>
          </cell>
          <cell r="AL808"/>
          <cell r="AM808"/>
          <cell r="AN808"/>
          <cell r="AO808"/>
          <cell r="AP808"/>
          <cell r="AQ808">
            <v>461626</v>
          </cell>
          <cell r="AR808">
            <v>0</v>
          </cell>
          <cell r="AS808"/>
          <cell r="AT808">
            <v>0</v>
          </cell>
          <cell r="AU808">
            <v>0</v>
          </cell>
          <cell r="AV808"/>
          <cell r="AW808">
            <v>0</v>
          </cell>
          <cell r="AX808">
            <v>0</v>
          </cell>
          <cell r="AY808">
            <v>0</v>
          </cell>
          <cell r="AZ808"/>
          <cell r="BA808"/>
          <cell r="BB808"/>
          <cell r="BC808"/>
          <cell r="BD808"/>
          <cell r="BE808"/>
          <cell r="BF808">
            <v>0</v>
          </cell>
          <cell r="BG808">
            <v>0</v>
          </cell>
          <cell r="BH808"/>
          <cell r="BI808"/>
          <cell r="BJ808" t="str">
            <v>RD Commit</v>
          </cell>
          <cell r="BK808"/>
          <cell r="BL808">
            <v>42944</v>
          </cell>
          <cell r="BM808">
            <v>461626.33200531208</v>
          </cell>
          <cell r="BN808">
            <v>355948</v>
          </cell>
          <cell r="BO808">
            <v>101</v>
          </cell>
          <cell r="BP808">
            <v>17</v>
          </cell>
          <cell r="BQ808"/>
          <cell r="BR808">
            <v>107250.77415579729</v>
          </cell>
          <cell r="BS808">
            <v>127849.30695324217</v>
          </cell>
          <cell r="BT808">
            <v>235100.08110903946</v>
          </cell>
          <cell r="BU808"/>
          <cell r="BV808"/>
          <cell r="BW808"/>
          <cell r="BX808"/>
          <cell r="BY808"/>
          <cell r="BZ808"/>
          <cell r="CA808" t="str">
            <v>Kanuit</v>
          </cell>
          <cell r="CB808" t="str">
            <v>Gallentine</v>
          </cell>
          <cell r="CC808">
            <v>9</v>
          </cell>
        </row>
        <row r="809">
          <cell r="C809">
            <v>740</v>
          </cell>
          <cell r="D809">
            <v>5</v>
          </cell>
          <cell r="E809">
            <v>580</v>
          </cell>
          <cell r="F809">
            <v>5</v>
          </cell>
          <cell r="G809" t="str">
            <v/>
          </cell>
          <cell r="H809" t="str">
            <v/>
          </cell>
          <cell r="I809" t="str">
            <v/>
          </cell>
          <cell r="J809" t="str">
            <v>RD Commit</v>
          </cell>
          <cell r="K809" t="str">
            <v>Kanuit</v>
          </cell>
          <cell r="L809" t="str">
            <v>Watermain - Replace with Meters</v>
          </cell>
          <cell r="M809" t="str">
            <v>1810003-3</v>
          </cell>
          <cell r="N809" t="str">
            <v xml:space="preserve">No </v>
          </cell>
          <cell r="O809">
            <v>227</v>
          </cell>
          <cell r="P809" t="str">
            <v>Reg</v>
          </cell>
          <cell r="Q809" t="str">
            <v>Exempt</v>
          </cell>
          <cell r="R809"/>
          <cell r="S809"/>
          <cell r="T809"/>
          <cell r="U809"/>
          <cell r="V809"/>
          <cell r="W809">
            <v>0</v>
          </cell>
          <cell r="X809"/>
          <cell r="Y809"/>
          <cell r="Z809"/>
          <cell r="AA809"/>
          <cell r="AB809">
            <v>0</v>
          </cell>
          <cell r="AC809"/>
          <cell r="AD809"/>
          <cell r="AE809"/>
          <cell r="AF809"/>
          <cell r="AG809"/>
          <cell r="AH809"/>
          <cell r="AI809">
            <v>2183344</v>
          </cell>
          <cell r="AJ809">
            <v>2183344</v>
          </cell>
          <cell r="AK809">
            <v>0</v>
          </cell>
          <cell r="AL809"/>
          <cell r="AM809"/>
          <cell r="AN809"/>
          <cell r="AO809"/>
          <cell r="AP809"/>
          <cell r="AQ809">
            <v>2183344</v>
          </cell>
          <cell r="AR809">
            <v>0</v>
          </cell>
          <cell r="AS809"/>
          <cell r="AT809">
            <v>0</v>
          </cell>
          <cell r="AU809">
            <v>0</v>
          </cell>
          <cell r="AV809"/>
          <cell r="AW809">
            <v>0</v>
          </cell>
          <cell r="AX809">
            <v>0</v>
          </cell>
          <cell r="AY809">
            <v>0</v>
          </cell>
          <cell r="AZ809"/>
          <cell r="BA809"/>
          <cell r="BB809"/>
          <cell r="BC809"/>
          <cell r="BD809"/>
          <cell r="BE809"/>
          <cell r="BF809">
            <v>0</v>
          </cell>
          <cell r="BG809">
            <v>0</v>
          </cell>
          <cell r="BH809"/>
          <cell r="BI809"/>
          <cell r="BJ809" t="str">
            <v>RD Commit</v>
          </cell>
          <cell r="BK809"/>
          <cell r="BL809">
            <v>42944</v>
          </cell>
          <cell r="BM809">
            <v>2183343.7606905708</v>
          </cell>
          <cell r="BN809">
            <v>2853015</v>
          </cell>
          <cell r="BO809">
            <v>101</v>
          </cell>
          <cell r="BP809">
            <v>17</v>
          </cell>
          <cell r="BQ809"/>
          <cell r="BR809">
            <v>1119256.2562427714</v>
          </cell>
          <cell r="BS809">
            <v>1024745.1607459633</v>
          </cell>
          <cell r="BT809">
            <v>2144001.4169887346</v>
          </cell>
          <cell r="BU809"/>
          <cell r="BV809"/>
          <cell r="BW809"/>
          <cell r="BX809"/>
          <cell r="BY809"/>
          <cell r="BZ809"/>
          <cell r="CA809" t="str">
            <v>Kanuit</v>
          </cell>
          <cell r="CB809" t="str">
            <v>Gallentine</v>
          </cell>
          <cell r="CC809">
            <v>9</v>
          </cell>
        </row>
        <row r="810">
          <cell r="C810">
            <v>30</v>
          </cell>
          <cell r="D810">
            <v>20</v>
          </cell>
          <cell r="E810">
            <v>245</v>
          </cell>
          <cell r="F810">
            <v>10</v>
          </cell>
          <cell r="G810"/>
          <cell r="H810" t="str">
            <v/>
          </cell>
          <cell r="I810" t="str">
            <v/>
          </cell>
          <cell r="J810">
            <v>0</v>
          </cell>
          <cell r="K810" t="str">
            <v>Schultz</v>
          </cell>
          <cell r="L810" t="str">
            <v>Other - LSL Replacement</v>
          </cell>
          <cell r="M810" t="str">
            <v>1110013-9</v>
          </cell>
          <cell r="N810" t="str">
            <v>Yes</v>
          </cell>
          <cell r="O810">
            <v>890</v>
          </cell>
          <cell r="P810" t="str">
            <v>LSL</v>
          </cell>
          <cell r="Q810" t="str">
            <v>Exempt</v>
          </cell>
          <cell r="R810"/>
          <cell r="S810"/>
          <cell r="T810"/>
          <cell r="U810"/>
          <cell r="V810"/>
          <cell r="W810">
            <v>0</v>
          </cell>
          <cell r="X810"/>
          <cell r="Y810"/>
          <cell r="Z810"/>
          <cell r="AA810"/>
          <cell r="AB810">
            <v>0</v>
          </cell>
          <cell r="AC810"/>
          <cell r="AD810"/>
          <cell r="AE810"/>
          <cell r="AF810"/>
          <cell r="AG810"/>
          <cell r="AH810"/>
          <cell r="AI810">
            <v>33000</v>
          </cell>
          <cell r="AJ810">
            <v>33000</v>
          </cell>
          <cell r="AK810">
            <v>0</v>
          </cell>
          <cell r="AL810"/>
          <cell r="AM810"/>
          <cell r="AN810"/>
          <cell r="AO810"/>
          <cell r="AP810"/>
          <cell r="AQ810">
            <v>33000</v>
          </cell>
          <cell r="AR810">
            <v>0</v>
          </cell>
          <cell r="AS810"/>
          <cell r="AT810">
            <v>0</v>
          </cell>
          <cell r="AU810">
            <v>0</v>
          </cell>
          <cell r="AV810"/>
          <cell r="AW810">
            <v>0</v>
          </cell>
          <cell r="AX810">
            <v>0</v>
          </cell>
          <cell r="AY810">
            <v>0</v>
          </cell>
          <cell r="AZ810"/>
          <cell r="BA810"/>
          <cell r="BB810"/>
          <cell r="BC810"/>
          <cell r="BD810"/>
          <cell r="BE810"/>
          <cell r="BF810">
            <v>0</v>
          </cell>
          <cell r="BG810">
            <v>0</v>
          </cell>
          <cell r="BH810"/>
          <cell r="BI810">
            <v>0</v>
          </cell>
          <cell r="BJ810"/>
          <cell r="BK810"/>
          <cell r="BL810"/>
          <cell r="BM810"/>
          <cell r="BN810"/>
          <cell r="BO810"/>
          <cell r="BP810"/>
          <cell r="BQ810"/>
          <cell r="BR810"/>
          <cell r="BS810"/>
          <cell r="BT810">
            <v>0</v>
          </cell>
          <cell r="BU810"/>
          <cell r="BV810"/>
          <cell r="BW810"/>
          <cell r="BX810"/>
          <cell r="BY810"/>
          <cell r="BZ810"/>
          <cell r="CA810" t="str">
            <v>Schultz</v>
          </cell>
          <cell r="CB810"/>
          <cell r="CC810">
            <v>5</v>
          </cell>
        </row>
        <row r="811">
          <cell r="C811">
            <v>360</v>
          </cell>
          <cell r="D811">
            <v>10</v>
          </cell>
          <cell r="E811">
            <v>244</v>
          </cell>
          <cell r="F811">
            <v>10</v>
          </cell>
          <cell r="G811">
            <v>2023</v>
          </cell>
          <cell r="H811" t="str">
            <v>Yes</v>
          </cell>
          <cell r="I811" t="str">
            <v/>
          </cell>
          <cell r="J811">
            <v>0</v>
          </cell>
          <cell r="K811" t="str">
            <v>Schultz</v>
          </cell>
          <cell r="L811" t="str">
            <v>Watermain - NW Distribution Improvements</v>
          </cell>
          <cell r="M811" t="str">
            <v>1110013-8</v>
          </cell>
          <cell r="N811" t="str">
            <v xml:space="preserve">No </v>
          </cell>
          <cell r="O811">
            <v>890</v>
          </cell>
          <cell r="P811" t="str">
            <v>Reg</v>
          </cell>
          <cell r="Q811" t="str">
            <v>Exempt</v>
          </cell>
          <cell r="R811"/>
          <cell r="S811" t="str">
            <v>certified</v>
          </cell>
          <cell r="T811">
            <v>1777428</v>
          </cell>
          <cell r="U811"/>
          <cell r="V811"/>
          <cell r="W811">
            <v>795955</v>
          </cell>
          <cell r="X811" t="str">
            <v>23 Carryover</v>
          </cell>
          <cell r="Y811"/>
          <cell r="Z811">
            <v>44700</v>
          </cell>
          <cell r="AA811">
            <v>821250</v>
          </cell>
          <cell r="AB811">
            <v>0</v>
          </cell>
          <cell r="AC811" t="str">
            <v>Refer to RD</v>
          </cell>
          <cell r="AD811">
            <v>45047</v>
          </cell>
          <cell r="AE811">
            <v>45229</v>
          </cell>
          <cell r="AF811">
            <v>45093</v>
          </cell>
          <cell r="AG811"/>
          <cell r="AH811"/>
          <cell r="AI811">
            <v>1777428</v>
          </cell>
          <cell r="AJ811">
            <v>1714102</v>
          </cell>
          <cell r="AK811">
            <v>989178</v>
          </cell>
          <cell r="AL811">
            <v>45029</v>
          </cell>
          <cell r="AM811">
            <v>45106</v>
          </cell>
          <cell r="AN811">
            <v>1</v>
          </cell>
          <cell r="AO811">
            <v>1714102</v>
          </cell>
          <cell r="AP811"/>
          <cell r="AQ811">
            <v>1777428</v>
          </cell>
          <cell r="AR811">
            <v>1777428</v>
          </cell>
          <cell r="AS811"/>
          <cell r="AT811">
            <v>0</v>
          </cell>
          <cell r="AU811">
            <v>0</v>
          </cell>
          <cell r="AV811">
            <v>981473</v>
          </cell>
          <cell r="AW811">
            <v>981473</v>
          </cell>
          <cell r="AX811">
            <v>0</v>
          </cell>
          <cell r="AY811">
            <v>795955</v>
          </cell>
          <cell r="AZ811">
            <v>45167</v>
          </cell>
          <cell r="BA811">
            <v>45198</v>
          </cell>
          <cell r="BB811">
            <v>2024</v>
          </cell>
          <cell r="BC811" t="str">
            <v>DWRF/PF</v>
          </cell>
          <cell r="BD811"/>
          <cell r="BE811">
            <v>45152</v>
          </cell>
          <cell r="BF811">
            <v>930812.52462989243</v>
          </cell>
          <cell r="BG811">
            <v>981473.32462989248</v>
          </cell>
          <cell r="BH811"/>
          <cell r="BI811">
            <v>0</v>
          </cell>
          <cell r="BJ811"/>
          <cell r="BK811"/>
          <cell r="BL811"/>
          <cell r="BM811"/>
          <cell r="BN811"/>
          <cell r="BO811"/>
          <cell r="BP811"/>
          <cell r="BQ811"/>
          <cell r="BR811"/>
          <cell r="BS811"/>
          <cell r="BT811">
            <v>0</v>
          </cell>
          <cell r="BU811"/>
          <cell r="BV811"/>
          <cell r="BW811"/>
          <cell r="BX811"/>
          <cell r="BY811"/>
          <cell r="BZ811"/>
          <cell r="CA811" t="str">
            <v>Schultz</v>
          </cell>
          <cell r="CB811"/>
          <cell r="CC811">
            <v>5</v>
          </cell>
        </row>
        <row r="812">
          <cell r="C812">
            <v>271</v>
          </cell>
          <cell r="D812">
            <v>10</v>
          </cell>
          <cell r="E812">
            <v>137</v>
          </cell>
          <cell r="F812">
            <v>10</v>
          </cell>
          <cell r="G812" t="str">
            <v/>
          </cell>
          <cell r="H812" t="str">
            <v/>
          </cell>
          <cell r="I812" t="str">
            <v/>
          </cell>
          <cell r="J812">
            <v>0</v>
          </cell>
          <cell r="K812" t="str">
            <v>Berrens</v>
          </cell>
          <cell r="L812" t="str">
            <v>Watermain - Replace Old Water Main</v>
          </cell>
          <cell r="M812" t="str">
            <v>1640014-1</v>
          </cell>
          <cell r="N812" t="str">
            <v xml:space="preserve">No </v>
          </cell>
          <cell r="O812">
            <v>685</v>
          </cell>
          <cell r="P812" t="str">
            <v>Reg</v>
          </cell>
          <cell r="Q812" t="str">
            <v>Exempt</v>
          </cell>
          <cell r="R812"/>
          <cell r="S812"/>
          <cell r="T812"/>
          <cell r="U812"/>
          <cell r="V812"/>
          <cell r="W812">
            <v>0</v>
          </cell>
          <cell r="X812"/>
          <cell r="Y812"/>
          <cell r="Z812"/>
          <cell r="AA812"/>
          <cell r="AB812">
            <v>0</v>
          </cell>
          <cell r="AC812"/>
          <cell r="AD812"/>
          <cell r="AE812"/>
          <cell r="AF812"/>
          <cell r="AG812"/>
          <cell r="AH812"/>
          <cell r="AI812">
            <v>833500</v>
          </cell>
          <cell r="AJ812">
            <v>833500</v>
          </cell>
          <cell r="AK812">
            <v>0</v>
          </cell>
          <cell r="AL812"/>
          <cell r="AM812"/>
          <cell r="AN812"/>
          <cell r="AO812"/>
          <cell r="AP812"/>
          <cell r="AQ812">
            <v>833500</v>
          </cell>
          <cell r="AR812">
            <v>0</v>
          </cell>
          <cell r="AS812"/>
          <cell r="AT812">
            <v>0</v>
          </cell>
          <cell r="AU812">
            <v>0</v>
          </cell>
          <cell r="AV812"/>
          <cell r="AW812">
            <v>0</v>
          </cell>
          <cell r="AX812">
            <v>0</v>
          </cell>
          <cell r="AY812">
            <v>0</v>
          </cell>
          <cell r="AZ812"/>
          <cell r="BA812"/>
          <cell r="BB812"/>
          <cell r="BC812"/>
          <cell r="BD812"/>
          <cell r="BE812"/>
          <cell r="BF812">
            <v>0</v>
          </cell>
          <cell r="BG812">
            <v>0</v>
          </cell>
          <cell r="BH812"/>
          <cell r="BI812">
            <v>0</v>
          </cell>
          <cell r="BJ812"/>
          <cell r="BK812"/>
          <cell r="BL812"/>
          <cell r="BM812"/>
          <cell r="BN812"/>
          <cell r="BO812">
            <v>401</v>
          </cell>
          <cell r="BP812"/>
          <cell r="BQ812">
            <v>625125</v>
          </cell>
          <cell r="BR812"/>
          <cell r="BS812"/>
          <cell r="BT812">
            <v>0</v>
          </cell>
          <cell r="BU812"/>
          <cell r="BV812"/>
          <cell r="BW812"/>
          <cell r="BX812"/>
          <cell r="BY812"/>
          <cell r="BZ812"/>
          <cell r="CA812" t="str">
            <v>Berrens</v>
          </cell>
          <cell r="CB812" t="str">
            <v>Gallentine</v>
          </cell>
          <cell r="CC812">
            <v>8</v>
          </cell>
        </row>
        <row r="813">
          <cell r="C813">
            <v>764</v>
          </cell>
          <cell r="D813">
            <v>5</v>
          </cell>
          <cell r="E813">
            <v>606</v>
          </cell>
          <cell r="F813">
            <v>5</v>
          </cell>
          <cell r="G813"/>
          <cell r="H813" t="str">
            <v/>
          </cell>
          <cell r="I813" t="str">
            <v/>
          </cell>
          <cell r="J813">
            <v>0</v>
          </cell>
          <cell r="K813" t="str">
            <v>Kanuit</v>
          </cell>
          <cell r="L813" t="str">
            <v>Watermain - Reconstruct Distr Sys</v>
          </cell>
          <cell r="M813" t="str">
            <v>1500016-3</v>
          </cell>
          <cell r="N813" t="str">
            <v xml:space="preserve">No </v>
          </cell>
          <cell r="O813">
            <v>168</v>
          </cell>
          <cell r="P813" t="str">
            <v>Reg</v>
          </cell>
          <cell r="Q813" t="str">
            <v>Exempt</v>
          </cell>
          <cell r="R813"/>
          <cell r="S813"/>
          <cell r="T813"/>
          <cell r="U813"/>
          <cell r="V813"/>
          <cell r="W813">
            <v>0</v>
          </cell>
          <cell r="X813"/>
          <cell r="Y813"/>
          <cell r="Z813"/>
          <cell r="AA813"/>
          <cell r="AB813">
            <v>0</v>
          </cell>
          <cell r="AC813"/>
          <cell r="AD813"/>
          <cell r="AE813"/>
          <cell r="AF813"/>
          <cell r="AG813"/>
          <cell r="AH813"/>
          <cell r="AI813">
            <v>1074900</v>
          </cell>
          <cell r="AJ813">
            <v>1074900</v>
          </cell>
          <cell r="AK813">
            <v>0</v>
          </cell>
          <cell r="AL813"/>
          <cell r="AM813"/>
          <cell r="AN813"/>
          <cell r="AO813"/>
          <cell r="AP813"/>
          <cell r="AQ813">
            <v>1074900</v>
          </cell>
          <cell r="AR813">
            <v>0</v>
          </cell>
          <cell r="AS813"/>
          <cell r="AT813">
            <v>0</v>
          </cell>
          <cell r="AU813">
            <v>0</v>
          </cell>
          <cell r="AV813"/>
          <cell r="AW813">
            <v>0</v>
          </cell>
          <cell r="AX813">
            <v>0</v>
          </cell>
          <cell r="AY813">
            <v>0</v>
          </cell>
          <cell r="AZ813"/>
          <cell r="BA813"/>
          <cell r="BB813"/>
          <cell r="BC813"/>
          <cell r="BD813"/>
          <cell r="BE813"/>
          <cell r="BF813">
            <v>0</v>
          </cell>
          <cell r="BG813">
            <v>0</v>
          </cell>
          <cell r="BH813"/>
          <cell r="BI813">
            <v>0</v>
          </cell>
          <cell r="BJ813"/>
          <cell r="BK813"/>
          <cell r="BL813"/>
          <cell r="BM813"/>
          <cell r="BN813"/>
          <cell r="BO813"/>
          <cell r="BP813"/>
          <cell r="BQ813"/>
          <cell r="BR813"/>
          <cell r="BS813"/>
          <cell r="BT813">
            <v>0</v>
          </cell>
          <cell r="BU813"/>
          <cell r="BV813"/>
          <cell r="BW813"/>
          <cell r="BX813"/>
          <cell r="BY813"/>
          <cell r="BZ813"/>
          <cell r="CA813" t="str">
            <v>Kanuit</v>
          </cell>
          <cell r="CB813" t="str">
            <v>Gallentine</v>
          </cell>
          <cell r="CC813">
            <v>10</v>
          </cell>
        </row>
        <row r="814">
          <cell r="C814">
            <v>765</v>
          </cell>
          <cell r="D814">
            <v>5</v>
          </cell>
          <cell r="E814">
            <v>607</v>
          </cell>
          <cell r="F814">
            <v>5</v>
          </cell>
          <cell r="G814"/>
          <cell r="H814" t="str">
            <v/>
          </cell>
          <cell r="I814" t="str">
            <v/>
          </cell>
          <cell r="J814">
            <v>0</v>
          </cell>
          <cell r="K814" t="str">
            <v>Kanuit</v>
          </cell>
          <cell r="L814" t="str">
            <v>Storage - Replace Elevated Tank</v>
          </cell>
          <cell r="M814" t="str">
            <v>1500016-4</v>
          </cell>
          <cell r="N814" t="str">
            <v xml:space="preserve">No </v>
          </cell>
          <cell r="O814">
            <v>168</v>
          </cell>
          <cell r="P814" t="str">
            <v>Reg</v>
          </cell>
          <cell r="Q814" t="str">
            <v>Exempt</v>
          </cell>
          <cell r="R814"/>
          <cell r="S814"/>
          <cell r="T814"/>
          <cell r="U814"/>
          <cell r="V814"/>
          <cell r="W814">
            <v>0</v>
          </cell>
          <cell r="X814"/>
          <cell r="Y814"/>
          <cell r="Z814"/>
          <cell r="AA814"/>
          <cell r="AB814">
            <v>0</v>
          </cell>
          <cell r="AC814"/>
          <cell r="AD814"/>
          <cell r="AE814"/>
          <cell r="AF814"/>
          <cell r="AG814"/>
          <cell r="AH814"/>
          <cell r="AI814">
            <v>1455000</v>
          </cell>
          <cell r="AJ814">
            <v>1455000</v>
          </cell>
          <cell r="AK814">
            <v>0</v>
          </cell>
          <cell r="AL814"/>
          <cell r="AM814"/>
          <cell r="AN814"/>
          <cell r="AO814"/>
          <cell r="AP814"/>
          <cell r="AQ814">
            <v>1455000</v>
          </cell>
          <cell r="AR814">
            <v>0</v>
          </cell>
          <cell r="AS814"/>
          <cell r="AT814">
            <v>0</v>
          </cell>
          <cell r="AU814">
            <v>0</v>
          </cell>
          <cell r="AV814"/>
          <cell r="AW814">
            <v>0</v>
          </cell>
          <cell r="AX814">
            <v>0</v>
          </cell>
          <cell r="AY814">
            <v>0</v>
          </cell>
          <cell r="AZ814"/>
          <cell r="BA814"/>
          <cell r="BB814"/>
          <cell r="BC814"/>
          <cell r="BD814"/>
          <cell r="BE814"/>
          <cell r="BF814">
            <v>0</v>
          </cell>
          <cell r="BG814">
            <v>0</v>
          </cell>
          <cell r="BH814"/>
          <cell r="BI814">
            <v>0</v>
          </cell>
          <cell r="BJ814"/>
          <cell r="BK814"/>
          <cell r="BL814"/>
          <cell r="BM814"/>
          <cell r="BN814"/>
          <cell r="BO814"/>
          <cell r="BP814"/>
          <cell r="BQ814"/>
          <cell r="BR814"/>
          <cell r="BS814"/>
          <cell r="BT814">
            <v>0</v>
          </cell>
          <cell r="BU814"/>
          <cell r="BV814"/>
          <cell r="BW814"/>
          <cell r="BX814"/>
          <cell r="BY814"/>
          <cell r="BZ814"/>
          <cell r="CA814" t="str">
            <v>Kanuit</v>
          </cell>
          <cell r="CB814" t="str">
            <v>Gallentine</v>
          </cell>
          <cell r="CC814">
            <v>10</v>
          </cell>
        </row>
        <row r="815">
          <cell r="C815">
            <v>670</v>
          </cell>
          <cell r="D815">
            <v>7</v>
          </cell>
          <cell r="E815">
            <v>512</v>
          </cell>
          <cell r="F815">
            <v>7</v>
          </cell>
          <cell r="G815"/>
          <cell r="H815" t="str">
            <v/>
          </cell>
          <cell r="I815" t="str">
            <v/>
          </cell>
          <cell r="J815">
            <v>0</v>
          </cell>
          <cell r="K815" t="str">
            <v>Kanuit</v>
          </cell>
          <cell r="L815" t="str">
            <v>Source - Well House Rehab</v>
          </cell>
          <cell r="M815" t="str">
            <v>1250018-2</v>
          </cell>
          <cell r="N815" t="str">
            <v xml:space="preserve">No </v>
          </cell>
          <cell r="O815">
            <v>1089</v>
          </cell>
          <cell r="P815" t="str">
            <v>Reg</v>
          </cell>
          <cell r="Q815" t="str">
            <v>Exempt</v>
          </cell>
          <cell r="R815"/>
          <cell r="S815"/>
          <cell r="T815"/>
          <cell r="U815"/>
          <cell r="V815"/>
          <cell r="W815">
            <v>0</v>
          </cell>
          <cell r="X815"/>
          <cell r="Y815"/>
          <cell r="Z815"/>
          <cell r="AA815"/>
          <cell r="AB815">
            <v>0</v>
          </cell>
          <cell r="AC815"/>
          <cell r="AD815"/>
          <cell r="AE815"/>
          <cell r="AF815"/>
          <cell r="AG815"/>
          <cell r="AH815"/>
          <cell r="AI815">
            <v>400000</v>
          </cell>
          <cell r="AJ815">
            <v>400000</v>
          </cell>
          <cell r="AK815">
            <v>0</v>
          </cell>
          <cell r="AL815"/>
          <cell r="AM815"/>
          <cell r="AN815"/>
          <cell r="AO815"/>
          <cell r="AP815"/>
          <cell r="AQ815">
            <v>400000</v>
          </cell>
          <cell r="AR815">
            <v>0</v>
          </cell>
          <cell r="AS815"/>
          <cell r="AT815">
            <v>0</v>
          </cell>
          <cell r="AU815">
            <v>0</v>
          </cell>
          <cell r="AV815"/>
          <cell r="AW815">
            <v>0</v>
          </cell>
          <cell r="AX815">
            <v>0</v>
          </cell>
          <cell r="AY815">
            <v>0</v>
          </cell>
          <cell r="AZ815"/>
          <cell r="BA815"/>
          <cell r="BB815"/>
          <cell r="BC815"/>
          <cell r="BD815"/>
          <cell r="BE815"/>
          <cell r="BF815">
            <v>0</v>
          </cell>
          <cell r="BG815">
            <v>0</v>
          </cell>
          <cell r="BH815"/>
          <cell r="BI815">
            <v>0</v>
          </cell>
          <cell r="BJ815"/>
          <cell r="BK815"/>
          <cell r="BL815"/>
          <cell r="BM815"/>
          <cell r="BN815"/>
          <cell r="BO815"/>
          <cell r="BP815"/>
          <cell r="BQ815"/>
          <cell r="BR815"/>
          <cell r="BS815"/>
          <cell r="BT815">
            <v>0</v>
          </cell>
          <cell r="BU815"/>
          <cell r="BV815"/>
          <cell r="BW815"/>
          <cell r="BX815"/>
          <cell r="BY815"/>
          <cell r="BZ815"/>
          <cell r="CA815" t="str">
            <v>Kanuit</v>
          </cell>
          <cell r="CB815" t="str">
            <v>Gallentine</v>
          </cell>
          <cell r="CC815">
            <v>10</v>
          </cell>
        </row>
        <row r="816">
          <cell r="C816">
            <v>671</v>
          </cell>
          <cell r="D816">
            <v>7</v>
          </cell>
          <cell r="E816">
            <v>513</v>
          </cell>
          <cell r="F816">
            <v>7</v>
          </cell>
          <cell r="G816"/>
          <cell r="H816" t="str">
            <v/>
          </cell>
          <cell r="I816" t="str">
            <v/>
          </cell>
          <cell r="J816">
            <v>0</v>
          </cell>
          <cell r="K816" t="str">
            <v>Kanuit</v>
          </cell>
          <cell r="L816" t="str">
            <v>Watermain - Looping</v>
          </cell>
          <cell r="M816" t="str">
            <v>1250018-4</v>
          </cell>
          <cell r="N816" t="str">
            <v xml:space="preserve">No </v>
          </cell>
          <cell r="O816">
            <v>1089</v>
          </cell>
          <cell r="P816" t="str">
            <v>Reg</v>
          </cell>
          <cell r="Q816" t="str">
            <v>Exempt</v>
          </cell>
          <cell r="R816"/>
          <cell r="S816"/>
          <cell r="T816"/>
          <cell r="U816"/>
          <cell r="V816"/>
          <cell r="W816">
            <v>0</v>
          </cell>
          <cell r="X816"/>
          <cell r="Y816"/>
          <cell r="Z816"/>
          <cell r="AA816"/>
          <cell r="AB816">
            <v>0</v>
          </cell>
          <cell r="AC816"/>
          <cell r="AD816"/>
          <cell r="AE816"/>
          <cell r="AF816"/>
          <cell r="AG816"/>
          <cell r="AH816"/>
          <cell r="AI816">
            <v>764000</v>
          </cell>
          <cell r="AJ816">
            <v>764000</v>
          </cell>
          <cell r="AK816">
            <v>0</v>
          </cell>
          <cell r="AL816"/>
          <cell r="AM816"/>
          <cell r="AN816"/>
          <cell r="AO816"/>
          <cell r="AP816"/>
          <cell r="AQ816">
            <v>764000</v>
          </cell>
          <cell r="AR816">
            <v>0</v>
          </cell>
          <cell r="AS816"/>
          <cell r="AT816">
            <v>0</v>
          </cell>
          <cell r="AU816">
            <v>0</v>
          </cell>
          <cell r="AV816"/>
          <cell r="AW816">
            <v>0</v>
          </cell>
          <cell r="AX816">
            <v>0</v>
          </cell>
          <cell r="AY816">
            <v>0</v>
          </cell>
          <cell r="AZ816"/>
          <cell r="BA816"/>
          <cell r="BB816"/>
          <cell r="BC816"/>
          <cell r="BD816"/>
          <cell r="BE816"/>
          <cell r="BF816">
            <v>0</v>
          </cell>
          <cell r="BG816">
            <v>0</v>
          </cell>
          <cell r="BH816"/>
          <cell r="BI816">
            <v>0</v>
          </cell>
          <cell r="BJ816"/>
          <cell r="BK816"/>
          <cell r="BL816"/>
          <cell r="BM816"/>
          <cell r="BN816"/>
          <cell r="BO816"/>
          <cell r="BP816"/>
          <cell r="BQ816"/>
          <cell r="BR816"/>
          <cell r="BS816"/>
          <cell r="BT816">
            <v>0</v>
          </cell>
          <cell r="BU816"/>
          <cell r="BV816"/>
          <cell r="BW816"/>
          <cell r="BX816"/>
          <cell r="BY816"/>
          <cell r="BZ816"/>
          <cell r="CA816" t="str">
            <v>Kanuit</v>
          </cell>
          <cell r="CB816" t="str">
            <v>Gallentine</v>
          </cell>
          <cell r="CC816">
            <v>10</v>
          </cell>
        </row>
        <row r="817">
          <cell r="C817">
            <v>761</v>
          </cell>
          <cell r="D817">
            <v>5</v>
          </cell>
          <cell r="E817">
            <v>603</v>
          </cell>
          <cell r="F817">
            <v>5</v>
          </cell>
          <cell r="G817"/>
          <cell r="H817" t="str">
            <v/>
          </cell>
          <cell r="I817" t="str">
            <v/>
          </cell>
          <cell r="J817">
            <v>0</v>
          </cell>
          <cell r="K817" t="str">
            <v>Kanuit</v>
          </cell>
          <cell r="L817" t="str">
            <v>Storage - New Tower</v>
          </cell>
          <cell r="M817" t="str">
            <v>1250018-3</v>
          </cell>
          <cell r="N817" t="str">
            <v xml:space="preserve">No </v>
          </cell>
          <cell r="O817">
            <v>1089</v>
          </cell>
          <cell r="P817" t="str">
            <v>Reg</v>
          </cell>
          <cell r="Q817" t="str">
            <v>Exempt</v>
          </cell>
          <cell r="R817"/>
          <cell r="S817"/>
          <cell r="T817"/>
          <cell r="U817"/>
          <cell r="V817"/>
          <cell r="W817">
            <v>0</v>
          </cell>
          <cell r="X817"/>
          <cell r="Y817"/>
          <cell r="Z817"/>
          <cell r="AA817"/>
          <cell r="AB817">
            <v>0</v>
          </cell>
          <cell r="AC817"/>
          <cell r="AD817"/>
          <cell r="AE817"/>
          <cell r="AF817"/>
          <cell r="AG817"/>
          <cell r="AH817"/>
          <cell r="AI817">
            <v>1270000</v>
          </cell>
          <cell r="AJ817">
            <v>1270000</v>
          </cell>
          <cell r="AK817">
            <v>0</v>
          </cell>
          <cell r="AL817"/>
          <cell r="AM817"/>
          <cell r="AN817"/>
          <cell r="AO817"/>
          <cell r="AP817"/>
          <cell r="AQ817">
            <v>1270000</v>
          </cell>
          <cell r="AR817">
            <v>0</v>
          </cell>
          <cell r="AS817"/>
          <cell r="AT817">
            <v>0</v>
          </cell>
          <cell r="AU817">
            <v>0</v>
          </cell>
          <cell r="AV817"/>
          <cell r="AW817">
            <v>0</v>
          </cell>
          <cell r="AX817">
            <v>0</v>
          </cell>
          <cell r="AY817">
            <v>0</v>
          </cell>
          <cell r="AZ817"/>
          <cell r="BA817"/>
          <cell r="BB817"/>
          <cell r="BC817"/>
          <cell r="BD817"/>
          <cell r="BE817"/>
          <cell r="BF817">
            <v>0</v>
          </cell>
          <cell r="BG817">
            <v>0</v>
          </cell>
          <cell r="BH817"/>
          <cell r="BI817">
            <v>0</v>
          </cell>
          <cell r="BJ817"/>
          <cell r="BK817"/>
          <cell r="BL817"/>
          <cell r="BM817"/>
          <cell r="BN817"/>
          <cell r="BO817"/>
          <cell r="BP817"/>
          <cell r="BQ817"/>
          <cell r="BR817"/>
          <cell r="BS817"/>
          <cell r="BT817">
            <v>0</v>
          </cell>
          <cell r="BU817"/>
          <cell r="BV817"/>
          <cell r="BW817"/>
          <cell r="BX817"/>
          <cell r="BY817"/>
          <cell r="BZ817"/>
          <cell r="CA817" t="str">
            <v>Kanuit</v>
          </cell>
          <cell r="CB817" t="str">
            <v>Gallentine</v>
          </cell>
          <cell r="CC817">
            <v>10</v>
          </cell>
        </row>
        <row r="818">
          <cell r="C818">
            <v>646</v>
          </cell>
          <cell r="D818">
            <v>8</v>
          </cell>
          <cell r="E818"/>
          <cell r="F818"/>
          <cell r="G818"/>
          <cell r="H818" t="str">
            <v/>
          </cell>
          <cell r="I818" t="str">
            <v/>
          </cell>
          <cell r="J818">
            <v>0</v>
          </cell>
          <cell r="K818" t="str">
            <v>Berrens</v>
          </cell>
          <cell r="L818" t="str">
            <v>Source - Two Replacement Wells</v>
          </cell>
          <cell r="M818" t="str">
            <v>1640015-1</v>
          </cell>
          <cell r="N818" t="str">
            <v xml:space="preserve">No </v>
          </cell>
          <cell r="O818">
            <v>99</v>
          </cell>
          <cell r="P818" t="str">
            <v>Reg</v>
          </cell>
          <cell r="Q818"/>
          <cell r="R818"/>
          <cell r="S818"/>
          <cell r="T818"/>
          <cell r="U818"/>
          <cell r="V818"/>
          <cell r="W818">
            <v>0</v>
          </cell>
          <cell r="X818"/>
          <cell r="Y818"/>
          <cell r="Z818"/>
          <cell r="AA818"/>
          <cell r="AB818"/>
          <cell r="AC818"/>
          <cell r="AD818"/>
          <cell r="AE818"/>
          <cell r="AF818"/>
          <cell r="AG818"/>
          <cell r="AH818"/>
          <cell r="AI818">
            <v>1654000</v>
          </cell>
          <cell r="AJ818">
            <v>1654000</v>
          </cell>
          <cell r="AK818">
            <v>0</v>
          </cell>
          <cell r="AL818"/>
          <cell r="AM818"/>
          <cell r="AN818"/>
          <cell r="AO818"/>
          <cell r="AP818"/>
          <cell r="AQ818">
            <v>1654000</v>
          </cell>
          <cell r="AR818">
            <v>0</v>
          </cell>
          <cell r="AS818"/>
          <cell r="AT818">
            <v>0</v>
          </cell>
          <cell r="AU818">
            <v>0</v>
          </cell>
          <cell r="AV818"/>
          <cell r="AW818">
            <v>0</v>
          </cell>
          <cell r="AX818">
            <v>0</v>
          </cell>
          <cell r="AY818">
            <v>0</v>
          </cell>
          <cell r="AZ818"/>
          <cell r="BA818"/>
          <cell r="BB818"/>
          <cell r="BC818"/>
          <cell r="BD818"/>
          <cell r="BE818"/>
          <cell r="BF818">
            <v>0</v>
          </cell>
          <cell r="BG818">
            <v>0</v>
          </cell>
          <cell r="BH818"/>
          <cell r="BI818">
            <v>0</v>
          </cell>
          <cell r="BJ818"/>
          <cell r="BK818"/>
          <cell r="BL818"/>
          <cell r="BM818"/>
          <cell r="BN818"/>
          <cell r="BO818"/>
          <cell r="BP818"/>
          <cell r="BQ818"/>
          <cell r="BR818"/>
          <cell r="BS818"/>
          <cell r="BT818"/>
          <cell r="BU818"/>
          <cell r="BV818"/>
          <cell r="BW818"/>
          <cell r="BX818"/>
          <cell r="BY818"/>
          <cell r="BZ818"/>
          <cell r="CA818" t="str">
            <v>Berrens</v>
          </cell>
          <cell r="CB818"/>
          <cell r="CC818">
            <v>8</v>
          </cell>
        </row>
        <row r="819">
          <cell r="C819">
            <v>791</v>
          </cell>
          <cell r="D819">
            <v>5</v>
          </cell>
          <cell r="E819"/>
          <cell r="F819"/>
          <cell r="G819"/>
          <cell r="H819" t="str">
            <v/>
          </cell>
          <cell r="I819" t="str">
            <v/>
          </cell>
          <cell r="J819">
            <v>0</v>
          </cell>
          <cell r="K819" t="str">
            <v>Berrens</v>
          </cell>
          <cell r="L819" t="str">
            <v>Storage - 50,000 Gal Tower</v>
          </cell>
          <cell r="M819" t="str">
            <v>1640015-2</v>
          </cell>
          <cell r="N819" t="str">
            <v xml:space="preserve">No </v>
          </cell>
          <cell r="O819">
            <v>99</v>
          </cell>
          <cell r="P819" t="str">
            <v>Reg</v>
          </cell>
          <cell r="Q819"/>
          <cell r="R819"/>
          <cell r="S819"/>
          <cell r="T819"/>
          <cell r="U819"/>
          <cell r="V819"/>
          <cell r="W819">
            <v>0</v>
          </cell>
          <cell r="X819"/>
          <cell r="Y819"/>
          <cell r="Z819"/>
          <cell r="AA819"/>
          <cell r="AB819"/>
          <cell r="AC819"/>
          <cell r="AD819"/>
          <cell r="AE819"/>
          <cell r="AF819"/>
          <cell r="AG819"/>
          <cell r="AH819"/>
          <cell r="AI819">
            <v>1838000</v>
          </cell>
          <cell r="AJ819">
            <v>1838000</v>
          </cell>
          <cell r="AK819">
            <v>0</v>
          </cell>
          <cell r="AL819"/>
          <cell r="AM819"/>
          <cell r="AN819"/>
          <cell r="AO819"/>
          <cell r="AP819"/>
          <cell r="AQ819">
            <v>1838000</v>
          </cell>
          <cell r="AR819">
            <v>0</v>
          </cell>
          <cell r="AS819"/>
          <cell r="AT819">
            <v>0</v>
          </cell>
          <cell r="AU819">
            <v>0</v>
          </cell>
          <cell r="AV819"/>
          <cell r="AW819">
            <v>0</v>
          </cell>
          <cell r="AX819">
            <v>0</v>
          </cell>
          <cell r="AY819">
            <v>0</v>
          </cell>
          <cell r="AZ819"/>
          <cell r="BA819"/>
          <cell r="BB819"/>
          <cell r="BC819"/>
          <cell r="BD819"/>
          <cell r="BE819"/>
          <cell r="BF819">
            <v>0</v>
          </cell>
          <cell r="BG819">
            <v>0</v>
          </cell>
          <cell r="BH819"/>
          <cell r="BI819">
            <v>0</v>
          </cell>
          <cell r="BJ819"/>
          <cell r="BK819"/>
          <cell r="BL819"/>
          <cell r="BM819"/>
          <cell r="BN819"/>
          <cell r="BO819"/>
          <cell r="BP819"/>
          <cell r="BQ819"/>
          <cell r="BR819"/>
          <cell r="BS819"/>
          <cell r="BT819"/>
          <cell r="BU819"/>
          <cell r="BV819"/>
          <cell r="BW819"/>
          <cell r="BX819"/>
          <cell r="BY819"/>
          <cell r="BZ819"/>
          <cell r="CA819" t="str">
            <v>Berrens</v>
          </cell>
          <cell r="CB819"/>
          <cell r="CC819">
            <v>8</v>
          </cell>
        </row>
        <row r="820">
          <cell r="C820">
            <v>792</v>
          </cell>
          <cell r="D820">
            <v>5</v>
          </cell>
          <cell r="E820"/>
          <cell r="F820"/>
          <cell r="G820"/>
          <cell r="H820" t="str">
            <v/>
          </cell>
          <cell r="I820" t="str">
            <v/>
          </cell>
          <cell r="J820">
            <v>0</v>
          </cell>
          <cell r="K820" t="str">
            <v>Berrens</v>
          </cell>
          <cell r="L820" t="str">
            <v>Watermain - Replace</v>
          </cell>
          <cell r="M820" t="str">
            <v>1640015-3</v>
          </cell>
          <cell r="N820" t="str">
            <v xml:space="preserve">No </v>
          </cell>
          <cell r="O820">
            <v>99</v>
          </cell>
          <cell r="P820" t="str">
            <v>Reg</v>
          </cell>
          <cell r="Q820"/>
          <cell r="R820"/>
          <cell r="S820"/>
          <cell r="T820"/>
          <cell r="U820"/>
          <cell r="V820"/>
          <cell r="W820">
            <v>0</v>
          </cell>
          <cell r="X820"/>
          <cell r="Y820"/>
          <cell r="Z820"/>
          <cell r="AA820"/>
          <cell r="AB820"/>
          <cell r="AC820"/>
          <cell r="AD820"/>
          <cell r="AE820"/>
          <cell r="AF820"/>
          <cell r="AG820"/>
          <cell r="AH820"/>
          <cell r="AI820">
            <v>2682000</v>
          </cell>
          <cell r="AJ820">
            <v>2682000</v>
          </cell>
          <cell r="AK820">
            <v>0</v>
          </cell>
          <cell r="AL820"/>
          <cell r="AM820"/>
          <cell r="AN820"/>
          <cell r="AO820"/>
          <cell r="AP820"/>
          <cell r="AQ820">
            <v>2682000</v>
          </cell>
          <cell r="AR820">
            <v>0</v>
          </cell>
          <cell r="AS820"/>
          <cell r="AT820">
            <v>0</v>
          </cell>
          <cell r="AU820">
            <v>0</v>
          </cell>
          <cell r="AV820"/>
          <cell r="AW820">
            <v>0</v>
          </cell>
          <cell r="AX820">
            <v>0</v>
          </cell>
          <cell r="AY820">
            <v>0</v>
          </cell>
          <cell r="AZ820"/>
          <cell r="BA820"/>
          <cell r="BB820"/>
          <cell r="BC820"/>
          <cell r="BD820"/>
          <cell r="BE820"/>
          <cell r="BF820">
            <v>0</v>
          </cell>
          <cell r="BG820">
            <v>0</v>
          </cell>
          <cell r="BH820"/>
          <cell r="BI820">
            <v>0</v>
          </cell>
          <cell r="BJ820"/>
          <cell r="BK820"/>
          <cell r="BL820"/>
          <cell r="BM820"/>
          <cell r="BN820"/>
          <cell r="BO820"/>
          <cell r="BP820"/>
          <cell r="BQ820"/>
          <cell r="BR820"/>
          <cell r="BS820"/>
          <cell r="BT820"/>
          <cell r="BU820"/>
          <cell r="BV820"/>
          <cell r="BW820"/>
          <cell r="BX820"/>
          <cell r="BY820"/>
          <cell r="BZ820"/>
          <cell r="CA820" t="str">
            <v>Berrens</v>
          </cell>
          <cell r="CB820"/>
          <cell r="CC820">
            <v>8</v>
          </cell>
        </row>
        <row r="821">
          <cell r="C821">
            <v>793</v>
          </cell>
          <cell r="D821">
            <v>5</v>
          </cell>
          <cell r="E821"/>
          <cell r="F821"/>
          <cell r="G821"/>
          <cell r="H821" t="str">
            <v/>
          </cell>
          <cell r="I821" t="str">
            <v/>
          </cell>
          <cell r="J821">
            <v>0</v>
          </cell>
          <cell r="K821" t="str">
            <v>Berrens</v>
          </cell>
          <cell r="L821" t="str">
            <v>Conservation - Meters</v>
          </cell>
          <cell r="M821" t="str">
            <v>1640015-4</v>
          </cell>
          <cell r="N821" t="str">
            <v xml:space="preserve">No </v>
          </cell>
          <cell r="O821">
            <v>99</v>
          </cell>
          <cell r="P821" t="str">
            <v>Reg</v>
          </cell>
          <cell r="Q821"/>
          <cell r="R821"/>
          <cell r="S821"/>
          <cell r="T821"/>
          <cell r="U821"/>
          <cell r="V821"/>
          <cell r="W821">
            <v>0</v>
          </cell>
          <cell r="X821"/>
          <cell r="Y821"/>
          <cell r="Z821"/>
          <cell r="AA821"/>
          <cell r="AB821"/>
          <cell r="AC821"/>
          <cell r="AD821"/>
          <cell r="AE821"/>
          <cell r="AF821"/>
          <cell r="AG821"/>
          <cell r="AH821"/>
          <cell r="AI821">
            <v>112000</v>
          </cell>
          <cell r="AJ821">
            <v>112000</v>
          </cell>
          <cell r="AK821">
            <v>0</v>
          </cell>
          <cell r="AL821"/>
          <cell r="AM821"/>
          <cell r="AN821"/>
          <cell r="AO821"/>
          <cell r="AP821"/>
          <cell r="AQ821">
            <v>112000</v>
          </cell>
          <cell r="AR821">
            <v>0</v>
          </cell>
          <cell r="AS821"/>
          <cell r="AT821">
            <v>0</v>
          </cell>
          <cell r="AU821">
            <v>0</v>
          </cell>
          <cell r="AV821"/>
          <cell r="AW821">
            <v>0</v>
          </cell>
          <cell r="AX821">
            <v>0</v>
          </cell>
          <cell r="AY821">
            <v>0</v>
          </cell>
          <cell r="AZ821"/>
          <cell r="BA821"/>
          <cell r="BB821"/>
          <cell r="BC821"/>
          <cell r="BD821"/>
          <cell r="BE821"/>
          <cell r="BF821">
            <v>0</v>
          </cell>
          <cell r="BG821">
            <v>0</v>
          </cell>
          <cell r="BH821"/>
          <cell r="BI821">
            <v>0</v>
          </cell>
          <cell r="BJ821"/>
          <cell r="BK821"/>
          <cell r="BL821"/>
          <cell r="BM821"/>
          <cell r="BN821"/>
          <cell r="BO821"/>
          <cell r="BP821"/>
          <cell r="BQ821"/>
          <cell r="BR821"/>
          <cell r="BS821"/>
          <cell r="BT821"/>
          <cell r="BU821"/>
          <cell r="BV821"/>
          <cell r="BW821"/>
          <cell r="BX821"/>
          <cell r="BY821"/>
          <cell r="BZ821"/>
          <cell r="CA821" t="str">
            <v>Berrens</v>
          </cell>
          <cell r="CB821"/>
          <cell r="CC821">
            <v>8</v>
          </cell>
        </row>
        <row r="822">
          <cell r="C822">
            <v>194</v>
          </cell>
          <cell r="D822">
            <v>12</v>
          </cell>
          <cell r="E822"/>
          <cell r="F822"/>
          <cell r="G822">
            <v>2024</v>
          </cell>
          <cell r="H822" t="str">
            <v/>
          </cell>
          <cell r="I822" t="str">
            <v>Yes</v>
          </cell>
          <cell r="J822">
            <v>0</v>
          </cell>
          <cell r="K822" t="str">
            <v>Schultz</v>
          </cell>
          <cell r="L822" t="str">
            <v>Watermain - Repl 7th Ave &amp; Loop</v>
          </cell>
          <cell r="M822" t="str">
            <v>1450012-7</v>
          </cell>
          <cell r="N822" t="str">
            <v xml:space="preserve">No </v>
          </cell>
          <cell r="O822">
            <v>1606</v>
          </cell>
          <cell r="P822" t="str">
            <v>Reg</v>
          </cell>
          <cell r="Q822"/>
          <cell r="R822"/>
          <cell r="S822">
            <v>45078</v>
          </cell>
          <cell r="T822">
            <v>490000</v>
          </cell>
          <cell r="U822"/>
          <cell r="V822"/>
          <cell r="W822">
            <v>490000</v>
          </cell>
          <cell r="X822" t="str">
            <v>Part B</v>
          </cell>
          <cell r="Y822"/>
          <cell r="Z822"/>
          <cell r="AA822"/>
          <cell r="AB822"/>
          <cell r="AC822"/>
          <cell r="AD822">
            <v>45778</v>
          </cell>
          <cell r="AE822">
            <v>45901</v>
          </cell>
          <cell r="AF822"/>
          <cell r="AG822"/>
          <cell r="AH822"/>
          <cell r="AI822">
            <v>490000</v>
          </cell>
          <cell r="AJ822">
            <v>490000</v>
          </cell>
          <cell r="AK822">
            <v>0</v>
          </cell>
          <cell r="AL822"/>
          <cell r="AM822"/>
          <cell r="AN822"/>
          <cell r="AO822"/>
          <cell r="AP822"/>
          <cell r="AQ822">
            <v>490000</v>
          </cell>
          <cell r="AR822">
            <v>490000</v>
          </cell>
          <cell r="AS822"/>
          <cell r="AT822">
            <v>0</v>
          </cell>
          <cell r="AU822">
            <v>0</v>
          </cell>
          <cell r="AV822"/>
          <cell r="AW822">
            <v>0</v>
          </cell>
          <cell r="AX822">
            <v>0</v>
          </cell>
          <cell r="AY822">
            <v>490000</v>
          </cell>
          <cell r="AZ822"/>
          <cell r="BA822"/>
          <cell r="BB822"/>
          <cell r="BC822"/>
          <cell r="BD822"/>
          <cell r="BE822"/>
          <cell r="BF822">
            <v>0</v>
          </cell>
          <cell r="BG822">
            <v>0</v>
          </cell>
          <cell r="BH822"/>
          <cell r="BI822">
            <v>0</v>
          </cell>
          <cell r="BJ822"/>
          <cell r="BK822"/>
          <cell r="BL822"/>
          <cell r="BM822"/>
          <cell r="BN822"/>
          <cell r="BO822"/>
          <cell r="BP822"/>
          <cell r="BQ822"/>
          <cell r="BR822"/>
          <cell r="BS822"/>
          <cell r="BT822"/>
          <cell r="BU822"/>
          <cell r="BV822"/>
          <cell r="BW822"/>
          <cell r="BX822"/>
          <cell r="BY822"/>
          <cell r="BZ822"/>
          <cell r="CA822" t="str">
            <v>Schultz</v>
          </cell>
          <cell r="CB822"/>
          <cell r="CC822">
            <v>1</v>
          </cell>
        </row>
        <row r="823">
          <cell r="C823">
            <v>531</v>
          </cell>
          <cell r="D823">
            <v>10</v>
          </cell>
          <cell r="E823">
            <v>390</v>
          </cell>
          <cell r="F823">
            <v>10</v>
          </cell>
          <cell r="G823" t="str">
            <v/>
          </cell>
          <cell r="H823" t="str">
            <v/>
          </cell>
          <cell r="I823" t="str">
            <v/>
          </cell>
          <cell r="J823">
            <v>0</v>
          </cell>
          <cell r="K823" t="str">
            <v>Schultz</v>
          </cell>
          <cell r="L823" t="str">
            <v>Watermain - Ross Ave. Utility Repl Prjct</v>
          </cell>
          <cell r="M823" t="str">
            <v>1450012-6</v>
          </cell>
          <cell r="N823" t="str">
            <v xml:space="preserve">No </v>
          </cell>
          <cell r="O823">
            <v>1700</v>
          </cell>
          <cell r="P823" t="str">
            <v>Reg</v>
          </cell>
          <cell r="Q823" t="str">
            <v>Exempt</v>
          </cell>
          <cell r="R823"/>
          <cell r="S823"/>
          <cell r="T823"/>
          <cell r="U823"/>
          <cell r="V823"/>
          <cell r="W823">
            <v>0</v>
          </cell>
          <cell r="X823"/>
          <cell r="Y823"/>
          <cell r="Z823"/>
          <cell r="AA823"/>
          <cell r="AB823">
            <v>0</v>
          </cell>
          <cell r="AC823"/>
          <cell r="AD823"/>
          <cell r="AE823"/>
          <cell r="AF823"/>
          <cell r="AG823"/>
          <cell r="AH823"/>
          <cell r="AI823">
            <v>520000</v>
          </cell>
          <cell r="AJ823">
            <v>520000</v>
          </cell>
          <cell r="AK823">
            <v>0</v>
          </cell>
          <cell r="AL823"/>
          <cell r="AM823"/>
          <cell r="AN823"/>
          <cell r="AO823"/>
          <cell r="AP823"/>
          <cell r="AQ823">
            <v>520000</v>
          </cell>
          <cell r="AR823">
            <v>0</v>
          </cell>
          <cell r="AS823"/>
          <cell r="AT823">
            <v>0</v>
          </cell>
          <cell r="AU823">
            <v>0</v>
          </cell>
          <cell r="AV823"/>
          <cell r="AW823">
            <v>0</v>
          </cell>
          <cell r="AX823">
            <v>0</v>
          </cell>
          <cell r="AY823">
            <v>0</v>
          </cell>
          <cell r="AZ823"/>
          <cell r="BA823"/>
          <cell r="BB823"/>
          <cell r="BC823"/>
          <cell r="BD823"/>
          <cell r="BE823"/>
          <cell r="BF823">
            <v>0</v>
          </cell>
          <cell r="BG823">
            <v>258000</v>
          </cell>
          <cell r="BH823"/>
          <cell r="BI823">
            <v>0</v>
          </cell>
          <cell r="BJ823"/>
          <cell r="BK823"/>
          <cell r="BL823"/>
          <cell r="BM823"/>
          <cell r="BN823"/>
          <cell r="BO823"/>
          <cell r="BP823"/>
          <cell r="BQ823"/>
          <cell r="BR823"/>
          <cell r="BS823"/>
          <cell r="BT823">
            <v>0</v>
          </cell>
          <cell r="BU823"/>
          <cell r="BV823"/>
          <cell r="BW823"/>
          <cell r="BX823"/>
          <cell r="BY823"/>
          <cell r="BZ823"/>
          <cell r="CA823" t="str">
            <v>Schultz</v>
          </cell>
          <cell r="CB823" t="str">
            <v>Schultz</v>
          </cell>
          <cell r="CC823">
            <v>1</v>
          </cell>
        </row>
        <row r="824">
          <cell r="C824">
            <v>238</v>
          </cell>
          <cell r="D824">
            <v>11</v>
          </cell>
          <cell r="E824">
            <v>108</v>
          </cell>
          <cell r="F824">
            <v>11</v>
          </cell>
          <cell r="G824"/>
          <cell r="H824" t="str">
            <v/>
          </cell>
          <cell r="I824" t="str">
            <v/>
          </cell>
          <cell r="J824">
            <v>0</v>
          </cell>
          <cell r="K824" t="str">
            <v>Kanuit</v>
          </cell>
          <cell r="L824" t="str">
            <v>Storage - New 1MG West Side Tower</v>
          </cell>
          <cell r="M824" t="str">
            <v>1810004-4</v>
          </cell>
          <cell r="N824" t="str">
            <v xml:space="preserve">No </v>
          </cell>
          <cell r="O824">
            <v>9124</v>
          </cell>
          <cell r="P824" t="str">
            <v>Reg</v>
          </cell>
          <cell r="Q824" t="str">
            <v>Exempt</v>
          </cell>
          <cell r="R824">
            <v>0</v>
          </cell>
          <cell r="S824"/>
          <cell r="T824"/>
          <cell r="U824"/>
          <cell r="V824"/>
          <cell r="W824">
            <v>0</v>
          </cell>
          <cell r="X824"/>
          <cell r="Y824"/>
          <cell r="Z824"/>
          <cell r="AA824"/>
          <cell r="AB824">
            <v>0</v>
          </cell>
          <cell r="AC824"/>
          <cell r="AD824"/>
          <cell r="AE824"/>
          <cell r="AF824"/>
          <cell r="AG824"/>
          <cell r="AH824"/>
          <cell r="AI824">
            <v>4750000</v>
          </cell>
          <cell r="AJ824">
            <v>4750000</v>
          </cell>
          <cell r="AK824">
            <v>0</v>
          </cell>
          <cell r="AL824"/>
          <cell r="AM824"/>
          <cell r="AN824"/>
          <cell r="AO824"/>
          <cell r="AP824"/>
          <cell r="AQ824">
            <v>4750000</v>
          </cell>
          <cell r="AR824">
            <v>0</v>
          </cell>
          <cell r="AS824"/>
          <cell r="AT824">
            <v>0</v>
          </cell>
          <cell r="AU824">
            <v>0</v>
          </cell>
          <cell r="AV824"/>
          <cell r="AW824">
            <v>0</v>
          </cell>
          <cell r="AX824">
            <v>0</v>
          </cell>
          <cell r="AY824">
            <v>0</v>
          </cell>
          <cell r="AZ824"/>
          <cell r="BA824"/>
          <cell r="BB824"/>
          <cell r="BC824"/>
          <cell r="BD824"/>
          <cell r="BE824"/>
          <cell r="BF824">
            <v>0</v>
          </cell>
          <cell r="BG824">
            <v>0</v>
          </cell>
          <cell r="BH824"/>
          <cell r="BI824">
            <v>0</v>
          </cell>
          <cell r="BJ824"/>
          <cell r="BK824"/>
          <cell r="BL824"/>
          <cell r="BM824"/>
          <cell r="BN824"/>
          <cell r="BO824"/>
          <cell r="BP824"/>
          <cell r="BQ824"/>
          <cell r="BR824"/>
          <cell r="BS824"/>
          <cell r="BT824">
            <v>0</v>
          </cell>
          <cell r="BU824"/>
          <cell r="BV824"/>
          <cell r="BW824"/>
          <cell r="BX824"/>
          <cell r="BY824"/>
          <cell r="BZ824"/>
          <cell r="CA824" t="str">
            <v>Kanuit</v>
          </cell>
          <cell r="CB824" t="str">
            <v>Gallentine</v>
          </cell>
          <cell r="CC824">
            <v>9</v>
          </cell>
        </row>
        <row r="825">
          <cell r="C825">
            <v>656</v>
          </cell>
          <cell r="D825">
            <v>7</v>
          </cell>
          <cell r="E825">
            <v>497</v>
          </cell>
          <cell r="F825">
            <v>7</v>
          </cell>
          <cell r="G825" t="str">
            <v/>
          </cell>
          <cell r="H825" t="str">
            <v/>
          </cell>
          <cell r="I825" t="str">
            <v/>
          </cell>
          <cell r="J825">
            <v>0</v>
          </cell>
          <cell r="K825" t="str">
            <v>Kanuit</v>
          </cell>
          <cell r="L825" t="str">
            <v>Watermain - Move Watermain to 3rd &amp; 4th</v>
          </cell>
          <cell r="M825" t="str">
            <v>1810004-3</v>
          </cell>
          <cell r="N825" t="str">
            <v xml:space="preserve">No </v>
          </cell>
          <cell r="O825">
            <v>9124</v>
          </cell>
          <cell r="P825" t="str">
            <v>Reg</v>
          </cell>
          <cell r="Q825" t="str">
            <v>Exempt</v>
          </cell>
          <cell r="R825"/>
          <cell r="S825"/>
          <cell r="T825"/>
          <cell r="U825"/>
          <cell r="V825"/>
          <cell r="W825">
            <v>0</v>
          </cell>
          <cell r="X825"/>
          <cell r="Y825"/>
          <cell r="Z825"/>
          <cell r="AA825"/>
          <cell r="AB825">
            <v>0</v>
          </cell>
          <cell r="AC825"/>
          <cell r="AD825"/>
          <cell r="AE825"/>
          <cell r="AF825"/>
          <cell r="AG825"/>
          <cell r="AH825"/>
          <cell r="AI825">
            <v>224904</v>
          </cell>
          <cell r="AJ825">
            <v>224904</v>
          </cell>
          <cell r="AK825">
            <v>0</v>
          </cell>
          <cell r="AL825"/>
          <cell r="AM825"/>
          <cell r="AN825"/>
          <cell r="AO825"/>
          <cell r="AP825"/>
          <cell r="AQ825">
            <v>224904</v>
          </cell>
          <cell r="AR825">
            <v>0</v>
          </cell>
          <cell r="AS825"/>
          <cell r="AT825">
            <v>0</v>
          </cell>
          <cell r="AU825">
            <v>0</v>
          </cell>
          <cell r="AV825"/>
          <cell r="AW825">
            <v>0</v>
          </cell>
          <cell r="AX825">
            <v>0</v>
          </cell>
          <cell r="AY825">
            <v>0</v>
          </cell>
          <cell r="AZ825"/>
          <cell r="BA825"/>
          <cell r="BB825"/>
          <cell r="BC825"/>
          <cell r="BD825"/>
          <cell r="BE825"/>
          <cell r="BF825">
            <v>0</v>
          </cell>
          <cell r="BG825">
            <v>0</v>
          </cell>
          <cell r="BH825"/>
          <cell r="BI825">
            <v>0</v>
          </cell>
          <cell r="BJ825"/>
          <cell r="BK825"/>
          <cell r="BL825"/>
          <cell r="BM825"/>
          <cell r="BN825"/>
          <cell r="BO825"/>
          <cell r="BP825"/>
          <cell r="BQ825"/>
          <cell r="BR825"/>
          <cell r="BS825"/>
          <cell r="BT825">
            <v>0</v>
          </cell>
          <cell r="BU825"/>
          <cell r="BV825"/>
          <cell r="BW825"/>
          <cell r="BX825"/>
          <cell r="BY825"/>
          <cell r="BZ825"/>
          <cell r="CA825" t="str">
            <v>Kanuit</v>
          </cell>
          <cell r="CB825" t="str">
            <v>Gallentine</v>
          </cell>
          <cell r="CC825">
            <v>9</v>
          </cell>
        </row>
        <row r="826">
          <cell r="C826">
            <v>138</v>
          </cell>
          <cell r="D826">
            <v>15</v>
          </cell>
          <cell r="E826"/>
          <cell r="F826"/>
          <cell r="G826">
            <v>2024</v>
          </cell>
          <cell r="H826" t="str">
            <v/>
          </cell>
          <cell r="I826" t="str">
            <v>Yes</v>
          </cell>
          <cell r="J826">
            <v>0</v>
          </cell>
          <cell r="K826" t="str">
            <v>Sabie</v>
          </cell>
          <cell r="L826" t="str">
            <v>Other - LSL Replacement</v>
          </cell>
          <cell r="M826" t="str">
            <v>1100012-6</v>
          </cell>
          <cell r="N826" t="str">
            <v>Yes</v>
          </cell>
          <cell r="O826">
            <v>4659</v>
          </cell>
          <cell r="P826" t="str">
            <v>LSL</v>
          </cell>
          <cell r="Q826"/>
          <cell r="R826"/>
          <cell r="S826">
            <v>45051</v>
          </cell>
          <cell r="T826">
            <v>72150</v>
          </cell>
          <cell r="U826">
            <v>36075</v>
          </cell>
          <cell r="V826">
            <v>36075</v>
          </cell>
          <cell r="W826">
            <v>18037.5</v>
          </cell>
          <cell r="X826" t="str">
            <v>Part B</v>
          </cell>
          <cell r="Y826"/>
          <cell r="Z826"/>
          <cell r="AA826"/>
          <cell r="AB826"/>
          <cell r="AC826"/>
          <cell r="AD826">
            <v>45474</v>
          </cell>
          <cell r="AE826">
            <v>45809</v>
          </cell>
          <cell r="AF826"/>
          <cell r="AG826"/>
          <cell r="AH826" t="str">
            <v>Private/Public cost breakdown?</v>
          </cell>
          <cell r="AI826">
            <v>72150</v>
          </cell>
          <cell r="AJ826">
            <v>72150</v>
          </cell>
          <cell r="AK826">
            <v>0</v>
          </cell>
          <cell r="AL826"/>
          <cell r="AM826"/>
          <cell r="AN826"/>
          <cell r="AO826"/>
          <cell r="AP826"/>
          <cell r="AQ826">
            <v>72150</v>
          </cell>
          <cell r="AR826">
            <v>72150</v>
          </cell>
          <cell r="AS826"/>
          <cell r="AT826">
            <v>36075</v>
          </cell>
          <cell r="AU826">
            <v>0</v>
          </cell>
          <cell r="AV826"/>
          <cell r="AW826">
            <v>36075</v>
          </cell>
          <cell r="AX826">
            <v>18037.5</v>
          </cell>
          <cell r="AY826">
            <v>18037.5</v>
          </cell>
          <cell r="AZ826"/>
          <cell r="BA826"/>
          <cell r="BB826"/>
          <cell r="BC826"/>
          <cell r="BD826"/>
          <cell r="BE826"/>
          <cell r="BF826">
            <v>0</v>
          </cell>
          <cell r="BG826">
            <v>0</v>
          </cell>
          <cell r="BH826"/>
          <cell r="BI826">
            <v>0</v>
          </cell>
          <cell r="BJ826"/>
          <cell r="BK826"/>
          <cell r="BL826"/>
          <cell r="BM826"/>
          <cell r="BN826"/>
          <cell r="BO826"/>
          <cell r="BP826"/>
          <cell r="BQ826"/>
          <cell r="BR826"/>
          <cell r="BS826"/>
          <cell r="BT826"/>
          <cell r="BU826"/>
          <cell r="BV826"/>
          <cell r="BW826"/>
          <cell r="BX826"/>
          <cell r="BY826"/>
          <cell r="BZ826"/>
          <cell r="CA826" t="str">
            <v>Sabie</v>
          </cell>
          <cell r="CB826"/>
          <cell r="CC826">
            <v>11</v>
          </cell>
        </row>
        <row r="827">
          <cell r="C827">
            <v>715</v>
          </cell>
          <cell r="D827">
            <v>5</v>
          </cell>
          <cell r="E827">
            <v>553</v>
          </cell>
          <cell r="F827">
            <v>5</v>
          </cell>
          <cell r="G827" t="str">
            <v/>
          </cell>
          <cell r="H827" t="str">
            <v/>
          </cell>
          <cell r="I827" t="str">
            <v/>
          </cell>
          <cell r="J827">
            <v>0</v>
          </cell>
          <cell r="K827" t="str">
            <v>Barrett</v>
          </cell>
          <cell r="L827" t="str">
            <v>Storage - New 50,000 Gal Tower</v>
          </cell>
          <cell r="M827" t="str">
            <v>1470010-2</v>
          </cell>
          <cell r="N827" t="str">
            <v xml:space="preserve">No </v>
          </cell>
          <cell r="O827">
            <v>948</v>
          </cell>
          <cell r="P827" t="str">
            <v>Reg</v>
          </cell>
          <cell r="Q827" t="str">
            <v>Exempt</v>
          </cell>
          <cell r="R827"/>
          <cell r="S827"/>
          <cell r="T827"/>
          <cell r="U827"/>
          <cell r="V827"/>
          <cell r="W827">
            <v>0</v>
          </cell>
          <cell r="X827"/>
          <cell r="Y827"/>
          <cell r="Z827"/>
          <cell r="AA827"/>
          <cell r="AB827">
            <v>0</v>
          </cell>
          <cell r="AC827"/>
          <cell r="AD827"/>
          <cell r="AE827"/>
          <cell r="AF827"/>
          <cell r="AG827"/>
          <cell r="AH827"/>
          <cell r="AI827">
            <v>774700</v>
          </cell>
          <cell r="AJ827">
            <v>774700</v>
          </cell>
          <cell r="AK827">
            <v>0</v>
          </cell>
          <cell r="AL827"/>
          <cell r="AM827"/>
          <cell r="AN827"/>
          <cell r="AO827"/>
          <cell r="AP827"/>
          <cell r="AQ827">
            <v>774700</v>
          </cell>
          <cell r="AR827">
            <v>0</v>
          </cell>
          <cell r="AS827"/>
          <cell r="AT827">
            <v>0</v>
          </cell>
          <cell r="AU827">
            <v>0</v>
          </cell>
          <cell r="AV827"/>
          <cell r="AW827">
            <v>0</v>
          </cell>
          <cell r="AX827">
            <v>0</v>
          </cell>
          <cell r="AY827">
            <v>0</v>
          </cell>
          <cell r="AZ827"/>
          <cell r="BA827"/>
          <cell r="BB827"/>
          <cell r="BC827"/>
          <cell r="BD827"/>
          <cell r="BE827"/>
          <cell r="BF827">
            <v>0</v>
          </cell>
          <cell r="BG827">
            <v>0</v>
          </cell>
          <cell r="BH827"/>
          <cell r="BI827">
            <v>0</v>
          </cell>
          <cell r="BJ827"/>
          <cell r="BK827"/>
          <cell r="BL827"/>
          <cell r="BM827"/>
          <cell r="BN827"/>
          <cell r="BO827"/>
          <cell r="BP827"/>
          <cell r="BQ827"/>
          <cell r="BR827"/>
          <cell r="BS827"/>
          <cell r="BT827">
            <v>0</v>
          </cell>
          <cell r="BU827"/>
          <cell r="BV827"/>
          <cell r="BW827"/>
          <cell r="BX827"/>
          <cell r="BY827"/>
          <cell r="BZ827"/>
          <cell r="CA827" t="str">
            <v>Barrett</v>
          </cell>
          <cell r="CB827" t="str">
            <v>Barrett</v>
          </cell>
          <cell r="CC827" t="str">
            <v>6E</v>
          </cell>
        </row>
        <row r="828">
          <cell r="C828">
            <v>325</v>
          </cell>
          <cell r="D828">
            <v>10</v>
          </cell>
          <cell r="E828">
            <v>205</v>
          </cell>
          <cell r="F828">
            <v>10</v>
          </cell>
          <cell r="G828" t="str">
            <v/>
          </cell>
          <cell r="H828" t="str">
            <v/>
          </cell>
          <cell r="I828" t="str">
            <v/>
          </cell>
          <cell r="J828">
            <v>0</v>
          </cell>
          <cell r="K828" t="str">
            <v>Schultz</v>
          </cell>
          <cell r="L828" t="str">
            <v>Storage - Repl w/100,000 Gallon Tower</v>
          </cell>
          <cell r="M828" t="str">
            <v>1440004-1</v>
          </cell>
          <cell r="N828" t="str">
            <v xml:space="preserve">No </v>
          </cell>
          <cell r="O828">
            <v>388</v>
          </cell>
          <cell r="P828" t="str">
            <v>Reg</v>
          </cell>
          <cell r="Q828" t="str">
            <v>Exempt</v>
          </cell>
          <cell r="R828"/>
          <cell r="S828"/>
          <cell r="T828"/>
          <cell r="U828"/>
          <cell r="V828"/>
          <cell r="W828">
            <v>0</v>
          </cell>
          <cell r="X828"/>
          <cell r="Y828"/>
          <cell r="Z828"/>
          <cell r="AA828"/>
          <cell r="AB828">
            <v>0</v>
          </cell>
          <cell r="AC828"/>
          <cell r="AD828"/>
          <cell r="AE828"/>
          <cell r="AF828"/>
          <cell r="AG828"/>
          <cell r="AH828"/>
          <cell r="AI828">
            <v>635000</v>
          </cell>
          <cell r="AJ828">
            <v>635000</v>
          </cell>
          <cell r="AK828">
            <v>0</v>
          </cell>
          <cell r="AL828"/>
          <cell r="AM828"/>
          <cell r="AN828"/>
          <cell r="AO828"/>
          <cell r="AP828"/>
          <cell r="AQ828">
            <v>635000</v>
          </cell>
          <cell r="AR828">
            <v>0</v>
          </cell>
          <cell r="AS828"/>
          <cell r="AT828">
            <v>0</v>
          </cell>
          <cell r="AU828">
            <v>0</v>
          </cell>
          <cell r="AV828"/>
          <cell r="AW828">
            <v>0</v>
          </cell>
          <cell r="AX828">
            <v>0</v>
          </cell>
          <cell r="AY828">
            <v>0</v>
          </cell>
          <cell r="AZ828"/>
          <cell r="BA828"/>
          <cell r="BB828"/>
          <cell r="BC828"/>
          <cell r="BD828"/>
          <cell r="BE828"/>
          <cell r="BF828">
            <v>0</v>
          </cell>
          <cell r="BG828">
            <v>0</v>
          </cell>
          <cell r="BH828"/>
          <cell r="BI828">
            <v>0</v>
          </cell>
          <cell r="BJ828"/>
          <cell r="BK828"/>
          <cell r="BL828"/>
          <cell r="BM828"/>
          <cell r="BN828"/>
          <cell r="BO828"/>
          <cell r="BP828"/>
          <cell r="BQ828"/>
          <cell r="BR828"/>
          <cell r="BS828"/>
          <cell r="BT828">
            <v>0</v>
          </cell>
          <cell r="BU828"/>
          <cell r="BV828"/>
          <cell r="BW828"/>
          <cell r="BX828"/>
          <cell r="BY828"/>
          <cell r="BZ828"/>
          <cell r="CA828" t="str">
            <v>Schultz</v>
          </cell>
          <cell r="CB828" t="str">
            <v>Schultz</v>
          </cell>
          <cell r="CC828">
            <v>2</v>
          </cell>
        </row>
        <row r="829">
          <cell r="C829">
            <v>466</v>
          </cell>
          <cell r="D829">
            <v>10</v>
          </cell>
          <cell r="E829">
            <v>343</v>
          </cell>
          <cell r="F829">
            <v>10</v>
          </cell>
          <cell r="G829" t="str">
            <v/>
          </cell>
          <cell r="H829" t="str">
            <v/>
          </cell>
          <cell r="I829" t="str">
            <v/>
          </cell>
          <cell r="J829" t="str">
            <v>PER submitted</v>
          </cell>
          <cell r="K829" t="str">
            <v>Schultz</v>
          </cell>
          <cell r="L829" t="str">
            <v>Storage - Water Tower Rehabilitation</v>
          </cell>
          <cell r="M829" t="str">
            <v>1440004-4</v>
          </cell>
          <cell r="N829" t="str">
            <v xml:space="preserve">No </v>
          </cell>
          <cell r="O829">
            <v>433</v>
          </cell>
          <cell r="P829" t="str">
            <v>Reg</v>
          </cell>
          <cell r="Q829" t="str">
            <v>Exempt</v>
          </cell>
          <cell r="R829"/>
          <cell r="S829"/>
          <cell r="T829"/>
          <cell r="U829"/>
          <cell r="V829"/>
          <cell r="W829">
            <v>0</v>
          </cell>
          <cell r="X829"/>
          <cell r="Y829"/>
          <cell r="Z829"/>
          <cell r="AA829"/>
          <cell r="AB829">
            <v>0</v>
          </cell>
          <cell r="AC829"/>
          <cell r="AD829">
            <v>44713</v>
          </cell>
          <cell r="AE829">
            <v>44834</v>
          </cell>
          <cell r="AF829"/>
          <cell r="AG829"/>
          <cell r="AH829"/>
          <cell r="AI829">
            <v>418500</v>
          </cell>
          <cell r="AJ829">
            <v>418500</v>
          </cell>
          <cell r="AK829">
            <v>0</v>
          </cell>
          <cell r="AL829"/>
          <cell r="AM829"/>
          <cell r="AN829"/>
          <cell r="AO829"/>
          <cell r="AP829"/>
          <cell r="AQ829">
            <v>418500</v>
          </cell>
          <cell r="AR829">
            <v>0</v>
          </cell>
          <cell r="AS829"/>
          <cell r="AT829">
            <v>0</v>
          </cell>
          <cell r="AU829">
            <v>0</v>
          </cell>
          <cell r="AV829"/>
          <cell r="AW829">
            <v>0</v>
          </cell>
          <cell r="AX829">
            <v>0</v>
          </cell>
          <cell r="AY829">
            <v>0</v>
          </cell>
          <cell r="AZ829"/>
          <cell r="BA829"/>
          <cell r="BB829"/>
          <cell r="BC829"/>
          <cell r="BD829"/>
          <cell r="BE829"/>
          <cell r="BF829">
            <v>0</v>
          </cell>
          <cell r="BG829">
            <v>0</v>
          </cell>
          <cell r="BH829"/>
          <cell r="BI829">
            <v>0</v>
          </cell>
          <cell r="BJ829" t="str">
            <v>PER submitted</v>
          </cell>
          <cell r="BK829"/>
          <cell r="BL829"/>
          <cell r="BM829"/>
          <cell r="BN829"/>
          <cell r="BO829"/>
          <cell r="BP829"/>
          <cell r="BQ829"/>
          <cell r="BR829"/>
          <cell r="BS829"/>
          <cell r="BT829">
            <v>0</v>
          </cell>
          <cell r="BU829">
            <v>573600</v>
          </cell>
          <cell r="BV829" t="str">
            <v>2023 award</v>
          </cell>
          <cell r="BW829"/>
          <cell r="BX829"/>
          <cell r="BY829"/>
          <cell r="BZ829"/>
          <cell r="CA829" t="str">
            <v>Schultz</v>
          </cell>
          <cell r="CB829" t="str">
            <v>Schultz</v>
          </cell>
          <cell r="CC829">
            <v>2</v>
          </cell>
        </row>
        <row r="830">
          <cell r="C830">
            <v>40</v>
          </cell>
          <cell r="D830">
            <v>20</v>
          </cell>
          <cell r="E830"/>
          <cell r="F830"/>
          <cell r="G830">
            <v>2024</v>
          </cell>
          <cell r="H830" t="str">
            <v/>
          </cell>
          <cell r="I830" t="str">
            <v>Yes</v>
          </cell>
          <cell r="J830">
            <v>0</v>
          </cell>
          <cell r="K830" t="str">
            <v>Kanuit</v>
          </cell>
          <cell r="L830" t="str">
            <v>Other - LSL Replacement</v>
          </cell>
          <cell r="M830" t="str">
            <v>1220010-5</v>
          </cell>
          <cell r="N830" t="str">
            <v>Yes</v>
          </cell>
          <cell r="O830">
            <v>2283</v>
          </cell>
          <cell r="P830" t="str">
            <v>LSL</v>
          </cell>
          <cell r="Q830"/>
          <cell r="R830"/>
          <cell r="S830">
            <v>45079</v>
          </cell>
          <cell r="T830">
            <v>50000</v>
          </cell>
          <cell r="U830">
            <v>25000</v>
          </cell>
          <cell r="V830">
            <v>25000</v>
          </cell>
          <cell r="W830">
            <v>12500</v>
          </cell>
          <cell r="X830" t="str">
            <v>Part B</v>
          </cell>
          <cell r="Y830"/>
          <cell r="Z830"/>
          <cell r="AA830"/>
          <cell r="AB830"/>
          <cell r="AC830"/>
          <cell r="AD830">
            <v>45444</v>
          </cell>
          <cell r="AE830" t="str">
            <v>TBD</v>
          </cell>
          <cell r="AF830"/>
          <cell r="AG830"/>
          <cell r="AH830" t="str">
            <v>Private/Public cost breakdown?</v>
          </cell>
          <cell r="AI830">
            <v>50000</v>
          </cell>
          <cell r="AJ830">
            <v>50000</v>
          </cell>
          <cell r="AK830">
            <v>0</v>
          </cell>
          <cell r="AL830"/>
          <cell r="AM830"/>
          <cell r="AN830"/>
          <cell r="AO830"/>
          <cell r="AP830"/>
          <cell r="AQ830">
            <v>50000</v>
          </cell>
          <cell r="AR830">
            <v>50000</v>
          </cell>
          <cell r="AS830"/>
          <cell r="AT830">
            <v>25000</v>
          </cell>
          <cell r="AU830">
            <v>0</v>
          </cell>
          <cell r="AV830"/>
          <cell r="AW830">
            <v>25000</v>
          </cell>
          <cell r="AX830">
            <v>12500</v>
          </cell>
          <cell r="AY830">
            <v>12500</v>
          </cell>
          <cell r="AZ830"/>
          <cell r="BA830"/>
          <cell r="BB830"/>
          <cell r="BC830"/>
          <cell r="BD830"/>
          <cell r="BE830"/>
          <cell r="BF830"/>
          <cell r="BG830"/>
          <cell r="BH830"/>
          <cell r="BI830"/>
          <cell r="BJ830"/>
          <cell r="BK830"/>
          <cell r="BL830"/>
          <cell r="BM830"/>
          <cell r="BN830"/>
          <cell r="BO830"/>
          <cell r="BP830"/>
          <cell r="BQ830"/>
          <cell r="BR830"/>
          <cell r="BS830"/>
          <cell r="BT830"/>
          <cell r="BU830"/>
          <cell r="BV830"/>
          <cell r="BW830"/>
          <cell r="BX830"/>
          <cell r="BY830"/>
          <cell r="BZ830"/>
          <cell r="CA830" t="str">
            <v>Kanuit</v>
          </cell>
          <cell r="CB830"/>
          <cell r="CC830">
            <v>9</v>
          </cell>
        </row>
        <row r="831">
          <cell r="C831">
            <v>164</v>
          </cell>
          <cell r="D831">
            <v>12</v>
          </cell>
          <cell r="E831">
            <v>43</v>
          </cell>
          <cell r="F831">
            <v>12</v>
          </cell>
          <cell r="G831"/>
          <cell r="H831" t="str">
            <v/>
          </cell>
          <cell r="I831" t="str">
            <v/>
          </cell>
          <cell r="J831">
            <v>0</v>
          </cell>
          <cell r="K831" t="str">
            <v>Kanuit</v>
          </cell>
          <cell r="L831" t="str">
            <v>Treatment - Lime Softening Plant</v>
          </cell>
          <cell r="M831" t="str">
            <v>1220010-2</v>
          </cell>
          <cell r="N831" t="str">
            <v xml:space="preserve">No </v>
          </cell>
          <cell r="O831">
            <v>2307</v>
          </cell>
          <cell r="P831" t="str">
            <v>Reg</v>
          </cell>
          <cell r="Q831" t="str">
            <v>Exempt</v>
          </cell>
          <cell r="R831">
            <v>0</v>
          </cell>
          <cell r="S831"/>
          <cell r="T831"/>
          <cell r="U831"/>
          <cell r="V831"/>
          <cell r="W831">
            <v>0</v>
          </cell>
          <cell r="X831"/>
          <cell r="Y831"/>
          <cell r="Z831"/>
          <cell r="AA831"/>
          <cell r="AB831">
            <v>0</v>
          </cell>
          <cell r="AC831"/>
          <cell r="AD831"/>
          <cell r="AE831"/>
          <cell r="AF831"/>
          <cell r="AG831"/>
          <cell r="AH831"/>
          <cell r="AI831">
            <v>6405000</v>
          </cell>
          <cell r="AJ831">
            <v>6405000</v>
          </cell>
          <cell r="AK831">
            <v>0</v>
          </cell>
          <cell r="AL831"/>
          <cell r="AM831"/>
          <cell r="AN831"/>
          <cell r="AO831"/>
          <cell r="AP831"/>
          <cell r="AQ831">
            <v>6405000</v>
          </cell>
          <cell r="AR831">
            <v>0</v>
          </cell>
          <cell r="AS831"/>
          <cell r="AT831">
            <v>0</v>
          </cell>
          <cell r="AU831">
            <v>0</v>
          </cell>
          <cell r="AV831"/>
          <cell r="AW831">
            <v>0</v>
          </cell>
          <cell r="AX831">
            <v>0</v>
          </cell>
          <cell r="AY831">
            <v>0</v>
          </cell>
          <cell r="AZ831"/>
          <cell r="BA831"/>
          <cell r="BB831"/>
          <cell r="BC831"/>
          <cell r="BD831"/>
          <cell r="BE831"/>
          <cell r="BF831">
            <v>0</v>
          </cell>
          <cell r="BG831">
            <v>0</v>
          </cell>
          <cell r="BH831"/>
          <cell r="BI831">
            <v>0</v>
          </cell>
          <cell r="BJ831"/>
          <cell r="BK831"/>
          <cell r="BL831"/>
          <cell r="BM831"/>
          <cell r="BN831"/>
          <cell r="BO831"/>
          <cell r="BP831"/>
          <cell r="BQ831"/>
          <cell r="BR831"/>
          <cell r="BS831"/>
          <cell r="BT831">
            <v>0</v>
          </cell>
          <cell r="BU831"/>
          <cell r="BV831"/>
          <cell r="BW831"/>
          <cell r="BX831"/>
          <cell r="BY831"/>
          <cell r="BZ831"/>
          <cell r="CA831" t="str">
            <v>Kanuit</v>
          </cell>
          <cell r="CB831" t="str">
            <v>Gallentine</v>
          </cell>
          <cell r="CC831">
            <v>9</v>
          </cell>
        </row>
        <row r="832">
          <cell r="C832">
            <v>407</v>
          </cell>
          <cell r="D832">
            <v>10</v>
          </cell>
          <cell r="E832"/>
          <cell r="F832"/>
          <cell r="G832">
            <v>2024</v>
          </cell>
          <cell r="H832" t="str">
            <v/>
          </cell>
          <cell r="I832" t="str">
            <v>Yes</v>
          </cell>
          <cell r="J832">
            <v>0</v>
          </cell>
          <cell r="K832" t="str">
            <v>Kanuit</v>
          </cell>
          <cell r="L832" t="str">
            <v>Watermain - 2024 Street - Phase 1</v>
          </cell>
          <cell r="M832" t="str">
            <v>1220010-3</v>
          </cell>
          <cell r="N832" t="str">
            <v xml:space="preserve">No </v>
          </cell>
          <cell r="O832">
            <v>2283</v>
          </cell>
          <cell r="P832" t="str">
            <v>Reg</v>
          </cell>
          <cell r="Q832"/>
          <cell r="R832"/>
          <cell r="S832">
            <v>45079</v>
          </cell>
          <cell r="T832">
            <v>940410</v>
          </cell>
          <cell r="U832"/>
          <cell r="V832"/>
          <cell r="W832">
            <v>940410</v>
          </cell>
          <cell r="X832" t="str">
            <v>Part B</v>
          </cell>
          <cell r="Y832"/>
          <cell r="Z832"/>
          <cell r="AA832"/>
          <cell r="AB832"/>
          <cell r="AC832"/>
          <cell r="AD832">
            <v>45413</v>
          </cell>
          <cell r="AE832">
            <v>45809</v>
          </cell>
          <cell r="AF832"/>
          <cell r="AG832"/>
          <cell r="AH832" t="str">
            <v>cmt rcd updated cost</v>
          </cell>
          <cell r="AI832">
            <v>940410</v>
          </cell>
          <cell r="AJ832">
            <v>3588086</v>
          </cell>
          <cell r="AK832">
            <v>-2647676</v>
          </cell>
          <cell r="AL832"/>
          <cell r="AM832"/>
          <cell r="AN832"/>
          <cell r="AO832"/>
          <cell r="AP832"/>
          <cell r="AQ832">
            <v>940410</v>
          </cell>
          <cell r="AR832">
            <v>940410</v>
          </cell>
          <cell r="AS832"/>
          <cell r="AT832">
            <v>0</v>
          </cell>
          <cell r="AU832">
            <v>0</v>
          </cell>
          <cell r="AV832"/>
          <cell r="AW832">
            <v>0</v>
          </cell>
          <cell r="AX832">
            <v>0</v>
          </cell>
          <cell r="AY832">
            <v>940410</v>
          </cell>
          <cell r="AZ832"/>
          <cell r="BA832"/>
          <cell r="BB832"/>
          <cell r="BC832"/>
          <cell r="BD832"/>
          <cell r="BE832"/>
          <cell r="BF832"/>
          <cell r="BG832"/>
          <cell r="BH832"/>
          <cell r="BI832"/>
          <cell r="BJ832"/>
          <cell r="BK832"/>
          <cell r="BL832"/>
          <cell r="BM832"/>
          <cell r="BN832"/>
          <cell r="BO832"/>
          <cell r="BP832"/>
          <cell r="BQ832"/>
          <cell r="BR832"/>
          <cell r="BS832"/>
          <cell r="BT832"/>
          <cell r="BU832"/>
          <cell r="BV832"/>
          <cell r="BW832"/>
          <cell r="BX832"/>
          <cell r="BY832"/>
          <cell r="BZ832"/>
          <cell r="CA832" t="str">
            <v>Kanuit</v>
          </cell>
          <cell r="CB832"/>
          <cell r="CC832">
            <v>9</v>
          </cell>
        </row>
        <row r="833">
          <cell r="C833">
            <v>408</v>
          </cell>
          <cell r="D833">
            <v>10</v>
          </cell>
          <cell r="E833"/>
          <cell r="F833"/>
          <cell r="G833">
            <v>2024</v>
          </cell>
          <cell r="H833" t="str">
            <v/>
          </cell>
          <cell r="I833" t="str">
            <v>Yes</v>
          </cell>
          <cell r="J833">
            <v>0</v>
          </cell>
          <cell r="K833" t="str">
            <v>Kanuit</v>
          </cell>
          <cell r="L833" t="str">
            <v>Watermain - CSAH 60 St.  - Phase 2</v>
          </cell>
          <cell r="M833" t="str">
            <v>1220010-4</v>
          </cell>
          <cell r="N833" t="str">
            <v xml:space="preserve">No </v>
          </cell>
          <cell r="O833">
            <v>2283</v>
          </cell>
          <cell r="P833" t="str">
            <v>Reg</v>
          </cell>
          <cell r="Q833"/>
          <cell r="R833"/>
          <cell r="S833">
            <v>45079</v>
          </cell>
          <cell r="T833">
            <v>252048</v>
          </cell>
          <cell r="U833"/>
          <cell r="V833"/>
          <cell r="W833">
            <v>252048</v>
          </cell>
          <cell r="X833" t="str">
            <v>Part B</v>
          </cell>
          <cell r="Y833"/>
          <cell r="Z833"/>
          <cell r="AA833"/>
          <cell r="AB833"/>
          <cell r="AC833"/>
          <cell r="AD833">
            <v>45413</v>
          </cell>
          <cell r="AE833">
            <v>45566</v>
          </cell>
          <cell r="AF833"/>
          <cell r="AG833"/>
          <cell r="AH833" t="str">
            <v>cmt rcd updated cost</v>
          </cell>
          <cell r="AI833">
            <v>252048</v>
          </cell>
          <cell r="AJ833">
            <v>1359745</v>
          </cell>
          <cell r="AK833">
            <v>-1107697</v>
          </cell>
          <cell r="AL833"/>
          <cell r="AM833"/>
          <cell r="AN833"/>
          <cell r="AO833"/>
          <cell r="AP833"/>
          <cell r="AQ833">
            <v>252048</v>
          </cell>
          <cell r="AR833">
            <v>252048</v>
          </cell>
          <cell r="AS833"/>
          <cell r="AT833">
            <v>0</v>
          </cell>
          <cell r="AU833">
            <v>0</v>
          </cell>
          <cell r="AV833"/>
          <cell r="AW833">
            <v>0</v>
          </cell>
          <cell r="AX833">
            <v>0</v>
          </cell>
          <cell r="AY833">
            <v>252048</v>
          </cell>
          <cell r="AZ833"/>
          <cell r="BA833"/>
          <cell r="BB833"/>
          <cell r="BC833"/>
          <cell r="BD833"/>
          <cell r="BE833"/>
          <cell r="BF833"/>
          <cell r="BG833"/>
          <cell r="BH833"/>
          <cell r="BI833"/>
          <cell r="BJ833"/>
          <cell r="BK833"/>
          <cell r="BL833"/>
          <cell r="BM833"/>
          <cell r="BN833"/>
          <cell r="BO833"/>
          <cell r="BP833"/>
          <cell r="BQ833"/>
          <cell r="BR833"/>
          <cell r="BS833"/>
          <cell r="BT833"/>
          <cell r="BU833"/>
          <cell r="BV833"/>
          <cell r="BW833"/>
          <cell r="BX833"/>
          <cell r="BY833"/>
          <cell r="BZ833"/>
          <cell r="CA833" t="str">
            <v>Kanuit</v>
          </cell>
          <cell r="CB833"/>
          <cell r="CC833">
            <v>9</v>
          </cell>
        </row>
        <row r="834">
          <cell r="C834">
            <v>2</v>
          </cell>
          <cell r="D834">
            <v>30</v>
          </cell>
          <cell r="E834">
            <v>1</v>
          </cell>
          <cell r="F834">
            <v>30</v>
          </cell>
          <cell r="G834">
            <v>2023</v>
          </cell>
          <cell r="H834" t="str">
            <v>Yes</v>
          </cell>
          <cell r="I834" t="str">
            <v/>
          </cell>
          <cell r="J834">
            <v>0</v>
          </cell>
          <cell r="K834" t="str">
            <v>Berrens</v>
          </cell>
          <cell r="L834" t="str">
            <v>Treatment - New RO Plant for Nitrite</v>
          </cell>
          <cell r="M834" t="str">
            <v>1170005-2</v>
          </cell>
          <cell r="N834" t="str">
            <v>Yes</v>
          </cell>
          <cell r="O834">
            <v>900</v>
          </cell>
          <cell r="P834" t="str">
            <v>Reg</v>
          </cell>
          <cell r="Q834" t="str">
            <v>Exempt</v>
          </cell>
          <cell r="R834"/>
          <cell r="S834" t="str">
            <v>certified</v>
          </cell>
          <cell r="T834">
            <v>6890100</v>
          </cell>
          <cell r="U834"/>
          <cell r="V834"/>
          <cell r="W834">
            <v>2378550</v>
          </cell>
          <cell r="X834" t="str">
            <v>23 Carryover</v>
          </cell>
          <cell r="Y834"/>
          <cell r="Z834">
            <v>44679</v>
          </cell>
          <cell r="AA834">
            <v>6890100</v>
          </cell>
          <cell r="AB834">
            <v>2378550</v>
          </cell>
          <cell r="AC834" t="str">
            <v>Part B</v>
          </cell>
          <cell r="AD834">
            <v>45231</v>
          </cell>
          <cell r="AE834">
            <v>45839</v>
          </cell>
          <cell r="AF834"/>
          <cell r="AG834"/>
          <cell r="AH834"/>
          <cell r="AI834">
            <v>6890100</v>
          </cell>
          <cell r="AJ834">
            <v>6890100</v>
          </cell>
          <cell r="AK834">
            <v>0</v>
          </cell>
          <cell r="AL834">
            <v>45020</v>
          </cell>
          <cell r="AM834">
            <v>45106</v>
          </cell>
          <cell r="AN834">
            <v>1</v>
          </cell>
          <cell r="AO834">
            <v>6890100</v>
          </cell>
          <cell r="AP834"/>
          <cell r="AQ834">
            <v>6890100</v>
          </cell>
          <cell r="AR834">
            <v>6005704</v>
          </cell>
          <cell r="AS834"/>
          <cell r="AT834">
            <v>0</v>
          </cell>
          <cell r="AU834">
            <v>0</v>
          </cell>
          <cell r="AV834">
            <v>3627154</v>
          </cell>
          <cell r="AW834">
            <v>3627154</v>
          </cell>
          <cell r="AX834">
            <v>0</v>
          </cell>
          <cell r="AY834">
            <v>2378550</v>
          </cell>
          <cell r="AZ834"/>
          <cell r="BA834"/>
          <cell r="BB834"/>
          <cell r="BC834"/>
          <cell r="BD834">
            <v>884396</v>
          </cell>
          <cell r="BE834">
            <v>45152</v>
          </cell>
          <cell r="BF834">
            <v>4511549.8928439347</v>
          </cell>
          <cell r="BG834">
            <v>4511549.8928439347</v>
          </cell>
          <cell r="BH834"/>
          <cell r="BI834">
            <v>0</v>
          </cell>
          <cell r="BJ834"/>
          <cell r="BK834"/>
          <cell r="BL834"/>
          <cell r="BM834"/>
          <cell r="BN834"/>
          <cell r="BO834"/>
          <cell r="BP834"/>
          <cell r="BQ834"/>
          <cell r="BR834"/>
          <cell r="BS834"/>
          <cell r="BT834">
            <v>0</v>
          </cell>
          <cell r="BU834"/>
          <cell r="BV834"/>
          <cell r="BW834"/>
          <cell r="BX834"/>
          <cell r="BY834"/>
          <cell r="BZ834"/>
          <cell r="CA834" t="str">
            <v>Berrens</v>
          </cell>
          <cell r="CB834"/>
          <cell r="CC834">
            <v>8</v>
          </cell>
        </row>
        <row r="835">
          <cell r="C835">
            <v>461</v>
          </cell>
          <cell r="D835">
            <v>10</v>
          </cell>
          <cell r="E835">
            <v>335</v>
          </cell>
          <cell r="F835">
            <v>10</v>
          </cell>
          <cell r="G835" t="str">
            <v/>
          </cell>
          <cell r="H835" t="str">
            <v/>
          </cell>
          <cell r="I835" t="str">
            <v/>
          </cell>
          <cell r="J835">
            <v>0</v>
          </cell>
          <cell r="K835" t="str">
            <v>Sabie</v>
          </cell>
          <cell r="L835" t="str">
            <v>Watermain - Repl CSAH 12</v>
          </cell>
          <cell r="M835" t="str">
            <v>1820022-1</v>
          </cell>
          <cell r="N835" t="str">
            <v xml:space="preserve">No </v>
          </cell>
          <cell r="O835">
            <v>507</v>
          </cell>
          <cell r="P835" t="str">
            <v>Reg</v>
          </cell>
          <cell r="Q835" t="str">
            <v>Exempt</v>
          </cell>
          <cell r="R835"/>
          <cell r="S835"/>
          <cell r="T835"/>
          <cell r="U835"/>
          <cell r="V835"/>
          <cell r="W835">
            <v>0</v>
          </cell>
          <cell r="X835"/>
          <cell r="Y835"/>
          <cell r="Z835"/>
          <cell r="AA835"/>
          <cell r="AB835">
            <v>0</v>
          </cell>
          <cell r="AC835"/>
          <cell r="AD835"/>
          <cell r="AE835"/>
          <cell r="AF835"/>
          <cell r="AG835"/>
          <cell r="AH835"/>
          <cell r="AI835">
            <v>417743</v>
          </cell>
          <cell r="AJ835">
            <v>417743</v>
          </cell>
          <cell r="AK835">
            <v>0</v>
          </cell>
          <cell r="AL835"/>
          <cell r="AM835"/>
          <cell r="AN835"/>
          <cell r="AO835"/>
          <cell r="AP835"/>
          <cell r="AQ835">
            <v>417743</v>
          </cell>
          <cell r="AR835">
            <v>0</v>
          </cell>
          <cell r="AS835"/>
          <cell r="AT835">
            <v>0</v>
          </cell>
          <cell r="AU835">
            <v>0</v>
          </cell>
          <cell r="AV835"/>
          <cell r="AW835">
            <v>0</v>
          </cell>
          <cell r="AX835">
            <v>0</v>
          </cell>
          <cell r="AY835">
            <v>0</v>
          </cell>
          <cell r="AZ835"/>
          <cell r="BA835"/>
          <cell r="BB835"/>
          <cell r="BC835"/>
          <cell r="BD835"/>
          <cell r="BE835"/>
          <cell r="BF835">
            <v>0</v>
          </cell>
          <cell r="BG835">
            <v>0</v>
          </cell>
          <cell r="BH835"/>
          <cell r="BI835">
            <v>0</v>
          </cell>
          <cell r="BJ835"/>
          <cell r="BK835"/>
          <cell r="BL835"/>
          <cell r="BM835"/>
          <cell r="BN835"/>
          <cell r="BO835"/>
          <cell r="BP835"/>
          <cell r="BQ835"/>
          <cell r="BR835"/>
          <cell r="BS835"/>
          <cell r="BT835">
            <v>0</v>
          </cell>
          <cell r="BU835"/>
          <cell r="BV835"/>
          <cell r="BW835"/>
          <cell r="BX835"/>
          <cell r="BY835"/>
          <cell r="BZ835"/>
          <cell r="CA835" t="str">
            <v>Sabie</v>
          </cell>
          <cell r="CB835" t="str">
            <v>Sabie</v>
          </cell>
          <cell r="CC835">
            <v>11</v>
          </cell>
        </row>
        <row r="836">
          <cell r="C836">
            <v>55</v>
          </cell>
          <cell r="D836">
            <v>20</v>
          </cell>
          <cell r="E836"/>
          <cell r="F836"/>
          <cell r="G836">
            <v>2024</v>
          </cell>
          <cell r="H836" t="str">
            <v/>
          </cell>
          <cell r="I836" t="str">
            <v>Yes</v>
          </cell>
          <cell r="J836">
            <v>0</v>
          </cell>
          <cell r="K836" t="str">
            <v>Barrett</v>
          </cell>
          <cell r="L836" t="str">
            <v>Other - LSL Replacement</v>
          </cell>
          <cell r="M836" t="str">
            <v>1340016-2</v>
          </cell>
          <cell r="N836" t="str">
            <v>Yes</v>
          </cell>
          <cell r="O836">
            <v>20823</v>
          </cell>
          <cell r="P836" t="str">
            <v>LSL</v>
          </cell>
          <cell r="Q836"/>
          <cell r="R836"/>
          <cell r="S836">
            <v>45078</v>
          </cell>
          <cell r="T836">
            <v>400700</v>
          </cell>
          <cell r="U836">
            <v>320500</v>
          </cell>
          <cell r="V836">
            <v>80200</v>
          </cell>
          <cell r="W836">
            <v>160250</v>
          </cell>
          <cell r="X836" t="str">
            <v>Part B</v>
          </cell>
          <cell r="Y836"/>
          <cell r="Z836"/>
          <cell r="AA836"/>
          <cell r="AB836"/>
          <cell r="AC836"/>
          <cell r="AD836">
            <v>45413</v>
          </cell>
          <cell r="AE836">
            <v>45809</v>
          </cell>
          <cell r="AF836"/>
          <cell r="AG836"/>
          <cell r="AH836"/>
          <cell r="AI836">
            <v>400700</v>
          </cell>
          <cell r="AJ836">
            <v>400700</v>
          </cell>
          <cell r="AK836">
            <v>0</v>
          </cell>
          <cell r="AL836"/>
          <cell r="AM836"/>
          <cell r="AN836"/>
          <cell r="AO836"/>
          <cell r="AP836"/>
          <cell r="AQ836">
            <v>400700</v>
          </cell>
          <cell r="AR836">
            <v>400700</v>
          </cell>
          <cell r="AS836"/>
          <cell r="AT836">
            <v>80200</v>
          </cell>
          <cell r="AU836">
            <v>0</v>
          </cell>
          <cell r="AV836"/>
          <cell r="AW836">
            <v>80200</v>
          </cell>
          <cell r="AX836">
            <v>160250</v>
          </cell>
          <cell r="AY836">
            <v>160250</v>
          </cell>
          <cell r="AZ836"/>
          <cell r="BA836"/>
          <cell r="BB836"/>
          <cell r="BC836"/>
          <cell r="BD836"/>
          <cell r="BE836"/>
          <cell r="BF836"/>
          <cell r="BG836"/>
          <cell r="BH836"/>
          <cell r="BI836"/>
          <cell r="BJ836"/>
          <cell r="BK836"/>
          <cell r="BL836"/>
          <cell r="BM836"/>
          <cell r="BN836"/>
          <cell r="BO836"/>
          <cell r="BP836"/>
          <cell r="BQ836"/>
          <cell r="BR836"/>
          <cell r="BS836"/>
          <cell r="BT836"/>
          <cell r="BU836"/>
          <cell r="BV836"/>
          <cell r="BW836"/>
          <cell r="BX836"/>
          <cell r="BY836"/>
          <cell r="BZ836"/>
          <cell r="CA836" t="str">
            <v>Barrett</v>
          </cell>
          <cell r="CB836"/>
          <cell r="CC836" t="str">
            <v>6E</v>
          </cell>
        </row>
        <row r="837">
          <cell r="C837">
            <v>653</v>
          </cell>
          <cell r="D837">
            <v>7</v>
          </cell>
          <cell r="E837">
            <v>492</v>
          </cell>
          <cell r="F837">
            <v>7</v>
          </cell>
          <cell r="G837"/>
          <cell r="H837" t="str">
            <v/>
          </cell>
          <cell r="I837" t="str">
            <v/>
          </cell>
          <cell r="J837">
            <v>0</v>
          </cell>
          <cell r="K837" t="str">
            <v>Barrett</v>
          </cell>
          <cell r="L837" t="str">
            <v>Treatment - Biological Filtration NE TP</v>
          </cell>
          <cell r="M837" t="str">
            <v>1340016-1</v>
          </cell>
          <cell r="N837" t="str">
            <v xml:space="preserve">No </v>
          </cell>
          <cell r="O837">
            <v>19610</v>
          </cell>
          <cell r="P837" t="str">
            <v>Reg</v>
          </cell>
          <cell r="Q837" t="str">
            <v>Exempt</v>
          </cell>
          <cell r="R837"/>
          <cell r="S837"/>
          <cell r="T837"/>
          <cell r="U837"/>
          <cell r="V837"/>
          <cell r="W837">
            <v>0</v>
          </cell>
          <cell r="X837"/>
          <cell r="Y837" t="str">
            <v>iup request?</v>
          </cell>
          <cell r="Z837">
            <v>44679</v>
          </cell>
          <cell r="AA837">
            <v>12050000</v>
          </cell>
          <cell r="AB837">
            <v>12050000</v>
          </cell>
          <cell r="AC837" t="str">
            <v>Part B</v>
          </cell>
          <cell r="AD837">
            <v>44774</v>
          </cell>
          <cell r="AE837">
            <v>45047</v>
          </cell>
          <cell r="AF837"/>
          <cell r="AG837"/>
          <cell r="AH837"/>
          <cell r="AI837">
            <v>24100000</v>
          </cell>
          <cell r="AJ837">
            <v>24100000</v>
          </cell>
          <cell r="AK837">
            <v>0</v>
          </cell>
          <cell r="AL837"/>
          <cell r="AM837"/>
          <cell r="AN837"/>
          <cell r="AO837"/>
          <cell r="AP837"/>
          <cell r="AQ837">
            <v>24100000</v>
          </cell>
          <cell r="AR837">
            <v>0</v>
          </cell>
          <cell r="AS837"/>
          <cell r="AT837">
            <v>0</v>
          </cell>
          <cell r="AU837">
            <v>0</v>
          </cell>
          <cell r="AV837"/>
          <cell r="AW837">
            <v>0</v>
          </cell>
          <cell r="AX837">
            <v>0</v>
          </cell>
          <cell r="AY837">
            <v>0</v>
          </cell>
          <cell r="AZ837"/>
          <cell r="BA837"/>
          <cell r="BB837"/>
          <cell r="BC837"/>
          <cell r="BD837"/>
          <cell r="BE837"/>
          <cell r="BF837">
            <v>0</v>
          </cell>
          <cell r="BG837">
            <v>0</v>
          </cell>
          <cell r="BH837"/>
          <cell r="BI837">
            <v>0</v>
          </cell>
          <cell r="BJ837"/>
          <cell r="BK837"/>
          <cell r="BL837"/>
          <cell r="BM837"/>
          <cell r="BN837"/>
          <cell r="BO837"/>
          <cell r="BP837"/>
          <cell r="BQ837"/>
          <cell r="BR837"/>
          <cell r="BS837"/>
          <cell r="BT837">
            <v>0</v>
          </cell>
          <cell r="BU837"/>
          <cell r="BV837"/>
          <cell r="BW837"/>
          <cell r="BX837"/>
          <cell r="BY837"/>
          <cell r="BZ837"/>
          <cell r="CA837" t="str">
            <v>Barrett</v>
          </cell>
          <cell r="CB837" t="str">
            <v>Barrett</v>
          </cell>
          <cell r="CC837" t="str">
            <v>6E</v>
          </cell>
        </row>
        <row r="838">
          <cell r="C838">
            <v>52</v>
          </cell>
          <cell r="D838">
            <v>20</v>
          </cell>
          <cell r="E838"/>
          <cell r="F838"/>
          <cell r="G838">
            <v>2024</v>
          </cell>
          <cell r="H838" t="str">
            <v/>
          </cell>
          <cell r="I838" t="str">
            <v>Yes</v>
          </cell>
          <cell r="J838">
            <v>0</v>
          </cell>
          <cell r="K838" t="str">
            <v>Kanuit</v>
          </cell>
          <cell r="L838" t="str">
            <v>Other - LSL Replacement - Cleveland Ave.</v>
          </cell>
          <cell r="M838" t="str">
            <v>1220011-7</v>
          </cell>
          <cell r="N838" t="e">
            <v>#N/A</v>
          </cell>
          <cell r="O838" t="e">
            <v>#N/A</v>
          </cell>
          <cell r="P838" t="str">
            <v>LSL</v>
          </cell>
          <cell r="Q838"/>
          <cell r="R838"/>
          <cell r="S838">
            <v>45077</v>
          </cell>
          <cell r="T838">
            <v>23250</v>
          </cell>
          <cell r="U838">
            <v>20000</v>
          </cell>
          <cell r="V838">
            <v>3250</v>
          </cell>
          <cell r="W838">
            <v>10000</v>
          </cell>
          <cell r="X838" t="str">
            <v>Part B</v>
          </cell>
          <cell r="Y838"/>
          <cell r="Z838"/>
          <cell r="AA838"/>
          <cell r="AB838"/>
          <cell r="AC838"/>
          <cell r="AD838">
            <v>45352</v>
          </cell>
          <cell r="AE838">
            <v>45566</v>
          </cell>
          <cell r="AF838"/>
          <cell r="AG838"/>
          <cell r="AH838" t="str">
            <v>Added during cmt period. Private/Public cost breakdown?</v>
          </cell>
          <cell r="AI838">
            <v>23250</v>
          </cell>
          <cell r="AJ838">
            <v>23250</v>
          </cell>
          <cell r="AK838">
            <v>0</v>
          </cell>
          <cell r="AL838"/>
          <cell r="AM838"/>
          <cell r="AN838"/>
          <cell r="AO838"/>
          <cell r="AP838"/>
          <cell r="AQ838">
            <v>23250</v>
          </cell>
          <cell r="AR838">
            <v>23250</v>
          </cell>
          <cell r="AS838"/>
          <cell r="AT838">
            <v>3250</v>
          </cell>
          <cell r="AU838">
            <v>0</v>
          </cell>
          <cell r="AV838"/>
          <cell r="AW838">
            <v>3250</v>
          </cell>
          <cell r="AX838">
            <v>10000</v>
          </cell>
          <cell r="AY838">
            <v>10000</v>
          </cell>
          <cell r="AZ838"/>
          <cell r="BA838"/>
          <cell r="BB838"/>
          <cell r="BC838"/>
          <cell r="BD838"/>
          <cell r="BE838"/>
          <cell r="BF838"/>
          <cell r="BG838"/>
          <cell r="BH838"/>
          <cell r="BI838"/>
          <cell r="BJ838"/>
          <cell r="BK838"/>
          <cell r="BL838"/>
          <cell r="BM838"/>
          <cell r="BN838"/>
          <cell r="BO838"/>
          <cell r="BP838"/>
          <cell r="BQ838"/>
          <cell r="BR838"/>
          <cell r="BS838"/>
          <cell r="BT838"/>
          <cell r="BU838"/>
          <cell r="BV838"/>
          <cell r="BW838"/>
          <cell r="BX838"/>
          <cell r="BY838"/>
          <cell r="BZ838"/>
          <cell r="CA838" t="str">
            <v>Kanuit</v>
          </cell>
          <cell r="CB838"/>
          <cell r="CC838">
            <v>9</v>
          </cell>
        </row>
        <row r="839">
          <cell r="C839">
            <v>435</v>
          </cell>
          <cell r="D839">
            <v>10</v>
          </cell>
          <cell r="E839">
            <v>305</v>
          </cell>
          <cell r="F839">
            <v>10</v>
          </cell>
          <cell r="G839"/>
          <cell r="H839" t="str">
            <v/>
          </cell>
          <cell r="I839" t="str">
            <v/>
          </cell>
          <cell r="J839">
            <v>0</v>
          </cell>
          <cell r="K839" t="str">
            <v>Kanuit</v>
          </cell>
          <cell r="L839" t="str">
            <v>Storage - Water Tank Rehabilitation</v>
          </cell>
          <cell r="M839" t="str">
            <v>1220011-3</v>
          </cell>
          <cell r="N839" t="str">
            <v xml:space="preserve">No </v>
          </cell>
          <cell r="O839">
            <v>1417</v>
          </cell>
          <cell r="P839" t="str">
            <v>Reg</v>
          </cell>
          <cell r="Q839" t="str">
            <v>Exempt</v>
          </cell>
          <cell r="R839"/>
          <cell r="S839"/>
          <cell r="T839"/>
          <cell r="U839"/>
          <cell r="V839"/>
          <cell r="W839">
            <v>0</v>
          </cell>
          <cell r="X839"/>
          <cell r="Y839"/>
          <cell r="Z839"/>
          <cell r="AA839"/>
          <cell r="AB839">
            <v>0</v>
          </cell>
          <cell r="AC839"/>
          <cell r="AD839">
            <v>44713</v>
          </cell>
          <cell r="AE839">
            <v>44774</v>
          </cell>
          <cell r="AF839"/>
          <cell r="AG839"/>
          <cell r="AH839"/>
          <cell r="AI839">
            <v>585000</v>
          </cell>
          <cell r="AJ839">
            <v>585000</v>
          </cell>
          <cell r="AK839">
            <v>0</v>
          </cell>
          <cell r="AL839"/>
          <cell r="AM839"/>
          <cell r="AN839"/>
          <cell r="AO839"/>
          <cell r="AP839"/>
          <cell r="AQ839">
            <v>585000</v>
          </cell>
          <cell r="AR839">
            <v>0</v>
          </cell>
          <cell r="AS839"/>
          <cell r="AT839">
            <v>0</v>
          </cell>
          <cell r="AU839">
            <v>0</v>
          </cell>
          <cell r="AV839"/>
          <cell r="AW839">
            <v>0</v>
          </cell>
          <cell r="AX839">
            <v>0</v>
          </cell>
          <cell r="AY839">
            <v>0</v>
          </cell>
          <cell r="AZ839"/>
          <cell r="BA839"/>
          <cell r="BB839"/>
          <cell r="BC839"/>
          <cell r="BD839"/>
          <cell r="BE839"/>
          <cell r="BF839">
            <v>0</v>
          </cell>
          <cell r="BG839">
            <v>0</v>
          </cell>
          <cell r="BH839"/>
          <cell r="BI839">
            <v>0</v>
          </cell>
          <cell r="BJ839"/>
          <cell r="BK839"/>
          <cell r="BL839"/>
          <cell r="BM839"/>
          <cell r="BN839"/>
          <cell r="BO839"/>
          <cell r="BP839"/>
          <cell r="BQ839"/>
          <cell r="BR839"/>
          <cell r="BS839"/>
          <cell r="BT839">
            <v>0</v>
          </cell>
          <cell r="BU839"/>
          <cell r="BV839"/>
          <cell r="BW839"/>
          <cell r="BX839"/>
          <cell r="BY839"/>
          <cell r="BZ839"/>
          <cell r="CA839" t="str">
            <v>Kanuit</v>
          </cell>
          <cell r="CB839"/>
          <cell r="CC839">
            <v>9</v>
          </cell>
        </row>
        <row r="840">
          <cell r="C840">
            <v>460</v>
          </cell>
          <cell r="D840">
            <v>10</v>
          </cell>
          <cell r="E840">
            <v>306</v>
          </cell>
          <cell r="F840">
            <v>10</v>
          </cell>
          <cell r="G840">
            <v>2023</v>
          </cell>
          <cell r="H840" t="str">
            <v>Yes</v>
          </cell>
          <cell r="I840" t="str">
            <v/>
          </cell>
          <cell r="J840">
            <v>0</v>
          </cell>
          <cell r="K840" t="str">
            <v>Kanuit</v>
          </cell>
          <cell r="L840" t="str">
            <v>Watermain - Cleveland Ave W Imprvmnts</v>
          </cell>
          <cell r="M840" t="str">
            <v>1220011-4</v>
          </cell>
          <cell r="N840" t="str">
            <v xml:space="preserve">No </v>
          </cell>
          <cell r="O840">
            <v>1253</v>
          </cell>
          <cell r="P840" t="str">
            <v>Reg</v>
          </cell>
          <cell r="Q840" t="str">
            <v>Exempt</v>
          </cell>
          <cell r="R840"/>
          <cell r="S840" t="str">
            <v>certified</v>
          </cell>
          <cell r="T840">
            <v>2141467</v>
          </cell>
          <cell r="U840"/>
          <cell r="V840"/>
          <cell r="W840">
            <v>106172</v>
          </cell>
          <cell r="X840" t="str">
            <v>23 Carryover</v>
          </cell>
          <cell r="Y840"/>
          <cell r="Z840">
            <v>44712</v>
          </cell>
          <cell r="AA840">
            <v>2131467</v>
          </cell>
          <cell r="AB840">
            <v>96172</v>
          </cell>
          <cell r="AC840" t="str">
            <v>Part B</v>
          </cell>
          <cell r="AD840">
            <v>45170</v>
          </cell>
          <cell r="AE840">
            <v>45839</v>
          </cell>
          <cell r="AF840"/>
          <cell r="AG840"/>
          <cell r="AH840"/>
          <cell r="AI840">
            <v>2544119</v>
          </cell>
          <cell r="AJ840">
            <v>2141467</v>
          </cell>
          <cell r="AK840">
            <v>402652</v>
          </cell>
          <cell r="AL840">
            <v>45008</v>
          </cell>
          <cell r="AM840">
            <v>45106</v>
          </cell>
          <cell r="AN840">
            <v>1</v>
          </cell>
          <cell r="AO840">
            <v>2131467</v>
          </cell>
          <cell r="AP840"/>
          <cell r="AQ840">
            <v>2544119</v>
          </cell>
          <cell r="AR840">
            <v>508824</v>
          </cell>
          <cell r="AS840"/>
          <cell r="AT840">
            <v>0</v>
          </cell>
          <cell r="AU840">
            <v>0</v>
          </cell>
          <cell r="AV840"/>
          <cell r="AW840">
            <v>0</v>
          </cell>
          <cell r="AX840">
            <v>0</v>
          </cell>
          <cell r="AY840">
            <v>508824</v>
          </cell>
          <cell r="AZ840"/>
          <cell r="BA840"/>
          <cell r="BB840"/>
          <cell r="BC840"/>
          <cell r="BD840">
            <v>2035295</v>
          </cell>
          <cell r="BE840">
            <v>45160</v>
          </cell>
          <cell r="BF840">
            <v>1705173.6</v>
          </cell>
          <cell r="BG840">
            <v>2035295.2000000002</v>
          </cell>
          <cell r="BH840"/>
          <cell r="BI840">
            <v>0</v>
          </cell>
          <cell r="BJ840"/>
          <cell r="BK840"/>
          <cell r="BL840"/>
          <cell r="BM840"/>
          <cell r="BN840"/>
          <cell r="BO840"/>
          <cell r="BP840"/>
          <cell r="BQ840"/>
          <cell r="BR840"/>
          <cell r="BS840"/>
          <cell r="BT840">
            <v>0</v>
          </cell>
          <cell r="BU840"/>
          <cell r="BV840"/>
          <cell r="BW840"/>
          <cell r="BX840"/>
          <cell r="BY840"/>
          <cell r="BZ840"/>
          <cell r="CA840" t="str">
            <v>Kanuit</v>
          </cell>
          <cell r="CB840"/>
          <cell r="CC840">
            <v>9</v>
          </cell>
        </row>
        <row r="841">
          <cell r="C841">
            <v>48</v>
          </cell>
          <cell r="D841">
            <v>20</v>
          </cell>
          <cell r="E841">
            <v>320</v>
          </cell>
          <cell r="F841">
            <v>10</v>
          </cell>
          <cell r="G841"/>
          <cell r="H841" t="str">
            <v/>
          </cell>
          <cell r="I841" t="str">
            <v/>
          </cell>
          <cell r="J841">
            <v>0</v>
          </cell>
          <cell r="K841" t="str">
            <v>Barrett</v>
          </cell>
          <cell r="L841" t="str">
            <v>Treatment - Manganese Plant</v>
          </cell>
          <cell r="M841" t="str">
            <v>1430010-5</v>
          </cell>
          <cell r="N841" t="str">
            <v xml:space="preserve">No </v>
          </cell>
          <cell r="O841">
            <v>2296</v>
          </cell>
          <cell r="P841" t="str">
            <v>EC</v>
          </cell>
          <cell r="Q841" t="str">
            <v>Exempt</v>
          </cell>
          <cell r="R841"/>
          <cell r="S841"/>
          <cell r="T841"/>
          <cell r="U841"/>
          <cell r="V841"/>
          <cell r="W841">
            <v>0</v>
          </cell>
          <cell r="X841"/>
          <cell r="Y841"/>
          <cell r="Z841"/>
          <cell r="AA841"/>
          <cell r="AB841">
            <v>0</v>
          </cell>
          <cell r="AC841"/>
          <cell r="AD841"/>
          <cell r="AE841"/>
          <cell r="AF841"/>
          <cell r="AG841"/>
          <cell r="AH841"/>
          <cell r="AI841">
            <v>8000000</v>
          </cell>
          <cell r="AJ841">
            <v>8000000</v>
          </cell>
          <cell r="AK841">
            <v>0</v>
          </cell>
          <cell r="AL841"/>
          <cell r="AM841"/>
          <cell r="AN841"/>
          <cell r="AO841"/>
          <cell r="AP841"/>
          <cell r="AQ841">
            <v>8000000</v>
          </cell>
          <cell r="AR841">
            <v>0</v>
          </cell>
          <cell r="AS841"/>
          <cell r="AT841">
            <v>0</v>
          </cell>
          <cell r="AU841">
            <v>3000000</v>
          </cell>
          <cell r="AV841"/>
          <cell r="AW841">
            <v>3000000</v>
          </cell>
          <cell r="AX841">
            <v>0</v>
          </cell>
          <cell r="AY841">
            <v>0</v>
          </cell>
          <cell r="AZ841"/>
          <cell r="BA841"/>
          <cell r="BB841"/>
          <cell r="BC841"/>
          <cell r="BD841"/>
          <cell r="BE841"/>
          <cell r="BF841">
            <v>0</v>
          </cell>
          <cell r="BG841">
            <v>0</v>
          </cell>
          <cell r="BH841"/>
          <cell r="BI841">
            <v>0</v>
          </cell>
          <cell r="BJ841"/>
          <cell r="BK841"/>
          <cell r="BL841"/>
          <cell r="BM841"/>
          <cell r="BN841"/>
          <cell r="BO841"/>
          <cell r="BP841"/>
          <cell r="BQ841"/>
          <cell r="BR841"/>
          <cell r="BS841"/>
          <cell r="BT841">
            <v>0</v>
          </cell>
          <cell r="BU841"/>
          <cell r="BV841"/>
          <cell r="BW841"/>
          <cell r="BX841"/>
          <cell r="BY841"/>
          <cell r="BZ841"/>
          <cell r="CA841" t="str">
            <v>Barrett</v>
          </cell>
          <cell r="CB841" t="str">
            <v>Barrett</v>
          </cell>
          <cell r="CC841" t="str">
            <v>6E</v>
          </cell>
        </row>
        <row r="842">
          <cell r="C842">
            <v>65</v>
          </cell>
          <cell r="D842">
            <v>20</v>
          </cell>
          <cell r="E842"/>
          <cell r="F842"/>
          <cell r="G842"/>
          <cell r="H842" t="str">
            <v/>
          </cell>
          <cell r="I842" t="str">
            <v/>
          </cell>
          <cell r="J842">
            <v>0</v>
          </cell>
          <cell r="K842" t="str">
            <v>Barrett</v>
          </cell>
          <cell r="L842" t="str">
            <v>Other - LSL Replacement</v>
          </cell>
          <cell r="M842" t="str">
            <v>1430010-9</v>
          </cell>
          <cell r="N842" t="str">
            <v>Yes</v>
          </cell>
          <cell r="O842">
            <v>1912</v>
          </cell>
          <cell r="P842" t="str">
            <v>LSL</v>
          </cell>
          <cell r="Q842"/>
          <cell r="R842"/>
          <cell r="S842"/>
          <cell r="T842"/>
          <cell r="U842"/>
          <cell r="V842"/>
          <cell r="W842">
            <v>0</v>
          </cell>
          <cell r="X842"/>
          <cell r="Y842"/>
          <cell r="Z842"/>
          <cell r="AA842"/>
          <cell r="AB842"/>
          <cell r="AC842"/>
          <cell r="AD842"/>
          <cell r="AE842"/>
          <cell r="AF842"/>
          <cell r="AG842"/>
          <cell r="AH842"/>
          <cell r="AI842">
            <v>44000</v>
          </cell>
          <cell r="AJ842">
            <v>44000</v>
          </cell>
          <cell r="AK842">
            <v>0</v>
          </cell>
          <cell r="AL842"/>
          <cell r="AM842"/>
          <cell r="AN842"/>
          <cell r="AO842"/>
          <cell r="AP842"/>
          <cell r="AQ842">
            <v>44000</v>
          </cell>
          <cell r="AR842">
            <v>0</v>
          </cell>
          <cell r="AS842"/>
          <cell r="AT842">
            <v>0</v>
          </cell>
          <cell r="AU842">
            <v>0</v>
          </cell>
          <cell r="AV842"/>
          <cell r="AW842">
            <v>0</v>
          </cell>
          <cell r="AX842">
            <v>0</v>
          </cell>
          <cell r="AY842">
            <v>0</v>
          </cell>
          <cell r="AZ842"/>
          <cell r="BA842"/>
          <cell r="BB842"/>
          <cell r="BC842"/>
          <cell r="BD842"/>
          <cell r="BE842"/>
          <cell r="BF842">
            <v>0</v>
          </cell>
          <cell r="BG842">
            <v>0</v>
          </cell>
          <cell r="BH842"/>
          <cell r="BI842">
            <v>0</v>
          </cell>
          <cell r="BJ842"/>
          <cell r="BK842"/>
          <cell r="BL842"/>
          <cell r="BM842"/>
          <cell r="BN842"/>
          <cell r="BO842"/>
          <cell r="BP842"/>
          <cell r="BQ842"/>
          <cell r="BR842"/>
          <cell r="BS842"/>
          <cell r="BT842"/>
          <cell r="BU842"/>
          <cell r="BV842"/>
          <cell r="BW842"/>
          <cell r="BX842"/>
          <cell r="BY842"/>
          <cell r="BZ842"/>
          <cell r="CA842" t="str">
            <v>Barrett</v>
          </cell>
          <cell r="CB842"/>
          <cell r="CC842" t="str">
            <v>6E</v>
          </cell>
        </row>
        <row r="843">
          <cell r="C843">
            <v>203</v>
          </cell>
          <cell r="D843">
            <v>12</v>
          </cell>
          <cell r="E843">
            <v>76</v>
          </cell>
          <cell r="F843">
            <v>12</v>
          </cell>
          <cell r="G843">
            <v>2024</v>
          </cell>
          <cell r="H843" t="str">
            <v/>
          </cell>
          <cell r="I843" t="str">
            <v>Yes</v>
          </cell>
          <cell r="J843">
            <v>0</v>
          </cell>
          <cell r="K843" t="str">
            <v>Barrett</v>
          </cell>
          <cell r="L843" t="str">
            <v>Source - New Well #5</v>
          </cell>
          <cell r="M843" t="str">
            <v>1430010-6</v>
          </cell>
          <cell r="N843" t="str">
            <v xml:space="preserve">No </v>
          </cell>
          <cell r="O843">
            <v>2296</v>
          </cell>
          <cell r="P843" t="str">
            <v>Reg</v>
          </cell>
          <cell r="Q843" t="str">
            <v>Exempt</v>
          </cell>
          <cell r="R843">
            <v>0</v>
          </cell>
          <cell r="S843">
            <v>45064</v>
          </cell>
          <cell r="T843">
            <v>750000</v>
          </cell>
          <cell r="U843"/>
          <cell r="V843"/>
          <cell r="W843">
            <v>750000</v>
          </cell>
          <cell r="X843" t="str">
            <v>Part B</v>
          </cell>
          <cell r="Y843"/>
          <cell r="Z843"/>
          <cell r="AA843"/>
          <cell r="AB843">
            <v>0</v>
          </cell>
          <cell r="AC843"/>
          <cell r="AD843">
            <v>45444</v>
          </cell>
          <cell r="AE843">
            <v>45536</v>
          </cell>
          <cell r="AF843"/>
          <cell r="AG843"/>
          <cell r="AH843"/>
          <cell r="AI843">
            <v>750000</v>
          </cell>
          <cell r="AJ843">
            <v>750000</v>
          </cell>
          <cell r="AK843">
            <v>0</v>
          </cell>
          <cell r="AL843"/>
          <cell r="AM843"/>
          <cell r="AN843"/>
          <cell r="AO843"/>
          <cell r="AP843"/>
          <cell r="AQ843">
            <v>750000</v>
          </cell>
          <cell r="AR843">
            <v>750000</v>
          </cell>
          <cell r="AS843"/>
          <cell r="AT843">
            <v>0</v>
          </cell>
          <cell r="AU843">
            <v>0</v>
          </cell>
          <cell r="AV843"/>
          <cell r="AW843">
            <v>0</v>
          </cell>
          <cell r="AX843">
            <v>0</v>
          </cell>
          <cell r="AY843">
            <v>750000</v>
          </cell>
          <cell r="AZ843"/>
          <cell r="BA843"/>
          <cell r="BB843"/>
          <cell r="BC843"/>
          <cell r="BD843"/>
          <cell r="BE843"/>
          <cell r="BF843">
            <v>0</v>
          </cell>
          <cell r="BG843">
            <v>0</v>
          </cell>
          <cell r="BH843"/>
          <cell r="BI843">
            <v>0</v>
          </cell>
          <cell r="BJ843"/>
          <cell r="BK843"/>
          <cell r="BL843"/>
          <cell r="BM843"/>
          <cell r="BN843"/>
          <cell r="BO843"/>
          <cell r="BP843"/>
          <cell r="BQ843"/>
          <cell r="BR843"/>
          <cell r="BS843"/>
          <cell r="BT843">
            <v>0</v>
          </cell>
          <cell r="BU843"/>
          <cell r="BV843"/>
          <cell r="BW843"/>
          <cell r="BX843"/>
          <cell r="BY843"/>
          <cell r="BZ843"/>
          <cell r="CA843" t="str">
            <v>Barrett</v>
          </cell>
          <cell r="CB843"/>
          <cell r="CC843" t="str">
            <v>6E</v>
          </cell>
        </row>
        <row r="844">
          <cell r="C844">
            <v>204</v>
          </cell>
          <cell r="D844">
            <v>12</v>
          </cell>
          <cell r="E844">
            <v>77</v>
          </cell>
          <cell r="F844">
            <v>12</v>
          </cell>
          <cell r="G844"/>
          <cell r="H844" t="str">
            <v/>
          </cell>
          <cell r="I844" t="str">
            <v/>
          </cell>
          <cell r="J844">
            <v>0</v>
          </cell>
          <cell r="K844" t="str">
            <v>Barrett</v>
          </cell>
          <cell r="L844" t="str">
            <v>Watermain - CSAH 9 Looping w/Baker Ave</v>
          </cell>
          <cell r="M844" t="str">
            <v>1430010-7</v>
          </cell>
          <cell r="N844" t="str">
            <v xml:space="preserve">No </v>
          </cell>
          <cell r="O844">
            <v>2296</v>
          </cell>
          <cell r="P844" t="str">
            <v>Reg</v>
          </cell>
          <cell r="Q844" t="str">
            <v>Exempt</v>
          </cell>
          <cell r="R844">
            <v>0</v>
          </cell>
          <cell r="S844"/>
          <cell r="T844"/>
          <cell r="U844"/>
          <cell r="V844"/>
          <cell r="W844">
            <v>0</v>
          </cell>
          <cell r="X844"/>
          <cell r="Y844"/>
          <cell r="Z844"/>
          <cell r="AA844"/>
          <cell r="AB844">
            <v>0</v>
          </cell>
          <cell r="AC844"/>
          <cell r="AD844"/>
          <cell r="AE844"/>
          <cell r="AF844"/>
          <cell r="AG844"/>
          <cell r="AH844"/>
          <cell r="AI844">
            <v>980000</v>
          </cell>
          <cell r="AJ844">
            <v>980000</v>
          </cell>
          <cell r="AK844">
            <v>0</v>
          </cell>
          <cell r="AL844"/>
          <cell r="AM844"/>
          <cell r="AN844"/>
          <cell r="AO844"/>
          <cell r="AP844"/>
          <cell r="AQ844">
            <v>980000</v>
          </cell>
          <cell r="AR844">
            <v>0</v>
          </cell>
          <cell r="AS844"/>
          <cell r="AT844">
            <v>0</v>
          </cell>
          <cell r="AU844">
            <v>0</v>
          </cell>
          <cell r="AV844"/>
          <cell r="AW844">
            <v>0</v>
          </cell>
          <cell r="AX844">
            <v>0</v>
          </cell>
          <cell r="AY844">
            <v>0</v>
          </cell>
          <cell r="AZ844"/>
          <cell r="BA844"/>
          <cell r="BB844"/>
          <cell r="BC844"/>
          <cell r="BD844"/>
          <cell r="BE844"/>
          <cell r="BF844">
            <v>0</v>
          </cell>
          <cell r="BG844">
            <v>0</v>
          </cell>
          <cell r="BH844"/>
          <cell r="BI844">
            <v>0</v>
          </cell>
          <cell r="BJ844"/>
          <cell r="BK844"/>
          <cell r="BL844"/>
          <cell r="BM844"/>
          <cell r="BN844"/>
          <cell r="BO844"/>
          <cell r="BP844"/>
          <cell r="BQ844"/>
          <cell r="BR844"/>
          <cell r="BS844"/>
          <cell r="BT844">
            <v>0</v>
          </cell>
          <cell r="BU844"/>
          <cell r="BV844"/>
          <cell r="BW844"/>
          <cell r="BX844"/>
          <cell r="BY844"/>
          <cell r="BZ844"/>
          <cell r="CA844" t="str">
            <v>Barrett</v>
          </cell>
          <cell r="CB844"/>
          <cell r="CC844" t="str">
            <v>6E</v>
          </cell>
        </row>
        <row r="845">
          <cell r="C845">
            <v>543</v>
          </cell>
          <cell r="D845">
            <v>10</v>
          </cell>
          <cell r="E845"/>
          <cell r="F845"/>
          <cell r="G845"/>
          <cell r="H845" t="str">
            <v/>
          </cell>
          <cell r="I845" t="str">
            <v/>
          </cell>
          <cell r="J845">
            <v>0</v>
          </cell>
          <cell r="K845" t="str">
            <v>Barrett</v>
          </cell>
          <cell r="L845" t="str">
            <v>Watermain - Fairlawn Ave. &amp; Loop</v>
          </cell>
          <cell r="M845" t="str">
            <v>1430010-8</v>
          </cell>
          <cell r="N845" t="str">
            <v xml:space="preserve">No </v>
          </cell>
          <cell r="O845">
            <v>1912</v>
          </cell>
          <cell r="P845" t="str">
            <v>Reg</v>
          </cell>
          <cell r="Q845"/>
          <cell r="R845"/>
          <cell r="S845"/>
          <cell r="T845"/>
          <cell r="U845"/>
          <cell r="V845"/>
          <cell r="W845">
            <v>0</v>
          </cell>
          <cell r="X845"/>
          <cell r="Y845"/>
          <cell r="Z845"/>
          <cell r="AA845"/>
          <cell r="AB845"/>
          <cell r="AC845"/>
          <cell r="AD845"/>
          <cell r="AE845"/>
          <cell r="AF845"/>
          <cell r="AG845"/>
          <cell r="AH845"/>
          <cell r="AI845">
            <v>543055</v>
          </cell>
          <cell r="AJ845">
            <v>543055</v>
          </cell>
          <cell r="AK845">
            <v>0</v>
          </cell>
          <cell r="AL845"/>
          <cell r="AM845"/>
          <cell r="AN845"/>
          <cell r="AO845"/>
          <cell r="AP845"/>
          <cell r="AQ845">
            <v>543055</v>
          </cell>
          <cell r="AR845">
            <v>0</v>
          </cell>
          <cell r="AS845"/>
          <cell r="AT845">
            <v>0</v>
          </cell>
          <cell r="AU845">
            <v>0</v>
          </cell>
          <cell r="AV845"/>
          <cell r="AW845">
            <v>0</v>
          </cell>
          <cell r="AX845">
            <v>0</v>
          </cell>
          <cell r="AY845">
            <v>0</v>
          </cell>
          <cell r="AZ845"/>
          <cell r="BA845"/>
          <cell r="BB845"/>
          <cell r="BC845"/>
          <cell r="BD845"/>
          <cell r="BE845"/>
          <cell r="BF845">
            <v>0</v>
          </cell>
          <cell r="BG845">
            <v>0</v>
          </cell>
          <cell r="BH845"/>
          <cell r="BI845">
            <v>0</v>
          </cell>
          <cell r="BJ845"/>
          <cell r="BK845"/>
          <cell r="BL845"/>
          <cell r="BM845"/>
          <cell r="BN845"/>
          <cell r="BO845"/>
          <cell r="BP845"/>
          <cell r="BQ845"/>
          <cell r="BR845"/>
          <cell r="BS845"/>
          <cell r="BT845"/>
          <cell r="BU845"/>
          <cell r="BV845"/>
          <cell r="BW845"/>
          <cell r="BX845"/>
          <cell r="BY845"/>
          <cell r="BZ845"/>
          <cell r="CA845" t="str">
            <v>Barrett</v>
          </cell>
          <cell r="CB845"/>
          <cell r="CC845" t="str">
            <v>6E</v>
          </cell>
        </row>
        <row r="846">
          <cell r="C846">
            <v>741</v>
          </cell>
          <cell r="D846">
            <v>5</v>
          </cell>
          <cell r="E846">
            <v>581</v>
          </cell>
          <cell r="F846">
            <v>5</v>
          </cell>
          <cell r="G846" t="str">
            <v/>
          </cell>
          <cell r="H846" t="str">
            <v/>
          </cell>
          <cell r="I846" t="str">
            <v/>
          </cell>
          <cell r="J846">
            <v>0</v>
          </cell>
          <cell r="K846" t="str">
            <v>Kanuit</v>
          </cell>
          <cell r="L846" t="str">
            <v>Watermain - Replace First Street</v>
          </cell>
          <cell r="M846" t="str">
            <v>1720008-3</v>
          </cell>
          <cell r="N846" t="str">
            <v xml:space="preserve">No </v>
          </cell>
          <cell r="O846">
            <v>1399</v>
          </cell>
          <cell r="P846" t="str">
            <v>Reg</v>
          </cell>
          <cell r="Q846" t="str">
            <v>Exempt</v>
          </cell>
          <cell r="R846"/>
          <cell r="S846"/>
          <cell r="T846"/>
          <cell r="U846"/>
          <cell r="V846"/>
          <cell r="W846">
            <v>0</v>
          </cell>
          <cell r="X846"/>
          <cell r="Y846"/>
          <cell r="Z846"/>
          <cell r="AA846"/>
          <cell r="AB846">
            <v>0</v>
          </cell>
          <cell r="AC846"/>
          <cell r="AD846"/>
          <cell r="AE846"/>
          <cell r="AF846"/>
          <cell r="AG846"/>
          <cell r="AH846"/>
          <cell r="AI846">
            <v>569717</v>
          </cell>
          <cell r="AJ846">
            <v>569717</v>
          </cell>
          <cell r="AK846">
            <v>0</v>
          </cell>
          <cell r="AL846"/>
          <cell r="AM846"/>
          <cell r="AN846"/>
          <cell r="AO846"/>
          <cell r="AP846"/>
          <cell r="AQ846">
            <v>569717</v>
          </cell>
          <cell r="AR846">
            <v>0</v>
          </cell>
          <cell r="AS846"/>
          <cell r="AT846">
            <v>0</v>
          </cell>
          <cell r="AU846">
            <v>0</v>
          </cell>
          <cell r="AV846"/>
          <cell r="AW846">
            <v>0</v>
          </cell>
          <cell r="AX846">
            <v>0</v>
          </cell>
          <cell r="AY846">
            <v>0</v>
          </cell>
          <cell r="AZ846"/>
          <cell r="BA846"/>
          <cell r="BB846"/>
          <cell r="BC846"/>
          <cell r="BD846"/>
          <cell r="BE846"/>
          <cell r="BF846">
            <v>0</v>
          </cell>
          <cell r="BG846">
            <v>0</v>
          </cell>
          <cell r="BH846"/>
          <cell r="BI846">
            <v>0</v>
          </cell>
          <cell r="BJ846"/>
          <cell r="BK846"/>
          <cell r="BL846"/>
          <cell r="BM846"/>
          <cell r="BN846"/>
          <cell r="BO846"/>
          <cell r="BP846"/>
          <cell r="BQ846"/>
          <cell r="BR846"/>
          <cell r="BS846"/>
          <cell r="BT846">
            <v>0</v>
          </cell>
          <cell r="BU846"/>
          <cell r="BV846"/>
          <cell r="BW846"/>
          <cell r="BX846"/>
          <cell r="BY846"/>
          <cell r="BZ846"/>
          <cell r="CA846" t="str">
            <v>Kanuit</v>
          </cell>
          <cell r="CB846" t="str">
            <v>Gallentine</v>
          </cell>
          <cell r="CC846">
            <v>9</v>
          </cell>
        </row>
        <row r="847">
          <cell r="C847">
            <v>377</v>
          </cell>
          <cell r="D847">
            <v>10</v>
          </cell>
          <cell r="E847">
            <v>252</v>
          </cell>
          <cell r="F847">
            <v>10</v>
          </cell>
          <cell r="G847"/>
          <cell r="H847" t="str">
            <v/>
          </cell>
          <cell r="I847" t="str">
            <v/>
          </cell>
          <cell r="J847" t="str">
            <v>Referred to RD</v>
          </cell>
          <cell r="K847" t="str">
            <v>Bradshaw</v>
          </cell>
          <cell r="L847" t="str">
            <v>Source - Pumphouse</v>
          </cell>
          <cell r="M847" t="str">
            <v>1690057-2</v>
          </cell>
          <cell r="N847" t="str">
            <v xml:space="preserve">No </v>
          </cell>
          <cell r="O847">
            <v>116</v>
          </cell>
          <cell r="P847" t="str">
            <v>Reg</v>
          </cell>
          <cell r="Q847" t="str">
            <v>Exempt</v>
          </cell>
          <cell r="R847"/>
          <cell r="S847"/>
          <cell r="T847"/>
          <cell r="U847"/>
          <cell r="V847"/>
          <cell r="W847">
            <v>0</v>
          </cell>
          <cell r="X847"/>
          <cell r="Y847"/>
          <cell r="Z847"/>
          <cell r="AA847"/>
          <cell r="AB847">
            <v>0</v>
          </cell>
          <cell r="AC847"/>
          <cell r="AD847">
            <v>44713</v>
          </cell>
          <cell r="AE847">
            <v>45078</v>
          </cell>
          <cell r="AF847"/>
          <cell r="AG847"/>
          <cell r="AH847"/>
          <cell r="AI847">
            <v>134500</v>
          </cell>
          <cell r="AJ847">
            <v>134500</v>
          </cell>
          <cell r="AK847">
            <v>0</v>
          </cell>
          <cell r="AL847"/>
          <cell r="AM847"/>
          <cell r="AN847"/>
          <cell r="AO847"/>
          <cell r="AP847"/>
          <cell r="AQ847">
            <v>134500</v>
          </cell>
          <cell r="AR847">
            <v>0</v>
          </cell>
          <cell r="AS847"/>
          <cell r="AT847">
            <v>0</v>
          </cell>
          <cell r="AU847">
            <v>0</v>
          </cell>
          <cell r="AV847"/>
          <cell r="AW847">
            <v>0</v>
          </cell>
          <cell r="AX847">
            <v>0</v>
          </cell>
          <cell r="AY847">
            <v>0</v>
          </cell>
          <cell r="AZ847"/>
          <cell r="BA847"/>
          <cell r="BB847"/>
          <cell r="BC847"/>
          <cell r="BD847"/>
          <cell r="BE847"/>
          <cell r="BF847">
            <v>0</v>
          </cell>
          <cell r="BG847">
            <v>0</v>
          </cell>
          <cell r="BH847"/>
          <cell r="BI847">
            <v>0</v>
          </cell>
          <cell r="BJ847" t="str">
            <v>Referred to RD</v>
          </cell>
          <cell r="BK847"/>
          <cell r="BL847"/>
          <cell r="BM847"/>
          <cell r="BN847"/>
          <cell r="BO847"/>
          <cell r="BP847"/>
          <cell r="BQ847"/>
          <cell r="BR847"/>
          <cell r="BS847"/>
          <cell r="BT847">
            <v>0</v>
          </cell>
          <cell r="BU847"/>
          <cell r="BV847"/>
          <cell r="BW847"/>
          <cell r="BX847"/>
          <cell r="BY847"/>
          <cell r="BZ847"/>
          <cell r="CA847" t="str">
            <v>Bradshaw</v>
          </cell>
          <cell r="CB847"/>
          <cell r="CC847" t="str">
            <v>3c</v>
          </cell>
        </row>
        <row r="848">
          <cell r="C848">
            <v>378</v>
          </cell>
          <cell r="D848">
            <v>10</v>
          </cell>
          <cell r="E848">
            <v>253</v>
          </cell>
          <cell r="F848">
            <v>10</v>
          </cell>
          <cell r="G848"/>
          <cell r="H848" t="str">
            <v/>
          </cell>
          <cell r="I848" t="str">
            <v/>
          </cell>
          <cell r="J848" t="str">
            <v>Referred to RD</v>
          </cell>
          <cell r="K848" t="str">
            <v>Bradshaw</v>
          </cell>
          <cell r="L848" t="str">
            <v>Storage - Vault Improvements</v>
          </cell>
          <cell r="M848" t="str">
            <v>1690057-3</v>
          </cell>
          <cell r="N848" t="str">
            <v xml:space="preserve">No </v>
          </cell>
          <cell r="O848">
            <v>116</v>
          </cell>
          <cell r="P848" t="str">
            <v>Reg</v>
          </cell>
          <cell r="Q848" t="str">
            <v>Exempt</v>
          </cell>
          <cell r="R848"/>
          <cell r="S848"/>
          <cell r="T848"/>
          <cell r="U848"/>
          <cell r="V848"/>
          <cell r="W848">
            <v>0</v>
          </cell>
          <cell r="X848"/>
          <cell r="Y848"/>
          <cell r="Z848"/>
          <cell r="AA848"/>
          <cell r="AB848">
            <v>0</v>
          </cell>
          <cell r="AC848"/>
          <cell r="AD848">
            <v>44713</v>
          </cell>
          <cell r="AE848">
            <v>45078</v>
          </cell>
          <cell r="AF848"/>
          <cell r="AG848"/>
          <cell r="AH848"/>
          <cell r="AI848">
            <v>156000</v>
          </cell>
          <cell r="AJ848">
            <v>156000</v>
          </cell>
          <cell r="AK848">
            <v>0</v>
          </cell>
          <cell r="AL848"/>
          <cell r="AM848"/>
          <cell r="AN848"/>
          <cell r="AO848"/>
          <cell r="AP848"/>
          <cell r="AQ848">
            <v>156000</v>
          </cell>
          <cell r="AR848">
            <v>0</v>
          </cell>
          <cell r="AS848"/>
          <cell r="AT848">
            <v>0</v>
          </cell>
          <cell r="AU848">
            <v>0</v>
          </cell>
          <cell r="AV848"/>
          <cell r="AW848">
            <v>0</v>
          </cell>
          <cell r="AX848">
            <v>0</v>
          </cell>
          <cell r="AY848">
            <v>0</v>
          </cell>
          <cell r="AZ848"/>
          <cell r="BA848"/>
          <cell r="BB848"/>
          <cell r="BC848"/>
          <cell r="BD848"/>
          <cell r="BE848"/>
          <cell r="BF848">
            <v>0</v>
          </cell>
          <cell r="BG848">
            <v>0</v>
          </cell>
          <cell r="BH848"/>
          <cell r="BI848">
            <v>0</v>
          </cell>
          <cell r="BJ848" t="str">
            <v>Referred to RD</v>
          </cell>
          <cell r="BK848"/>
          <cell r="BL848"/>
          <cell r="BM848"/>
          <cell r="BN848"/>
          <cell r="BO848"/>
          <cell r="BP848"/>
          <cell r="BQ848"/>
          <cell r="BR848"/>
          <cell r="BS848"/>
          <cell r="BT848">
            <v>0</v>
          </cell>
          <cell r="BU848"/>
          <cell r="BV848"/>
          <cell r="BW848"/>
          <cell r="BX848"/>
          <cell r="BY848"/>
          <cell r="BZ848"/>
          <cell r="CA848" t="str">
            <v>Bradshaw</v>
          </cell>
          <cell r="CB848"/>
          <cell r="CC848" t="str">
            <v>3c</v>
          </cell>
        </row>
        <row r="849">
          <cell r="C849">
            <v>379</v>
          </cell>
          <cell r="D849">
            <v>10</v>
          </cell>
          <cell r="E849">
            <v>254</v>
          </cell>
          <cell r="F849">
            <v>10</v>
          </cell>
          <cell r="G849"/>
          <cell r="H849" t="str">
            <v/>
          </cell>
          <cell r="I849" t="str">
            <v/>
          </cell>
          <cell r="J849" t="str">
            <v>Referred to RD</v>
          </cell>
          <cell r="K849" t="str">
            <v>Bradshaw</v>
          </cell>
          <cell r="L849" t="str">
            <v>Watermain - Repl - 4 Zones</v>
          </cell>
          <cell r="M849" t="str">
            <v>1690057-4</v>
          </cell>
          <cell r="N849" t="str">
            <v xml:space="preserve">No </v>
          </cell>
          <cell r="O849">
            <v>116</v>
          </cell>
          <cell r="P849" t="str">
            <v>Reg</v>
          </cell>
          <cell r="Q849" t="str">
            <v>Exempt</v>
          </cell>
          <cell r="R849"/>
          <cell r="S849"/>
          <cell r="T849"/>
          <cell r="U849"/>
          <cell r="V849"/>
          <cell r="W849">
            <v>0</v>
          </cell>
          <cell r="X849"/>
          <cell r="Y849"/>
          <cell r="Z849"/>
          <cell r="AA849"/>
          <cell r="AB849">
            <v>0</v>
          </cell>
          <cell r="AC849"/>
          <cell r="AD849">
            <v>44713</v>
          </cell>
          <cell r="AE849">
            <v>45078</v>
          </cell>
          <cell r="AF849"/>
          <cell r="AG849"/>
          <cell r="AH849"/>
          <cell r="AI849">
            <v>3481400</v>
          </cell>
          <cell r="AJ849">
            <v>3481400</v>
          </cell>
          <cell r="AK849">
            <v>0</v>
          </cell>
          <cell r="AL849"/>
          <cell r="AM849"/>
          <cell r="AN849"/>
          <cell r="AO849"/>
          <cell r="AP849"/>
          <cell r="AQ849">
            <v>3481400</v>
          </cell>
          <cell r="AR849">
            <v>0</v>
          </cell>
          <cell r="AS849"/>
          <cell r="AT849">
            <v>0</v>
          </cell>
          <cell r="AU849">
            <v>0</v>
          </cell>
          <cell r="AV849"/>
          <cell r="AW849">
            <v>0</v>
          </cell>
          <cell r="AX849">
            <v>0</v>
          </cell>
          <cell r="AY849">
            <v>0</v>
          </cell>
          <cell r="AZ849"/>
          <cell r="BA849"/>
          <cell r="BB849"/>
          <cell r="BC849"/>
          <cell r="BD849"/>
          <cell r="BE849"/>
          <cell r="BF849">
            <v>0</v>
          </cell>
          <cell r="BG849">
            <v>0</v>
          </cell>
          <cell r="BH849"/>
          <cell r="BI849">
            <v>0</v>
          </cell>
          <cell r="BJ849" t="str">
            <v>Referred to RD</v>
          </cell>
          <cell r="BK849"/>
          <cell r="BL849"/>
          <cell r="BM849"/>
          <cell r="BN849"/>
          <cell r="BO849"/>
          <cell r="BP849"/>
          <cell r="BQ849"/>
          <cell r="BR849"/>
          <cell r="BS849"/>
          <cell r="BT849">
            <v>0</v>
          </cell>
          <cell r="BU849"/>
          <cell r="BV849"/>
          <cell r="BW849"/>
          <cell r="BX849"/>
          <cell r="BY849"/>
          <cell r="BZ849"/>
          <cell r="CA849" t="str">
            <v>Bradshaw</v>
          </cell>
          <cell r="CB849"/>
          <cell r="CC849" t="str">
            <v>3c</v>
          </cell>
        </row>
        <row r="850">
          <cell r="C850">
            <v>93</v>
          </cell>
          <cell r="D850">
            <v>20</v>
          </cell>
          <cell r="E850">
            <v>431</v>
          </cell>
          <cell r="F850">
            <v>10</v>
          </cell>
          <cell r="G850"/>
          <cell r="H850" t="str">
            <v/>
          </cell>
          <cell r="I850" t="str">
            <v/>
          </cell>
          <cell r="J850">
            <v>0</v>
          </cell>
          <cell r="K850" t="str">
            <v>Barrett</v>
          </cell>
          <cell r="L850" t="str">
            <v>Other - LSL Replacement</v>
          </cell>
          <cell r="M850" t="str">
            <v>1870008-6</v>
          </cell>
          <cell r="N850" t="str">
            <v>Yes</v>
          </cell>
          <cell r="O850">
            <v>426</v>
          </cell>
          <cell r="P850" t="str">
            <v>LSL</v>
          </cell>
          <cell r="Q850" t="str">
            <v>Exempt</v>
          </cell>
          <cell r="R850"/>
          <cell r="S850"/>
          <cell r="T850"/>
          <cell r="U850"/>
          <cell r="V850"/>
          <cell r="W850">
            <v>0</v>
          </cell>
          <cell r="X850"/>
          <cell r="Y850"/>
          <cell r="Z850"/>
          <cell r="AA850"/>
          <cell r="AB850">
            <v>0</v>
          </cell>
          <cell r="AC850"/>
          <cell r="AD850"/>
          <cell r="AE850"/>
          <cell r="AF850"/>
          <cell r="AG850"/>
          <cell r="AH850"/>
          <cell r="AI850">
            <v>84000</v>
          </cell>
          <cell r="AJ850">
            <v>84000</v>
          </cell>
          <cell r="AK850">
            <v>0</v>
          </cell>
          <cell r="AL850"/>
          <cell r="AM850"/>
          <cell r="AN850"/>
          <cell r="AO850"/>
          <cell r="AP850"/>
          <cell r="AQ850">
            <v>84000</v>
          </cell>
          <cell r="AR850">
            <v>0</v>
          </cell>
          <cell r="AS850"/>
          <cell r="AT850">
            <v>0</v>
          </cell>
          <cell r="AU850">
            <v>0</v>
          </cell>
          <cell r="AV850"/>
          <cell r="AW850">
            <v>0</v>
          </cell>
          <cell r="AX850">
            <v>0</v>
          </cell>
          <cell r="AY850">
            <v>0</v>
          </cell>
          <cell r="AZ850"/>
          <cell r="BA850"/>
          <cell r="BB850"/>
          <cell r="BC850"/>
          <cell r="BD850"/>
          <cell r="BE850"/>
          <cell r="BF850">
            <v>0</v>
          </cell>
          <cell r="BG850">
            <v>0</v>
          </cell>
          <cell r="BH850"/>
          <cell r="BI850">
            <v>0</v>
          </cell>
          <cell r="BJ850"/>
          <cell r="BK850"/>
          <cell r="BL850"/>
          <cell r="BM850"/>
          <cell r="BN850"/>
          <cell r="BO850"/>
          <cell r="BP850"/>
          <cell r="BQ850"/>
          <cell r="BR850"/>
          <cell r="BS850"/>
          <cell r="BT850">
            <v>0</v>
          </cell>
          <cell r="BU850"/>
          <cell r="BV850"/>
          <cell r="BW850"/>
          <cell r="BX850"/>
          <cell r="BY850"/>
          <cell r="BZ850"/>
          <cell r="CA850" t="str">
            <v>Barrett</v>
          </cell>
          <cell r="CB850"/>
          <cell r="CC850" t="str">
            <v>6W</v>
          </cell>
        </row>
        <row r="851">
          <cell r="C851">
            <v>597</v>
          </cell>
          <cell r="D851">
            <v>10</v>
          </cell>
          <cell r="E851">
            <v>429</v>
          </cell>
          <cell r="F851">
            <v>10</v>
          </cell>
          <cell r="G851" t="str">
            <v/>
          </cell>
          <cell r="H851" t="str">
            <v/>
          </cell>
          <cell r="I851" t="str">
            <v/>
          </cell>
          <cell r="J851" t="str">
            <v>PER submitted</v>
          </cell>
          <cell r="K851" t="str">
            <v>Barrett</v>
          </cell>
          <cell r="L851" t="str">
            <v>Watermain - Repl Cast Iron &amp; AC Mains</v>
          </cell>
          <cell r="M851" t="str">
            <v>1870008-4</v>
          </cell>
          <cell r="N851" t="str">
            <v xml:space="preserve">No </v>
          </cell>
          <cell r="O851">
            <v>426</v>
          </cell>
          <cell r="P851" t="str">
            <v>Reg</v>
          </cell>
          <cell r="Q851" t="str">
            <v>Exempt</v>
          </cell>
          <cell r="R851"/>
          <cell r="S851"/>
          <cell r="T851"/>
          <cell r="U851"/>
          <cell r="V851"/>
          <cell r="W851">
            <v>0</v>
          </cell>
          <cell r="X851"/>
          <cell r="Y851"/>
          <cell r="Z851"/>
          <cell r="AA851"/>
          <cell r="AB851">
            <v>0</v>
          </cell>
          <cell r="AC851"/>
          <cell r="AD851"/>
          <cell r="AE851"/>
          <cell r="AF851"/>
          <cell r="AG851"/>
          <cell r="AH851"/>
          <cell r="AI851">
            <v>6940000</v>
          </cell>
          <cell r="AJ851">
            <v>6940000</v>
          </cell>
          <cell r="AK851">
            <v>0</v>
          </cell>
          <cell r="AL851"/>
          <cell r="AM851"/>
          <cell r="AN851"/>
          <cell r="AO851"/>
          <cell r="AP851"/>
          <cell r="AQ851">
            <v>6940000</v>
          </cell>
          <cell r="AR851">
            <v>0</v>
          </cell>
          <cell r="AS851"/>
          <cell r="AT851">
            <v>0</v>
          </cell>
          <cell r="AU851">
            <v>0</v>
          </cell>
          <cell r="AV851"/>
          <cell r="AW851">
            <v>0</v>
          </cell>
          <cell r="AX851">
            <v>0</v>
          </cell>
          <cell r="AY851">
            <v>0</v>
          </cell>
          <cell r="AZ851"/>
          <cell r="BA851"/>
          <cell r="BB851"/>
          <cell r="BC851"/>
          <cell r="BD851"/>
          <cell r="BE851"/>
          <cell r="BF851">
            <v>0</v>
          </cell>
          <cell r="BG851">
            <v>3780000</v>
          </cell>
          <cell r="BH851">
            <v>3280095</v>
          </cell>
          <cell r="BI851">
            <v>3920000</v>
          </cell>
          <cell r="BJ851" t="str">
            <v>PER submitted</v>
          </cell>
          <cell r="BK851">
            <v>2023</v>
          </cell>
          <cell r="BL851"/>
          <cell r="BM851"/>
          <cell r="BN851"/>
          <cell r="BO851">
            <v>196</v>
          </cell>
          <cell r="BP851"/>
          <cell r="BQ851">
            <v>6246000</v>
          </cell>
          <cell r="BR851"/>
          <cell r="BS851">
            <v>694000</v>
          </cell>
          <cell r="BT851">
            <v>0</v>
          </cell>
          <cell r="BU851">
            <v>600000</v>
          </cell>
          <cell r="BV851" t="str">
            <v>2023 award</v>
          </cell>
          <cell r="BW851"/>
          <cell r="BX851"/>
          <cell r="BY851"/>
          <cell r="BZ851"/>
          <cell r="CA851" t="str">
            <v>Barrett</v>
          </cell>
          <cell r="CB851" t="str">
            <v>Lafontaine</v>
          </cell>
          <cell r="CC851" t="str">
            <v>6W</v>
          </cell>
        </row>
        <row r="852">
          <cell r="C852">
            <v>598</v>
          </cell>
          <cell r="D852">
            <v>10</v>
          </cell>
          <cell r="E852">
            <v>430</v>
          </cell>
          <cell r="F852">
            <v>10</v>
          </cell>
          <cell r="G852"/>
          <cell r="H852" t="str">
            <v/>
          </cell>
          <cell r="I852" t="str">
            <v/>
          </cell>
          <cell r="J852" t="str">
            <v>PER submitted</v>
          </cell>
          <cell r="K852" t="str">
            <v>Barrett</v>
          </cell>
          <cell r="L852" t="str">
            <v>Storage - Repl Tower</v>
          </cell>
          <cell r="M852" t="str">
            <v>1870008-5</v>
          </cell>
          <cell r="N852" t="str">
            <v xml:space="preserve">No </v>
          </cell>
          <cell r="O852">
            <v>426</v>
          </cell>
          <cell r="P852" t="str">
            <v>Reg</v>
          </cell>
          <cell r="Q852" t="str">
            <v>Exempt</v>
          </cell>
          <cell r="R852"/>
          <cell r="S852"/>
          <cell r="T852"/>
          <cell r="U852"/>
          <cell r="V852"/>
          <cell r="W852">
            <v>0</v>
          </cell>
          <cell r="X852"/>
          <cell r="Y852"/>
          <cell r="Z852"/>
          <cell r="AA852"/>
          <cell r="AB852">
            <v>0</v>
          </cell>
          <cell r="AC852"/>
          <cell r="AD852"/>
          <cell r="AE852"/>
          <cell r="AF852"/>
          <cell r="AG852"/>
          <cell r="AH852"/>
          <cell r="AI852">
            <v>1950000</v>
          </cell>
          <cell r="AJ852">
            <v>1950000</v>
          </cell>
          <cell r="AK852">
            <v>0</v>
          </cell>
          <cell r="AL852"/>
          <cell r="AM852"/>
          <cell r="AN852"/>
          <cell r="AO852"/>
          <cell r="AP852"/>
          <cell r="AQ852">
            <v>1950000</v>
          </cell>
          <cell r="AR852">
            <v>0</v>
          </cell>
          <cell r="AS852"/>
          <cell r="AT852">
            <v>0</v>
          </cell>
          <cell r="AU852">
            <v>0</v>
          </cell>
          <cell r="AV852"/>
          <cell r="AW852">
            <v>0</v>
          </cell>
          <cell r="AX852">
            <v>0</v>
          </cell>
          <cell r="AY852">
            <v>0</v>
          </cell>
          <cell r="AZ852"/>
          <cell r="BA852"/>
          <cell r="BB852"/>
          <cell r="BC852"/>
          <cell r="BD852"/>
          <cell r="BE852"/>
          <cell r="BF852">
            <v>0</v>
          </cell>
          <cell r="BG852">
            <v>715482.27616395382</v>
          </cell>
          <cell r="BH852"/>
          <cell r="BI852">
            <v>1140750</v>
          </cell>
          <cell r="BJ852" t="str">
            <v>PER submitted</v>
          </cell>
          <cell r="BK852">
            <v>2023</v>
          </cell>
          <cell r="BL852"/>
          <cell r="BM852"/>
          <cell r="BN852"/>
          <cell r="BO852">
            <v>196</v>
          </cell>
          <cell r="BP852"/>
          <cell r="BQ852">
            <v>1755000</v>
          </cell>
          <cell r="BR852"/>
          <cell r="BS852">
            <v>195000</v>
          </cell>
          <cell r="BT852">
            <v>0</v>
          </cell>
          <cell r="BU852"/>
          <cell r="BV852"/>
          <cell r="BW852"/>
          <cell r="BX852"/>
          <cell r="BY852"/>
          <cell r="BZ852"/>
          <cell r="CA852" t="str">
            <v>Barrett</v>
          </cell>
          <cell r="CB852"/>
          <cell r="CC852" t="str">
            <v>6W</v>
          </cell>
        </row>
        <row r="853">
          <cell r="C853">
            <v>837</v>
          </cell>
          <cell r="D853">
            <v>5</v>
          </cell>
          <cell r="E853">
            <v>664</v>
          </cell>
          <cell r="F853">
            <v>5</v>
          </cell>
          <cell r="G853"/>
          <cell r="H853" t="str">
            <v/>
          </cell>
          <cell r="I853" t="str">
            <v/>
          </cell>
          <cell r="J853">
            <v>0</v>
          </cell>
          <cell r="K853" t="str">
            <v>Sabie</v>
          </cell>
          <cell r="L853" t="str">
            <v>Source - East Wellfield Pumping Upgrades</v>
          </cell>
          <cell r="M853" t="str">
            <v>1820025-1</v>
          </cell>
          <cell r="N853" t="str">
            <v xml:space="preserve">No </v>
          </cell>
          <cell r="O853">
            <v>71298</v>
          </cell>
          <cell r="P853" t="str">
            <v>Reg</v>
          </cell>
          <cell r="Q853" t="str">
            <v>Exempt</v>
          </cell>
          <cell r="R853"/>
          <cell r="S853"/>
          <cell r="T853"/>
          <cell r="U853"/>
          <cell r="V853"/>
          <cell r="W853">
            <v>0</v>
          </cell>
          <cell r="X853"/>
          <cell r="Y853"/>
          <cell r="Z853"/>
          <cell r="AA853"/>
          <cell r="AB853">
            <v>0</v>
          </cell>
          <cell r="AC853"/>
          <cell r="AD853"/>
          <cell r="AE853"/>
          <cell r="AF853"/>
          <cell r="AG853"/>
          <cell r="AH853"/>
          <cell r="AI853">
            <v>1040000</v>
          </cell>
          <cell r="AJ853">
            <v>1040000</v>
          </cell>
          <cell r="AK853">
            <v>0</v>
          </cell>
          <cell r="AL853"/>
          <cell r="AM853"/>
          <cell r="AN853"/>
          <cell r="AO853"/>
          <cell r="AP853"/>
          <cell r="AQ853">
            <v>1040000</v>
          </cell>
          <cell r="AR853">
            <v>0</v>
          </cell>
          <cell r="AS853"/>
          <cell r="AT853">
            <v>0</v>
          </cell>
          <cell r="AU853">
            <v>0</v>
          </cell>
          <cell r="AV853"/>
          <cell r="AW853">
            <v>0</v>
          </cell>
          <cell r="AX853">
            <v>0</v>
          </cell>
          <cell r="AY853">
            <v>0</v>
          </cell>
          <cell r="AZ853"/>
          <cell r="BA853"/>
          <cell r="BB853"/>
          <cell r="BC853"/>
          <cell r="BD853"/>
          <cell r="BE853"/>
          <cell r="BF853">
            <v>0</v>
          </cell>
          <cell r="BG853">
            <v>0</v>
          </cell>
          <cell r="BH853"/>
          <cell r="BI853">
            <v>0</v>
          </cell>
          <cell r="BJ853"/>
          <cell r="BK853"/>
          <cell r="BL853"/>
          <cell r="BM853"/>
          <cell r="BN853"/>
          <cell r="BO853"/>
          <cell r="BP853"/>
          <cell r="BQ853"/>
          <cell r="BR853"/>
          <cell r="BS853"/>
          <cell r="BT853">
            <v>0</v>
          </cell>
          <cell r="BU853"/>
          <cell r="BV853"/>
          <cell r="BW853"/>
          <cell r="BX853"/>
          <cell r="BY853"/>
          <cell r="BZ853"/>
          <cell r="CA853" t="str">
            <v>Sabie</v>
          </cell>
          <cell r="CB853"/>
          <cell r="CC853">
            <v>11</v>
          </cell>
        </row>
        <row r="854">
          <cell r="C854">
            <v>841</v>
          </cell>
          <cell r="D854">
            <v>5</v>
          </cell>
          <cell r="E854">
            <v>665</v>
          </cell>
          <cell r="F854">
            <v>5</v>
          </cell>
          <cell r="G854"/>
          <cell r="H854" t="str">
            <v/>
          </cell>
          <cell r="I854" t="str">
            <v/>
          </cell>
          <cell r="J854">
            <v>0</v>
          </cell>
          <cell r="K854" t="str">
            <v>Sabie</v>
          </cell>
          <cell r="L854" t="str">
            <v xml:space="preserve">Source  - Manifold Pipe Project </v>
          </cell>
          <cell r="M854" t="str">
            <v>1820025-2</v>
          </cell>
          <cell r="N854" t="str">
            <v xml:space="preserve">No </v>
          </cell>
          <cell r="O854">
            <v>74014</v>
          </cell>
          <cell r="P854" t="str">
            <v>Reg</v>
          </cell>
          <cell r="Q854" t="str">
            <v>Exempt</v>
          </cell>
          <cell r="R854"/>
          <cell r="S854"/>
          <cell r="T854"/>
          <cell r="U854"/>
          <cell r="V854"/>
          <cell r="W854">
            <v>0</v>
          </cell>
          <cell r="X854"/>
          <cell r="Y854"/>
          <cell r="Z854"/>
          <cell r="AA854"/>
          <cell r="AB854">
            <v>0</v>
          </cell>
          <cell r="AC854"/>
          <cell r="AD854"/>
          <cell r="AE854"/>
          <cell r="AF854"/>
          <cell r="AG854"/>
          <cell r="AH854"/>
          <cell r="AI854">
            <v>3600000</v>
          </cell>
          <cell r="AJ854">
            <v>3600000</v>
          </cell>
          <cell r="AK854">
            <v>0</v>
          </cell>
          <cell r="AL854"/>
          <cell r="AM854"/>
          <cell r="AN854"/>
          <cell r="AO854"/>
          <cell r="AP854"/>
          <cell r="AQ854">
            <v>3600000</v>
          </cell>
          <cell r="AR854">
            <v>0</v>
          </cell>
          <cell r="AS854"/>
          <cell r="AT854">
            <v>0</v>
          </cell>
          <cell r="AU854">
            <v>0</v>
          </cell>
          <cell r="AV854"/>
          <cell r="AW854">
            <v>0</v>
          </cell>
          <cell r="AX854">
            <v>0</v>
          </cell>
          <cell r="AY854">
            <v>0</v>
          </cell>
          <cell r="AZ854"/>
          <cell r="BA854"/>
          <cell r="BB854"/>
          <cell r="BC854"/>
          <cell r="BD854"/>
          <cell r="BE854"/>
          <cell r="BF854">
            <v>0</v>
          </cell>
          <cell r="BG854">
            <v>0</v>
          </cell>
          <cell r="BH854"/>
          <cell r="BI854">
            <v>0</v>
          </cell>
          <cell r="BJ854"/>
          <cell r="BK854"/>
          <cell r="BL854"/>
          <cell r="BM854"/>
          <cell r="BN854"/>
          <cell r="BO854"/>
          <cell r="BP854"/>
          <cell r="BQ854"/>
          <cell r="BR854"/>
          <cell r="BS854"/>
          <cell r="BT854">
            <v>0</v>
          </cell>
          <cell r="BU854"/>
          <cell r="BV854"/>
          <cell r="BW854">
            <v>3452972</v>
          </cell>
          <cell r="BX854" t="str">
            <v>23 Fed earmark</v>
          </cell>
          <cell r="BY854"/>
          <cell r="BZ854"/>
          <cell r="CA854" t="str">
            <v>Sabie</v>
          </cell>
          <cell r="CB854"/>
          <cell r="CC854">
            <v>11</v>
          </cell>
        </row>
        <row r="855">
          <cell r="C855">
            <v>191</v>
          </cell>
          <cell r="D855">
            <v>12</v>
          </cell>
          <cell r="E855">
            <v>67</v>
          </cell>
          <cell r="F855">
            <v>12</v>
          </cell>
          <cell r="G855"/>
          <cell r="H855" t="str">
            <v/>
          </cell>
          <cell r="I855" t="str">
            <v/>
          </cell>
          <cell r="J855">
            <v>0</v>
          </cell>
          <cell r="K855" t="str">
            <v>Berrens</v>
          </cell>
          <cell r="L855" t="str">
            <v>Treatment - Plant Rehab</v>
          </cell>
          <cell r="M855" t="str">
            <v>1530011-1</v>
          </cell>
          <cell r="N855" t="str">
            <v xml:space="preserve">No </v>
          </cell>
          <cell r="O855">
            <v>13093</v>
          </cell>
          <cell r="P855" t="str">
            <v>Reg</v>
          </cell>
          <cell r="Q855" t="str">
            <v>Exempt</v>
          </cell>
          <cell r="R855"/>
          <cell r="S855"/>
          <cell r="T855"/>
          <cell r="U855"/>
          <cell r="V855"/>
          <cell r="W855">
            <v>0</v>
          </cell>
          <cell r="X855"/>
          <cell r="Y855"/>
          <cell r="Z855"/>
          <cell r="AA855"/>
          <cell r="AB855">
            <v>0</v>
          </cell>
          <cell r="AC855"/>
          <cell r="AD855"/>
          <cell r="AE855"/>
          <cell r="AF855"/>
          <cell r="AG855"/>
          <cell r="AH855"/>
          <cell r="AI855">
            <v>2395000</v>
          </cell>
          <cell r="AJ855">
            <v>2395000</v>
          </cell>
          <cell r="AK855">
            <v>0</v>
          </cell>
          <cell r="AL855"/>
          <cell r="AM855"/>
          <cell r="AN855"/>
          <cell r="AO855"/>
          <cell r="AP855"/>
          <cell r="AQ855">
            <v>2395000</v>
          </cell>
          <cell r="AR855">
            <v>0</v>
          </cell>
          <cell r="AS855"/>
          <cell r="AT855">
            <v>0</v>
          </cell>
          <cell r="AU855">
            <v>0</v>
          </cell>
          <cell r="AV855"/>
          <cell r="AW855">
            <v>0</v>
          </cell>
          <cell r="AX855">
            <v>0</v>
          </cell>
          <cell r="AY855">
            <v>0</v>
          </cell>
          <cell r="AZ855"/>
          <cell r="BA855"/>
          <cell r="BB855"/>
          <cell r="BC855"/>
          <cell r="BD855"/>
          <cell r="BE855"/>
          <cell r="BF855">
            <v>0</v>
          </cell>
          <cell r="BG855">
            <v>0</v>
          </cell>
          <cell r="BH855"/>
          <cell r="BI855">
            <v>0</v>
          </cell>
          <cell r="BJ855"/>
          <cell r="BK855"/>
          <cell r="BL855"/>
          <cell r="BM855"/>
          <cell r="BN855"/>
          <cell r="BO855"/>
          <cell r="BP855"/>
          <cell r="BQ855"/>
          <cell r="BR855"/>
          <cell r="BS855"/>
          <cell r="BT855">
            <v>0</v>
          </cell>
          <cell r="BU855"/>
          <cell r="BV855"/>
          <cell r="BW855"/>
          <cell r="BX855"/>
          <cell r="BY855"/>
          <cell r="BZ855"/>
          <cell r="CA855" t="str">
            <v>Berrens</v>
          </cell>
          <cell r="CB855"/>
          <cell r="CC855">
            <v>8</v>
          </cell>
        </row>
        <row r="856">
          <cell r="C856">
            <v>711</v>
          </cell>
          <cell r="D856">
            <v>5</v>
          </cell>
          <cell r="E856">
            <v>549</v>
          </cell>
          <cell r="F856">
            <v>5</v>
          </cell>
          <cell r="G856" t="str">
            <v/>
          </cell>
          <cell r="H856" t="str">
            <v/>
          </cell>
          <cell r="I856" t="str">
            <v/>
          </cell>
          <cell r="J856">
            <v>0</v>
          </cell>
          <cell r="K856" t="str">
            <v>Kanuit</v>
          </cell>
          <cell r="L856" t="str">
            <v>Watermain - County Road 5</v>
          </cell>
          <cell r="M856" t="str">
            <v>1230013-4</v>
          </cell>
          <cell r="N856" t="str">
            <v xml:space="preserve">No </v>
          </cell>
          <cell r="O856">
            <v>444</v>
          </cell>
          <cell r="P856" t="str">
            <v>Reg</v>
          </cell>
          <cell r="Q856" t="str">
            <v>Exempt</v>
          </cell>
          <cell r="R856"/>
          <cell r="S856"/>
          <cell r="T856"/>
          <cell r="U856"/>
          <cell r="V856"/>
          <cell r="W856">
            <v>0</v>
          </cell>
          <cell r="X856"/>
          <cell r="Y856"/>
          <cell r="Z856"/>
          <cell r="AA856"/>
          <cell r="AB856">
            <v>0</v>
          </cell>
          <cell r="AC856"/>
          <cell r="AD856"/>
          <cell r="AE856"/>
          <cell r="AF856"/>
          <cell r="AG856"/>
          <cell r="AH856" t="str">
            <v>DOT or County bid, prob not city</v>
          </cell>
          <cell r="AI856">
            <v>297000</v>
          </cell>
          <cell r="AJ856">
            <v>297000</v>
          </cell>
          <cell r="AK856">
            <v>0</v>
          </cell>
          <cell r="AL856"/>
          <cell r="AM856"/>
          <cell r="AN856"/>
          <cell r="AO856"/>
          <cell r="AP856"/>
          <cell r="AQ856">
            <v>297000</v>
          </cell>
          <cell r="AR856">
            <v>0</v>
          </cell>
          <cell r="AS856"/>
          <cell r="AT856">
            <v>0</v>
          </cell>
          <cell r="AU856">
            <v>0</v>
          </cell>
          <cell r="AV856"/>
          <cell r="AW856">
            <v>0</v>
          </cell>
          <cell r="AX856">
            <v>0</v>
          </cell>
          <cell r="AY856">
            <v>0</v>
          </cell>
          <cell r="AZ856"/>
          <cell r="BA856"/>
          <cell r="BB856"/>
          <cell r="BC856"/>
          <cell r="BD856"/>
          <cell r="BE856"/>
          <cell r="BF856">
            <v>0</v>
          </cell>
          <cell r="BG856">
            <v>0</v>
          </cell>
          <cell r="BH856"/>
          <cell r="BI856">
            <v>0</v>
          </cell>
          <cell r="BJ856"/>
          <cell r="BK856"/>
          <cell r="BL856"/>
          <cell r="BM856"/>
          <cell r="BN856"/>
          <cell r="BO856"/>
          <cell r="BP856"/>
          <cell r="BQ856"/>
          <cell r="BR856"/>
          <cell r="BS856"/>
          <cell r="BT856">
            <v>0</v>
          </cell>
          <cell r="BU856"/>
          <cell r="BV856"/>
          <cell r="BW856"/>
          <cell r="BX856"/>
          <cell r="BY856"/>
          <cell r="BZ856"/>
          <cell r="CA856" t="str">
            <v>Kanuit</v>
          </cell>
          <cell r="CB856" t="str">
            <v>Gallentine</v>
          </cell>
          <cell r="CC856">
            <v>10</v>
          </cell>
        </row>
        <row r="857">
          <cell r="C857">
            <v>128</v>
          </cell>
          <cell r="D857">
            <v>15</v>
          </cell>
          <cell r="E857">
            <v>20</v>
          </cell>
          <cell r="F857">
            <v>15</v>
          </cell>
          <cell r="G857"/>
          <cell r="H857" t="str">
            <v/>
          </cell>
          <cell r="I857" t="str">
            <v/>
          </cell>
          <cell r="J857">
            <v>0</v>
          </cell>
          <cell r="K857" t="str">
            <v>Barrett</v>
          </cell>
          <cell r="L857" t="str">
            <v>Treatment - New Ra/Fe/Mn Plant</v>
          </cell>
          <cell r="M857" t="str">
            <v>1130018-4</v>
          </cell>
          <cell r="N857" t="str">
            <v>Yes</v>
          </cell>
          <cell r="O857">
            <v>3850</v>
          </cell>
          <cell r="P857" t="str">
            <v>Reg</v>
          </cell>
          <cell r="Q857" t="str">
            <v>Exempt</v>
          </cell>
          <cell r="R857"/>
          <cell r="S857"/>
          <cell r="T857"/>
          <cell r="U857"/>
          <cell r="V857"/>
          <cell r="W857">
            <v>0</v>
          </cell>
          <cell r="X857"/>
          <cell r="Y857"/>
          <cell r="Z857"/>
          <cell r="AA857"/>
          <cell r="AB857">
            <v>0</v>
          </cell>
          <cell r="AC857"/>
          <cell r="AD857"/>
          <cell r="AE857"/>
          <cell r="AF857"/>
          <cell r="AG857"/>
          <cell r="AH857"/>
          <cell r="AI857">
            <v>8057500</v>
          </cell>
          <cell r="AJ857">
            <v>8057500</v>
          </cell>
          <cell r="AK857">
            <v>0</v>
          </cell>
          <cell r="AL857"/>
          <cell r="AM857"/>
          <cell r="AN857"/>
          <cell r="AO857"/>
          <cell r="AP857"/>
          <cell r="AQ857">
            <v>8057500</v>
          </cell>
          <cell r="AR857">
            <v>0</v>
          </cell>
          <cell r="AS857"/>
          <cell r="AT857">
            <v>0</v>
          </cell>
          <cell r="AU857">
            <v>0</v>
          </cell>
          <cell r="AV857"/>
          <cell r="AW857">
            <v>0</v>
          </cell>
          <cell r="AX857">
            <v>0</v>
          </cell>
          <cell r="AY857">
            <v>0</v>
          </cell>
          <cell r="AZ857"/>
          <cell r="BA857"/>
          <cell r="BB857"/>
          <cell r="BC857"/>
          <cell r="BD857"/>
          <cell r="BE857"/>
          <cell r="BF857">
            <v>0</v>
          </cell>
          <cell r="BG857">
            <v>0</v>
          </cell>
          <cell r="BH857"/>
          <cell r="BI857">
            <v>0</v>
          </cell>
          <cell r="BJ857"/>
          <cell r="BK857"/>
          <cell r="BL857"/>
          <cell r="BM857"/>
          <cell r="BN857"/>
          <cell r="BO857"/>
          <cell r="BP857"/>
          <cell r="BQ857"/>
          <cell r="BR857"/>
          <cell r="BS857"/>
          <cell r="BT857">
            <v>0</v>
          </cell>
          <cell r="BU857"/>
          <cell r="BV857"/>
          <cell r="BW857"/>
          <cell r="BX857"/>
          <cell r="BY857"/>
          <cell r="BZ857"/>
          <cell r="CA857" t="str">
            <v>Barrett</v>
          </cell>
          <cell r="CB857" t="str">
            <v>Barrett</v>
          </cell>
          <cell r="CC857" t="str">
            <v>7E</v>
          </cell>
        </row>
        <row r="858">
          <cell r="C858">
            <v>229</v>
          </cell>
          <cell r="D858">
            <v>12</v>
          </cell>
          <cell r="E858">
            <v>103</v>
          </cell>
          <cell r="F858">
            <v>12</v>
          </cell>
          <cell r="G858">
            <v>2023</v>
          </cell>
          <cell r="H858" t="str">
            <v>Yes</v>
          </cell>
          <cell r="I858" t="str">
            <v/>
          </cell>
          <cell r="J858">
            <v>0</v>
          </cell>
          <cell r="K858" t="str">
            <v>Barrett</v>
          </cell>
          <cell r="L858" t="str">
            <v>Treatment - New Pressure Filter Plant</v>
          </cell>
          <cell r="M858" t="str">
            <v>1710006-8</v>
          </cell>
          <cell r="N858" t="str">
            <v xml:space="preserve">No </v>
          </cell>
          <cell r="O858">
            <v>5657</v>
          </cell>
          <cell r="P858" t="str">
            <v>Reg</v>
          </cell>
          <cell r="Q858" t="str">
            <v>Exempt</v>
          </cell>
          <cell r="R858"/>
          <cell r="S858" t="str">
            <v>certified</v>
          </cell>
          <cell r="T858">
            <v>8956854</v>
          </cell>
          <cell r="U858"/>
          <cell r="V858"/>
          <cell r="W858">
            <v>8956854</v>
          </cell>
          <cell r="X858" t="str">
            <v>23 Carryover</v>
          </cell>
          <cell r="Y858"/>
          <cell r="Z858" t="str">
            <v>loan app</v>
          </cell>
          <cell r="AA858">
            <v>5900000</v>
          </cell>
          <cell r="AB858">
            <v>5900000</v>
          </cell>
          <cell r="AC858" t="str">
            <v>Part B</v>
          </cell>
          <cell r="AD858">
            <v>45000</v>
          </cell>
          <cell r="AE858">
            <v>45444</v>
          </cell>
          <cell r="AF858"/>
          <cell r="AG858"/>
          <cell r="AH858"/>
          <cell r="AI858">
            <v>8956854</v>
          </cell>
          <cell r="AJ858">
            <v>6750000</v>
          </cell>
          <cell r="AK858">
            <v>2206854</v>
          </cell>
          <cell r="AL858">
            <v>44656</v>
          </cell>
          <cell r="AM858">
            <v>45106</v>
          </cell>
          <cell r="AN858">
            <v>1</v>
          </cell>
          <cell r="AO858">
            <v>8916019</v>
          </cell>
          <cell r="AP858"/>
          <cell r="AQ858">
            <v>8956854</v>
          </cell>
          <cell r="AR858">
            <v>8956854</v>
          </cell>
          <cell r="AS858"/>
          <cell r="AT858">
            <v>0</v>
          </cell>
          <cell r="AU858">
            <v>0</v>
          </cell>
          <cell r="AV858"/>
          <cell r="AW858">
            <v>0</v>
          </cell>
          <cell r="AX858">
            <v>0</v>
          </cell>
          <cell r="AY858">
            <v>8956854</v>
          </cell>
          <cell r="AZ858">
            <v>45209</v>
          </cell>
          <cell r="BA858">
            <v>45240</v>
          </cell>
          <cell r="BB858">
            <v>2024</v>
          </cell>
          <cell r="BC858" t="str">
            <v>DWRF</v>
          </cell>
          <cell r="BD858"/>
          <cell r="BE858"/>
          <cell r="BF858">
            <v>0</v>
          </cell>
          <cell r="BG858">
            <v>0</v>
          </cell>
          <cell r="BH858"/>
          <cell r="BI858">
            <v>0</v>
          </cell>
          <cell r="BJ858"/>
          <cell r="BK858"/>
          <cell r="BL858"/>
          <cell r="BM858"/>
          <cell r="BN858"/>
          <cell r="BO858"/>
          <cell r="BP858"/>
          <cell r="BQ858"/>
          <cell r="BR858"/>
          <cell r="BS858"/>
          <cell r="BT858">
            <v>0</v>
          </cell>
          <cell r="BU858"/>
          <cell r="BV858"/>
          <cell r="BW858"/>
          <cell r="BX858"/>
          <cell r="BY858"/>
          <cell r="BZ858"/>
          <cell r="CA858" t="str">
            <v>Barrett</v>
          </cell>
          <cell r="CB858"/>
          <cell r="CC858" t="str">
            <v>7W</v>
          </cell>
        </row>
        <row r="859">
          <cell r="C859">
            <v>244</v>
          </cell>
          <cell r="D859">
            <v>11</v>
          </cell>
          <cell r="E859">
            <v>112</v>
          </cell>
          <cell r="F859">
            <v>11</v>
          </cell>
          <cell r="G859">
            <v>2023</v>
          </cell>
          <cell r="H859" t="str">
            <v>Yes</v>
          </cell>
          <cell r="I859" t="str">
            <v/>
          </cell>
          <cell r="J859">
            <v>0</v>
          </cell>
          <cell r="K859" t="str">
            <v>Barrett</v>
          </cell>
          <cell r="L859" t="str">
            <v>Storage - New 0.4 MG Tower</v>
          </cell>
          <cell r="M859" t="str">
            <v>1710006-9</v>
          </cell>
          <cell r="N859" t="str">
            <v xml:space="preserve">No </v>
          </cell>
          <cell r="O859">
            <v>5657</v>
          </cell>
          <cell r="P859" t="str">
            <v>Reg</v>
          </cell>
          <cell r="Q859" t="str">
            <v>Exempt</v>
          </cell>
          <cell r="R859"/>
          <cell r="S859" t="str">
            <v>certified</v>
          </cell>
          <cell r="T859">
            <v>1834536</v>
          </cell>
          <cell r="U859"/>
          <cell r="V859"/>
          <cell r="W859">
            <v>1834536</v>
          </cell>
          <cell r="X859" t="str">
            <v>23 Carryover</v>
          </cell>
          <cell r="Y859"/>
          <cell r="Z859" t="str">
            <v>loan app</v>
          </cell>
          <cell r="AA859">
            <v>2100000</v>
          </cell>
          <cell r="AB859">
            <v>2100000</v>
          </cell>
          <cell r="AC859" t="str">
            <v>Part B</v>
          </cell>
          <cell r="AD859">
            <v>45078</v>
          </cell>
          <cell r="AE859">
            <v>45657</v>
          </cell>
          <cell r="AF859"/>
          <cell r="AG859"/>
          <cell r="AH859"/>
          <cell r="AI859">
            <v>1834536</v>
          </cell>
          <cell r="AJ859">
            <v>2100000</v>
          </cell>
          <cell r="AK859">
            <v>-265464</v>
          </cell>
          <cell r="AL859">
            <v>44656</v>
          </cell>
          <cell r="AM859">
            <v>45106</v>
          </cell>
          <cell r="AN859">
            <v>1</v>
          </cell>
          <cell r="AO859">
            <v>1875371</v>
          </cell>
          <cell r="AP859"/>
          <cell r="AQ859">
            <v>1834536</v>
          </cell>
          <cell r="AR859">
            <v>1834536</v>
          </cell>
          <cell r="AS859"/>
          <cell r="AT859">
            <v>0</v>
          </cell>
          <cell r="AU859">
            <v>0</v>
          </cell>
          <cell r="AV859"/>
          <cell r="AW859">
            <v>0</v>
          </cell>
          <cell r="AX859">
            <v>0</v>
          </cell>
          <cell r="AY859">
            <v>1834536</v>
          </cell>
          <cell r="AZ859">
            <v>45209</v>
          </cell>
          <cell r="BA859">
            <v>45240</v>
          </cell>
          <cell r="BB859">
            <v>2024</v>
          </cell>
          <cell r="BC859" t="str">
            <v>DWRF</v>
          </cell>
          <cell r="BD859"/>
          <cell r="BE859"/>
          <cell r="BF859">
            <v>0</v>
          </cell>
          <cell r="BG859">
            <v>0</v>
          </cell>
          <cell r="BH859"/>
          <cell r="BI859">
            <v>0</v>
          </cell>
          <cell r="BJ859"/>
          <cell r="BK859"/>
          <cell r="BL859"/>
          <cell r="BM859"/>
          <cell r="BN859"/>
          <cell r="BO859"/>
          <cell r="BP859"/>
          <cell r="BQ859"/>
          <cell r="BR859"/>
          <cell r="BS859"/>
          <cell r="BT859">
            <v>0</v>
          </cell>
          <cell r="BU859"/>
          <cell r="BV859"/>
          <cell r="BW859"/>
          <cell r="BX859"/>
          <cell r="BY859"/>
          <cell r="BZ859"/>
          <cell r="CA859" t="str">
            <v>Barrett</v>
          </cell>
          <cell r="CB859"/>
          <cell r="CC859" t="str">
            <v>7W</v>
          </cell>
        </row>
        <row r="860">
          <cell r="C860">
            <v>615</v>
          </cell>
          <cell r="D860">
            <v>10</v>
          </cell>
          <cell r="E860">
            <v>472</v>
          </cell>
          <cell r="F860">
            <v>10</v>
          </cell>
          <cell r="G860">
            <v>2024</v>
          </cell>
          <cell r="H860" t="str">
            <v/>
          </cell>
          <cell r="I860" t="str">
            <v>Yes</v>
          </cell>
          <cell r="J860">
            <v>0</v>
          </cell>
          <cell r="K860" t="str">
            <v>Barrett</v>
          </cell>
          <cell r="L860" t="str">
            <v>Treatment - Upgrade SCADA</v>
          </cell>
          <cell r="M860" t="str">
            <v>1710006-5</v>
          </cell>
          <cell r="N860" t="str">
            <v xml:space="preserve">No </v>
          </cell>
          <cell r="O860">
            <v>5334</v>
          </cell>
          <cell r="P860" t="str">
            <v>Reg</v>
          </cell>
          <cell r="Q860" t="str">
            <v>Exempt</v>
          </cell>
          <cell r="R860"/>
          <cell r="S860" t="str">
            <v>loan app</v>
          </cell>
          <cell r="T860">
            <v>25000</v>
          </cell>
          <cell r="U860"/>
          <cell r="V860"/>
          <cell r="W860">
            <v>25000</v>
          </cell>
          <cell r="X860" t="str">
            <v>Part B</v>
          </cell>
          <cell r="Y860"/>
          <cell r="Z860"/>
          <cell r="AA860"/>
          <cell r="AB860">
            <v>0</v>
          </cell>
          <cell r="AC860"/>
          <cell r="AD860">
            <v>45444</v>
          </cell>
          <cell r="AE860"/>
          <cell r="AF860"/>
          <cell r="AG860"/>
          <cell r="AH860"/>
          <cell r="AI860">
            <v>25000</v>
          </cell>
          <cell r="AJ860">
            <v>25000</v>
          </cell>
          <cell r="AK860">
            <v>0</v>
          </cell>
          <cell r="AL860">
            <v>45068</v>
          </cell>
          <cell r="AM860"/>
          <cell r="AN860"/>
          <cell r="AO860"/>
          <cell r="AP860"/>
          <cell r="AQ860">
            <v>25000</v>
          </cell>
          <cell r="AR860">
            <v>25000</v>
          </cell>
          <cell r="AS860"/>
          <cell r="AT860">
            <v>0</v>
          </cell>
          <cell r="AU860">
            <v>0</v>
          </cell>
          <cell r="AV860"/>
          <cell r="AW860">
            <v>0</v>
          </cell>
          <cell r="AX860">
            <v>0</v>
          </cell>
          <cell r="AY860">
            <v>25000</v>
          </cell>
          <cell r="AZ860"/>
          <cell r="BA860"/>
          <cell r="BB860"/>
          <cell r="BC860"/>
          <cell r="BD860"/>
          <cell r="BE860"/>
          <cell r="BF860">
            <v>0</v>
          </cell>
          <cell r="BG860">
            <v>0</v>
          </cell>
          <cell r="BH860"/>
          <cell r="BI860">
            <v>0</v>
          </cell>
          <cell r="BJ860"/>
          <cell r="BK860"/>
          <cell r="BL860"/>
          <cell r="BM860"/>
          <cell r="BN860"/>
          <cell r="BO860"/>
          <cell r="BP860"/>
          <cell r="BQ860"/>
          <cell r="BR860"/>
          <cell r="BS860"/>
          <cell r="BT860">
            <v>0</v>
          </cell>
          <cell r="BU860"/>
          <cell r="BV860"/>
          <cell r="BW860"/>
          <cell r="BX860"/>
          <cell r="BY860"/>
          <cell r="BZ860"/>
          <cell r="CA860" t="str">
            <v>Barrett</v>
          </cell>
          <cell r="CB860"/>
          <cell r="CC860" t="str">
            <v>7W</v>
          </cell>
        </row>
        <row r="861">
          <cell r="C861">
            <v>616</v>
          </cell>
          <cell r="D861">
            <v>10</v>
          </cell>
          <cell r="E861">
            <v>473</v>
          </cell>
          <cell r="F861">
            <v>10</v>
          </cell>
          <cell r="G861">
            <v>2024</v>
          </cell>
          <cell r="H861" t="str">
            <v/>
          </cell>
          <cell r="I861" t="str">
            <v>Yes</v>
          </cell>
          <cell r="J861">
            <v>0</v>
          </cell>
          <cell r="K861" t="str">
            <v>Barrett</v>
          </cell>
          <cell r="L861" t="str">
            <v>Watermain - Repl Lake Fremont Area</v>
          </cell>
          <cell r="M861" t="str">
            <v>1710006-6</v>
          </cell>
          <cell r="N861" t="str">
            <v xml:space="preserve">No </v>
          </cell>
          <cell r="O861">
            <v>5334</v>
          </cell>
          <cell r="P861" t="str">
            <v>Reg</v>
          </cell>
          <cell r="Q861" t="str">
            <v>Exempt</v>
          </cell>
          <cell r="R861"/>
          <cell r="S861" t="str">
            <v>loan app</v>
          </cell>
          <cell r="T861">
            <v>1300000</v>
          </cell>
          <cell r="U861"/>
          <cell r="V861"/>
          <cell r="W861">
            <v>1300000</v>
          </cell>
          <cell r="X861" t="str">
            <v>Part B</v>
          </cell>
          <cell r="Y861"/>
          <cell r="Z861"/>
          <cell r="AA861"/>
          <cell r="AB861">
            <v>0</v>
          </cell>
          <cell r="AC861"/>
          <cell r="AD861">
            <v>45444</v>
          </cell>
          <cell r="AE861"/>
          <cell r="AF861"/>
          <cell r="AG861"/>
          <cell r="AH861"/>
          <cell r="AI861">
            <v>1300000</v>
          </cell>
          <cell r="AJ861">
            <v>1300000</v>
          </cell>
          <cell r="AK861">
            <v>0</v>
          </cell>
          <cell r="AL861">
            <v>45068</v>
          </cell>
          <cell r="AM861"/>
          <cell r="AN861"/>
          <cell r="AO861"/>
          <cell r="AP861"/>
          <cell r="AQ861">
            <v>1300000</v>
          </cell>
          <cell r="AR861">
            <v>1300000</v>
          </cell>
          <cell r="AS861"/>
          <cell r="AT861">
            <v>0</v>
          </cell>
          <cell r="AU861">
            <v>0</v>
          </cell>
          <cell r="AV861"/>
          <cell r="AW861">
            <v>0</v>
          </cell>
          <cell r="AX861">
            <v>0</v>
          </cell>
          <cell r="AY861">
            <v>1300000</v>
          </cell>
          <cell r="AZ861"/>
          <cell r="BA861"/>
          <cell r="BB861"/>
          <cell r="BC861"/>
          <cell r="BD861"/>
          <cell r="BE861"/>
          <cell r="BF861">
            <v>0</v>
          </cell>
          <cell r="BG861">
            <v>0</v>
          </cell>
          <cell r="BH861"/>
          <cell r="BI861">
            <v>0</v>
          </cell>
          <cell r="BJ861"/>
          <cell r="BK861"/>
          <cell r="BL861"/>
          <cell r="BM861"/>
          <cell r="BN861"/>
          <cell r="BO861"/>
          <cell r="BP861"/>
          <cell r="BQ861"/>
          <cell r="BR861"/>
          <cell r="BS861"/>
          <cell r="BT861">
            <v>0</v>
          </cell>
          <cell r="BU861"/>
          <cell r="BV861"/>
          <cell r="BW861"/>
          <cell r="BX861"/>
          <cell r="BY861"/>
          <cell r="BZ861"/>
          <cell r="CA861" t="str">
            <v>Barrett</v>
          </cell>
          <cell r="CB861"/>
          <cell r="CC861" t="str">
            <v>7W</v>
          </cell>
        </row>
        <row r="862">
          <cell r="C862"/>
          <cell r="D862"/>
          <cell r="E862"/>
          <cell r="F862"/>
          <cell r="G862" t="str">
            <v>space</v>
          </cell>
          <cell r="H862" t="str">
            <v>space</v>
          </cell>
          <cell r="I862" t="str">
            <v>space</v>
          </cell>
          <cell r="J862" t="str">
            <v>space</v>
          </cell>
          <cell r="K862"/>
          <cell r="L862" t="str">
            <v>space</v>
          </cell>
          <cell r="M862" t="str">
            <v>space</v>
          </cell>
          <cell r="N862" t="str">
            <v>space</v>
          </cell>
          <cell r="O862" t="str">
            <v>space</v>
          </cell>
          <cell r="P862" t="str">
            <v>space</v>
          </cell>
          <cell r="Q862" t="str">
            <v>space</v>
          </cell>
          <cell r="R862" t="str">
            <v>space</v>
          </cell>
          <cell r="S862" t="str">
            <v>space</v>
          </cell>
          <cell r="T862" t="str">
            <v>space</v>
          </cell>
          <cell r="U862" t="str">
            <v>space</v>
          </cell>
          <cell r="V862" t="str">
            <v>space</v>
          </cell>
          <cell r="W862" t="str">
            <v>space</v>
          </cell>
          <cell r="X862" t="str">
            <v>space</v>
          </cell>
          <cell r="Y862" t="str">
            <v>space</v>
          </cell>
          <cell r="Z862" t="str">
            <v>space</v>
          </cell>
          <cell r="AA862" t="str">
            <v>space</v>
          </cell>
          <cell r="AB862"/>
          <cell r="AC862"/>
          <cell r="AD862" t="str">
            <v>space</v>
          </cell>
          <cell r="AE862" t="str">
            <v>space</v>
          </cell>
          <cell r="AF862"/>
          <cell r="AG862"/>
          <cell r="AH862" t="str">
            <v>space</v>
          </cell>
          <cell r="AI862" t="str">
            <v>space</v>
          </cell>
          <cell r="AJ862"/>
          <cell r="AK862"/>
          <cell r="AL862" t="str">
            <v>space</v>
          </cell>
          <cell r="AM862" t="str">
            <v>space</v>
          </cell>
          <cell r="AN862" t="str">
            <v>space</v>
          </cell>
          <cell r="AO862" t="str">
            <v>space</v>
          </cell>
          <cell r="AP862" t="str">
            <v>space</v>
          </cell>
          <cell r="AQ862" t="str">
            <v>space</v>
          </cell>
          <cell r="AR862" t="str">
            <v>space</v>
          </cell>
          <cell r="AS862" t="str">
            <v>space</v>
          </cell>
          <cell r="AT862"/>
          <cell r="AU862"/>
          <cell r="AV862" t="str">
            <v>space</v>
          </cell>
          <cell r="AW862"/>
          <cell r="AX862"/>
          <cell r="AY862" t="str">
            <v>space</v>
          </cell>
          <cell r="AZ862" t="str">
            <v>space</v>
          </cell>
          <cell r="BA862" t="str">
            <v>space</v>
          </cell>
          <cell r="BB862" t="str">
            <v>space</v>
          </cell>
          <cell r="BC862" t="str">
            <v>space</v>
          </cell>
          <cell r="BD862" t="str">
            <v>space</v>
          </cell>
          <cell r="BE862" t="str">
            <v>space</v>
          </cell>
          <cell r="BF862" t="str">
            <v>space</v>
          </cell>
          <cell r="BG862" t="str">
            <v>space</v>
          </cell>
          <cell r="BH862" t="str">
            <v>space</v>
          </cell>
          <cell r="BI862" t="str">
            <v>space</v>
          </cell>
          <cell r="BJ862" t="str">
            <v>space</v>
          </cell>
          <cell r="BK862" t="str">
            <v>space</v>
          </cell>
          <cell r="BL862" t="str">
            <v>space</v>
          </cell>
          <cell r="BM862" t="str">
            <v>space</v>
          </cell>
          <cell r="BN862" t="str">
            <v>space</v>
          </cell>
          <cell r="BO862" t="str">
            <v>space</v>
          </cell>
          <cell r="BP862" t="str">
            <v>space</v>
          </cell>
          <cell r="BQ862" t="str">
            <v>space</v>
          </cell>
          <cell r="BR862" t="str">
            <v>space</v>
          </cell>
          <cell r="BS862" t="str">
            <v>space</v>
          </cell>
          <cell r="BT862" t="str">
            <v>space</v>
          </cell>
          <cell r="BU862" t="str">
            <v>space</v>
          </cell>
          <cell r="BV862" t="str">
            <v>space</v>
          </cell>
          <cell r="BW862" t="str">
            <v>space</v>
          </cell>
          <cell r="BX862" t="str">
            <v>space</v>
          </cell>
          <cell r="BY862"/>
          <cell r="BZ862"/>
          <cell r="CA862" t="str">
            <v>space</v>
          </cell>
          <cell r="CB862"/>
          <cell r="CC862" t="str">
            <v>space</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82"/>
  <sheetViews>
    <sheetView showGridLines="0" showZeros="0" tabSelected="1" zoomScale="110" zoomScaleNormal="110" workbookViewId="0"/>
  </sheetViews>
  <sheetFormatPr defaultColWidth="8.28515625" defaultRowHeight="12.75" x14ac:dyDescent="0.2"/>
  <cols>
    <col min="1" max="1" width="3.7109375" style="5" customWidth="1"/>
    <col min="2" max="2" width="13.7109375" style="5" customWidth="1"/>
    <col min="3" max="4" width="8.28515625" style="5"/>
    <col min="5" max="5" width="0.5703125" style="5" customWidth="1"/>
    <col min="6" max="7" width="8.28515625" style="5"/>
    <col min="8" max="8" width="9.28515625" style="5" customWidth="1"/>
    <col min="9" max="9" width="8.85546875" style="5" customWidth="1"/>
    <col min="10" max="13" width="8.28515625" style="5"/>
    <col min="14" max="14" width="1.28515625" style="5" customWidth="1"/>
    <col min="15" max="16" width="8.28515625" style="5"/>
    <col min="17" max="17" width="15.85546875" style="5" customWidth="1"/>
    <col min="18" max="18" width="8.5703125" style="5" bestFit="1" customWidth="1"/>
    <col min="19" max="22" width="8.28515625" style="5"/>
    <col min="23" max="23" width="18.28515625" style="5" customWidth="1"/>
    <col min="24" max="16384" width="8.28515625" style="5"/>
  </cols>
  <sheetData>
    <row r="1" spans="1:23" ht="14.25" x14ac:dyDescent="0.2">
      <c r="A1" s="39" t="s">
        <v>0</v>
      </c>
      <c r="B1" s="40"/>
      <c r="C1" s="40"/>
      <c r="D1" s="40"/>
      <c r="E1" s="40"/>
      <c r="F1" s="40"/>
      <c r="G1" s="40"/>
      <c r="H1" s="40"/>
      <c r="I1" s="40"/>
      <c r="J1" s="40"/>
      <c r="K1" s="40"/>
      <c r="L1" s="40"/>
      <c r="M1" s="40"/>
      <c r="N1" s="78"/>
    </row>
    <row r="2" spans="1:23" ht="14.25" x14ac:dyDescent="0.2">
      <c r="A2" s="41" t="s">
        <v>794</v>
      </c>
      <c r="B2" s="3"/>
      <c r="C2" s="3"/>
      <c r="D2" s="3"/>
      <c r="E2" s="3"/>
      <c r="F2" s="3"/>
      <c r="G2" s="3"/>
      <c r="H2" s="3"/>
      <c r="I2" s="3"/>
      <c r="J2" s="3"/>
      <c r="K2" s="3"/>
      <c r="L2" s="3"/>
      <c r="M2" s="3"/>
      <c r="N2" s="43"/>
    </row>
    <row r="3" spans="1:23" x14ac:dyDescent="0.2">
      <c r="A3" s="42" t="s">
        <v>1105</v>
      </c>
      <c r="B3" s="3"/>
      <c r="C3" s="3"/>
      <c r="D3" s="3"/>
      <c r="E3" s="3"/>
      <c r="F3" s="3"/>
      <c r="G3" s="3"/>
      <c r="H3" s="3"/>
      <c r="I3" s="3"/>
      <c r="J3" s="3"/>
      <c r="K3" s="3"/>
      <c r="L3" s="3"/>
      <c r="M3" s="3"/>
      <c r="N3" s="43"/>
    </row>
    <row r="4" spans="1:23" ht="9" customHeight="1" x14ac:dyDescent="0.2">
      <c r="A4" s="49"/>
      <c r="B4" s="4"/>
      <c r="C4" s="4"/>
      <c r="D4" s="4"/>
      <c r="E4" s="4"/>
      <c r="F4" s="4"/>
      <c r="G4" s="4"/>
      <c r="H4" s="4"/>
      <c r="I4" s="4"/>
      <c r="J4" s="4"/>
      <c r="K4" s="4"/>
      <c r="L4" s="4"/>
      <c r="M4" s="4"/>
      <c r="N4" s="43"/>
    </row>
    <row r="5" spans="1:23" ht="15.6" customHeight="1" x14ac:dyDescent="0.2">
      <c r="A5" s="49"/>
      <c r="B5" s="4"/>
      <c r="H5" s="7"/>
      <c r="I5" s="129"/>
      <c r="J5" s="129"/>
      <c r="K5" s="129"/>
      <c r="L5" s="129"/>
      <c r="M5" s="4"/>
      <c r="N5" s="43"/>
      <c r="P5" s="198"/>
      <c r="Q5" s="129"/>
    </row>
    <row r="6" spans="1:23" ht="54" customHeight="1" x14ac:dyDescent="0.2">
      <c r="A6" s="323" t="s">
        <v>66</v>
      </c>
      <c r="B6" s="271"/>
      <c r="C6" s="268" t="s">
        <v>62</v>
      </c>
      <c r="D6" s="269"/>
      <c r="F6" s="120"/>
      <c r="G6" s="121"/>
      <c r="H6" s="270" t="s">
        <v>1110</v>
      </c>
      <c r="I6" s="271"/>
      <c r="J6" s="272" t="s">
        <v>62</v>
      </c>
      <c r="K6" s="273"/>
      <c r="L6" s="273"/>
      <c r="M6" s="273"/>
      <c r="N6" s="43"/>
      <c r="P6" s="206" t="s">
        <v>791</v>
      </c>
      <c r="Q6" s="224" t="str">
        <f>IF($C$6="Clean_Water",VLOOKUP($J$6,table_CW!$D$7:$G$326,2,FALSE),IF($C$6="Drinking_Water",VLOOKUP($J$6,table_DW!$D$7:$G$862,2,FALSE),""))</f>
        <v/>
      </c>
      <c r="R6" s="206" t="s">
        <v>792</v>
      </c>
      <c r="S6" s="211" t="str">
        <f>IF($C$6="Clean_Water",VLOOKUP($J$6,table_CW!$D$7:$G$326,3,FALSE),IF($C$6="Drinking_Water",VLOOKUP($J$6,table_DW!$D$7:$G$862,3,FALSE),""))</f>
        <v/>
      </c>
      <c r="U6" s="4"/>
      <c r="V6" s="129"/>
      <c r="W6" s="129"/>
    </row>
    <row r="7" spans="1:23" ht="6" customHeight="1" x14ac:dyDescent="0.2">
      <c r="A7" s="49"/>
      <c r="B7" s="4"/>
      <c r="C7" s="4"/>
      <c r="D7" s="4"/>
      <c r="E7" s="4"/>
      <c r="F7" s="4"/>
      <c r="G7" s="4"/>
      <c r="H7" s="4"/>
      <c r="I7" s="4"/>
      <c r="J7" s="4"/>
      <c r="K7" s="4"/>
      <c r="L7" s="4"/>
      <c r="M7" s="4"/>
      <c r="N7" s="43"/>
      <c r="U7" s="4"/>
      <c r="V7" s="7"/>
      <c r="W7" s="7"/>
    </row>
    <row r="8" spans="1:23" x14ac:dyDescent="0.2">
      <c r="A8" s="44" t="s">
        <v>220</v>
      </c>
      <c r="B8" s="4"/>
      <c r="C8" s="45"/>
      <c r="D8" s="45"/>
      <c r="E8" s="45"/>
      <c r="F8" s="98"/>
      <c r="H8" s="4"/>
      <c r="J8" s="4"/>
      <c r="K8" s="143" t="s">
        <v>219</v>
      </c>
      <c r="L8" s="98"/>
      <c r="N8" s="43"/>
      <c r="U8" s="4"/>
      <c r="V8" s="7"/>
      <c r="W8" s="129"/>
    </row>
    <row r="9" spans="1:23" ht="6" customHeight="1" x14ac:dyDescent="0.2">
      <c r="A9" s="46"/>
      <c r="B9" s="4"/>
      <c r="C9" s="45"/>
      <c r="D9" s="45"/>
      <c r="E9" s="45"/>
      <c r="F9" s="45"/>
      <c r="G9" s="4"/>
      <c r="H9" s="4"/>
      <c r="I9" s="4"/>
      <c r="J9" s="4"/>
      <c r="K9" s="4"/>
      <c r="L9" s="4"/>
      <c r="M9" s="4"/>
      <c r="N9" s="43"/>
    </row>
    <row r="10" spans="1:23" x14ac:dyDescent="0.2">
      <c r="A10" s="47" t="s">
        <v>54</v>
      </c>
      <c r="B10" s="4"/>
      <c r="C10" s="308"/>
      <c r="D10" s="308"/>
      <c r="E10" s="308"/>
      <c r="F10" s="308"/>
      <c r="G10" s="308"/>
      <c r="H10" s="37" t="s">
        <v>55</v>
      </c>
      <c r="I10" s="4"/>
      <c r="J10" s="308"/>
      <c r="K10" s="308"/>
      <c r="L10" s="308"/>
      <c r="M10" s="308"/>
      <c r="N10" s="43"/>
      <c r="P10" s="204" t="s">
        <v>642</v>
      </c>
      <c r="Q10" s="202"/>
      <c r="R10" s="202"/>
      <c r="S10" s="202"/>
      <c r="T10" s="202"/>
      <c r="U10" s="203"/>
    </row>
    <row r="11" spans="1:23" x14ac:dyDescent="0.2">
      <c r="A11" s="48" t="s">
        <v>26</v>
      </c>
      <c r="B11" s="4"/>
      <c r="C11" s="308"/>
      <c r="D11" s="308"/>
      <c r="E11" s="308"/>
      <c r="F11" s="308"/>
      <c r="G11" s="308"/>
      <c r="H11" s="38" t="s">
        <v>26</v>
      </c>
      <c r="I11" s="6"/>
      <c r="J11" s="308"/>
      <c r="K11" s="308"/>
      <c r="L11" s="308"/>
      <c r="M11" s="308"/>
      <c r="N11" s="43"/>
      <c r="P11" s="257"/>
      <c r="Q11" s="258"/>
      <c r="R11" s="258"/>
      <c r="S11" s="258"/>
      <c r="T11" s="258"/>
      <c r="U11" s="259"/>
    </row>
    <row r="12" spans="1:23" x14ac:dyDescent="0.2">
      <c r="A12" s="48" t="s">
        <v>9</v>
      </c>
      <c r="B12" s="4"/>
      <c r="C12" s="308"/>
      <c r="D12" s="308"/>
      <c r="E12" s="308"/>
      <c r="F12" s="308"/>
      <c r="G12" s="308"/>
      <c r="H12" s="38" t="s">
        <v>9</v>
      </c>
      <c r="I12" s="6"/>
      <c r="J12" s="308"/>
      <c r="K12" s="308"/>
      <c r="L12" s="308"/>
      <c r="M12" s="308"/>
      <c r="N12" s="43"/>
      <c r="P12" s="260"/>
      <c r="Q12" s="258"/>
      <c r="R12" s="258"/>
      <c r="S12" s="258"/>
      <c r="T12" s="258"/>
      <c r="U12" s="259"/>
    </row>
    <row r="13" spans="1:23" x14ac:dyDescent="0.2">
      <c r="A13" s="48" t="s">
        <v>10</v>
      </c>
      <c r="B13" s="4"/>
      <c r="C13" s="308"/>
      <c r="D13" s="308"/>
      <c r="E13" s="308"/>
      <c r="F13" s="308"/>
      <c r="G13" s="308"/>
      <c r="H13" s="38" t="s">
        <v>10</v>
      </c>
      <c r="I13" s="6"/>
      <c r="J13" s="308"/>
      <c r="K13" s="308"/>
      <c r="L13" s="308"/>
      <c r="M13" s="308"/>
      <c r="N13" s="43"/>
      <c r="P13" s="260"/>
      <c r="Q13" s="258"/>
      <c r="R13" s="258"/>
      <c r="S13" s="258"/>
      <c r="T13" s="258"/>
      <c r="U13" s="259"/>
    </row>
    <row r="14" spans="1:23" x14ac:dyDescent="0.2">
      <c r="A14" s="48" t="s">
        <v>11</v>
      </c>
      <c r="B14" s="4"/>
      <c r="C14" s="308"/>
      <c r="D14" s="308"/>
      <c r="E14" s="308"/>
      <c r="F14" s="308"/>
      <c r="G14" s="308"/>
      <c r="H14" s="38" t="s">
        <v>11</v>
      </c>
      <c r="I14" s="6"/>
      <c r="J14" s="308"/>
      <c r="K14" s="308"/>
      <c r="L14" s="308"/>
      <c r="M14" s="308"/>
      <c r="N14" s="43"/>
      <c r="P14" s="260"/>
      <c r="Q14" s="258"/>
      <c r="R14" s="258"/>
      <c r="S14" s="258"/>
      <c r="T14" s="258"/>
      <c r="U14" s="259"/>
    </row>
    <row r="15" spans="1:23" x14ac:dyDescent="0.2">
      <c r="A15" s="48" t="s">
        <v>44</v>
      </c>
      <c r="B15" s="4"/>
      <c r="C15" s="305"/>
      <c r="D15" s="305"/>
      <c r="E15" s="306"/>
      <c r="F15" s="89"/>
      <c r="G15" s="34"/>
      <c r="H15" s="38" t="s">
        <v>44</v>
      </c>
      <c r="I15" s="6"/>
      <c r="J15" s="305"/>
      <c r="K15" s="306"/>
      <c r="L15" s="89"/>
      <c r="M15" s="34"/>
      <c r="N15" s="43"/>
      <c r="P15" s="260"/>
      <c r="Q15" s="258"/>
      <c r="R15" s="258"/>
      <c r="S15" s="258"/>
      <c r="T15" s="258"/>
      <c r="U15" s="259"/>
    </row>
    <row r="16" spans="1:23" x14ac:dyDescent="0.2">
      <c r="A16" s="48" t="s">
        <v>12</v>
      </c>
      <c r="B16" s="4"/>
      <c r="C16" s="309"/>
      <c r="D16" s="308"/>
      <c r="E16" s="308"/>
      <c r="F16" s="308"/>
      <c r="G16" s="308"/>
      <c r="H16" s="38" t="s">
        <v>12</v>
      </c>
      <c r="I16" s="6"/>
      <c r="J16" s="309"/>
      <c r="K16" s="310"/>
      <c r="L16" s="310"/>
      <c r="M16" s="310"/>
      <c r="N16" s="43"/>
      <c r="P16" s="260"/>
      <c r="Q16" s="258"/>
      <c r="R16" s="258"/>
      <c r="S16" s="258"/>
      <c r="T16" s="258"/>
      <c r="U16" s="259"/>
    </row>
    <row r="17" spans="1:21" ht="6" customHeight="1" x14ac:dyDescent="0.2">
      <c r="A17" s="49"/>
      <c r="B17" s="4"/>
      <c r="C17" s="4"/>
      <c r="D17" s="9"/>
      <c r="E17" s="9"/>
      <c r="F17" s="10"/>
      <c r="G17" s="7"/>
      <c r="H17" s="7"/>
      <c r="I17" s="7"/>
      <c r="J17" s="7"/>
      <c r="K17" s="7"/>
      <c r="L17" s="7"/>
      <c r="M17" s="7"/>
      <c r="N17" s="79"/>
      <c r="P17" s="260"/>
      <c r="Q17" s="258"/>
      <c r="R17" s="258"/>
      <c r="S17" s="258"/>
      <c r="T17" s="258"/>
      <c r="U17" s="259"/>
    </row>
    <row r="18" spans="1:21" x14ac:dyDescent="0.2">
      <c r="A18" s="50" t="s">
        <v>56</v>
      </c>
      <c r="B18" s="11"/>
      <c r="C18" s="11"/>
      <c r="D18" s="8"/>
      <c r="E18" s="8"/>
      <c r="F18" s="12"/>
      <c r="G18" s="13"/>
      <c r="H18" s="13"/>
      <c r="I18" s="13"/>
      <c r="J18" s="13"/>
      <c r="K18" s="13"/>
      <c r="L18" s="13"/>
      <c r="M18" s="13"/>
      <c r="N18" s="43"/>
      <c r="P18" s="260"/>
      <c r="Q18" s="258"/>
      <c r="R18" s="258"/>
      <c r="S18" s="258"/>
      <c r="T18" s="258"/>
      <c r="U18" s="259"/>
    </row>
    <row r="19" spans="1:21" x14ac:dyDescent="0.2">
      <c r="A19" s="49"/>
      <c r="B19" s="324"/>
      <c r="C19" s="325"/>
      <c r="D19" s="325"/>
      <c r="E19" s="325"/>
      <c r="F19" s="325"/>
      <c r="G19" s="325"/>
      <c r="H19" s="325"/>
      <c r="I19" s="325"/>
      <c r="J19" s="325"/>
      <c r="K19" s="325"/>
      <c r="L19" s="325"/>
      <c r="M19" s="326"/>
      <c r="N19" s="43"/>
      <c r="P19" s="260"/>
      <c r="Q19" s="258"/>
      <c r="R19" s="258"/>
      <c r="S19" s="258"/>
      <c r="T19" s="258"/>
      <c r="U19" s="259"/>
    </row>
    <row r="20" spans="1:21" x14ac:dyDescent="0.2">
      <c r="A20" s="49"/>
      <c r="B20" s="327"/>
      <c r="C20" s="328"/>
      <c r="D20" s="328"/>
      <c r="E20" s="328"/>
      <c r="F20" s="328"/>
      <c r="G20" s="328"/>
      <c r="H20" s="328"/>
      <c r="I20" s="328"/>
      <c r="J20" s="328"/>
      <c r="K20" s="328"/>
      <c r="L20" s="328"/>
      <c r="M20" s="329"/>
      <c r="N20" s="43"/>
      <c r="P20" s="261"/>
      <c r="Q20" s="262"/>
      <c r="R20" s="262"/>
      <c r="S20" s="262"/>
      <c r="T20" s="262"/>
      <c r="U20" s="263"/>
    </row>
    <row r="21" spans="1:21" x14ac:dyDescent="0.2">
      <c r="A21" s="49"/>
      <c r="B21" s="330"/>
      <c r="C21" s="331"/>
      <c r="D21" s="331"/>
      <c r="E21" s="331"/>
      <c r="F21" s="331"/>
      <c r="G21" s="331"/>
      <c r="H21" s="331"/>
      <c r="I21" s="331"/>
      <c r="J21" s="331"/>
      <c r="K21" s="331"/>
      <c r="L21" s="331"/>
      <c r="M21" s="332"/>
      <c r="N21" s="43"/>
    </row>
    <row r="22" spans="1:21" ht="3" customHeight="1" x14ac:dyDescent="0.2">
      <c r="A22" s="49"/>
      <c r="B22" s="80"/>
      <c r="C22" s="80"/>
      <c r="D22" s="80"/>
      <c r="E22" s="80"/>
      <c r="F22" s="80"/>
      <c r="G22" s="80"/>
      <c r="H22" s="80"/>
      <c r="I22" s="80"/>
      <c r="J22" s="80"/>
      <c r="K22" s="80"/>
      <c r="L22" s="80"/>
      <c r="M22" s="80"/>
      <c r="N22" s="79"/>
    </row>
    <row r="23" spans="1:21" ht="13.15" customHeight="1" x14ac:dyDescent="0.35">
      <c r="A23" s="50" t="s">
        <v>57</v>
      </c>
      <c r="B23" s="11"/>
      <c r="C23" s="11"/>
      <c r="D23" s="8"/>
      <c r="E23" s="8"/>
      <c r="F23" s="122" t="s">
        <v>245</v>
      </c>
      <c r="G23" s="11"/>
      <c r="H23" s="13"/>
      <c r="I23" s="13"/>
      <c r="J23" s="13"/>
      <c r="K23" s="13"/>
      <c r="L23" s="158"/>
      <c r="M23" s="158"/>
      <c r="N23" s="43"/>
      <c r="P23" s="179" t="s">
        <v>183</v>
      </c>
      <c r="Q23" s="180"/>
      <c r="R23" s="180"/>
      <c r="S23" s="181"/>
      <c r="T23" s="181"/>
      <c r="U23" s="182"/>
    </row>
    <row r="24" spans="1:21" s="15" customFormat="1" ht="13.15" customHeight="1" x14ac:dyDescent="0.35">
      <c r="A24" s="51"/>
      <c r="F24" s="14"/>
      <c r="J24" s="133"/>
      <c r="K24" s="186"/>
      <c r="L24" s="189" t="s">
        <v>240</v>
      </c>
      <c r="M24" s="136"/>
      <c r="N24" s="81"/>
      <c r="P24" s="183" t="s">
        <v>50</v>
      </c>
      <c r="Q24" s="3"/>
      <c r="R24" s="3"/>
      <c r="S24" s="3"/>
      <c r="T24" s="3"/>
      <c r="U24" s="184"/>
    </row>
    <row r="25" spans="1:21" s="15" customFormat="1" ht="13.15" customHeight="1" x14ac:dyDescent="0.2">
      <c r="A25" s="48" t="s">
        <v>210</v>
      </c>
      <c r="C25" s="303"/>
      <c r="D25" s="304"/>
      <c r="F25" s="14"/>
      <c r="J25" s="190" t="s">
        <v>61</v>
      </c>
      <c r="K25" s="187"/>
      <c r="L25" s="188" t="s">
        <v>241</v>
      </c>
      <c r="M25" s="185"/>
      <c r="N25" s="81"/>
      <c r="P25" s="109"/>
      <c r="Q25" s="4"/>
      <c r="R25" s="4"/>
      <c r="S25" s="4"/>
      <c r="T25" s="4"/>
      <c r="U25" s="110"/>
    </row>
    <row r="26" spans="1:21" s="15" customFormat="1" ht="13.15" customHeight="1" x14ac:dyDescent="0.2">
      <c r="A26" s="48" t="s">
        <v>211</v>
      </c>
      <c r="C26" s="303"/>
      <c r="D26" s="304"/>
      <c r="F26" s="17" t="s">
        <v>242</v>
      </c>
      <c r="G26" s="18"/>
      <c r="H26" s="18"/>
      <c r="I26" s="18"/>
      <c r="J26" s="321" t="s">
        <v>16</v>
      </c>
      <c r="K26" s="322"/>
      <c r="L26" s="311" t="s">
        <v>16</v>
      </c>
      <c r="M26" s="312"/>
      <c r="N26" s="81"/>
      <c r="P26" s="111"/>
      <c r="Q26" s="93" t="s">
        <v>45</v>
      </c>
      <c r="R26" s="93" t="s">
        <v>41</v>
      </c>
      <c r="S26" s="4"/>
      <c r="T26" s="4"/>
      <c r="U26" s="110"/>
    </row>
    <row r="27" spans="1:21" s="15" customFormat="1" ht="13.15" customHeight="1" x14ac:dyDescent="0.2">
      <c r="A27" s="48" t="s">
        <v>13</v>
      </c>
      <c r="C27" s="303"/>
      <c r="D27" s="304"/>
      <c r="F27" s="27" t="s">
        <v>60</v>
      </c>
      <c r="G27" s="17"/>
      <c r="H27" s="17"/>
      <c r="J27" s="297"/>
      <c r="K27" s="298"/>
      <c r="L27" s="313">
        <f>Q37</f>
        <v>0</v>
      </c>
      <c r="M27" s="314"/>
      <c r="N27" s="81"/>
      <c r="P27" s="111"/>
      <c r="Q27" s="94"/>
      <c r="R27" s="95" t="str">
        <f>IF($F$8=0,"",$F$8+1)</f>
        <v/>
      </c>
      <c r="S27" s="4"/>
      <c r="T27" s="4"/>
      <c r="U27" s="112"/>
    </row>
    <row r="28" spans="1:21" s="15" customFormat="1" ht="13.15" customHeight="1" x14ac:dyDescent="0.2">
      <c r="A28" s="48" t="s">
        <v>14</v>
      </c>
      <c r="C28" s="303"/>
      <c r="D28" s="304"/>
      <c r="F28" s="17" t="s">
        <v>244</v>
      </c>
      <c r="G28" s="18"/>
      <c r="H28" s="18"/>
      <c r="I28" s="18"/>
      <c r="J28" s="315"/>
      <c r="K28" s="316"/>
      <c r="L28" s="317"/>
      <c r="M28" s="318"/>
      <c r="N28" s="81"/>
      <c r="P28" s="111"/>
      <c r="Q28" s="94"/>
      <c r="R28" s="95" t="str">
        <f>IF($F$8=0,"",$F$8+2)</f>
        <v/>
      </c>
      <c r="S28" s="4"/>
      <c r="T28" s="4"/>
      <c r="U28" s="112"/>
    </row>
    <row r="29" spans="1:21" s="15" customFormat="1" ht="13.15" customHeight="1" x14ac:dyDescent="0.2">
      <c r="A29" s="201" t="s">
        <v>641</v>
      </c>
      <c r="B29" s="19"/>
      <c r="C29" s="335">
        <f>C28*0.05</f>
        <v>0</v>
      </c>
      <c r="D29" s="335"/>
      <c r="F29" s="27" t="s">
        <v>15</v>
      </c>
      <c r="M29" s="18"/>
      <c r="N29" s="81"/>
      <c r="P29" s="111"/>
      <c r="Q29" s="94"/>
      <c r="R29" s="95" t="str">
        <f>IF($F$8=0,"",$F$8+3)</f>
        <v/>
      </c>
      <c r="S29" s="4"/>
      <c r="T29" s="4"/>
      <c r="U29" s="112"/>
    </row>
    <row r="30" spans="1:21" s="15" customFormat="1" ht="16.149999999999999" customHeight="1" x14ac:dyDescent="0.2">
      <c r="A30" s="200" t="s">
        <v>8</v>
      </c>
      <c r="B30" s="199"/>
      <c r="C30" s="336">
        <f>SUM(C25:D29)</f>
        <v>0</v>
      </c>
      <c r="D30" s="336"/>
      <c r="E30" s="19"/>
      <c r="F30" s="20"/>
      <c r="G30" s="19"/>
      <c r="H30" s="19"/>
      <c r="I30" s="19"/>
      <c r="J30" s="19"/>
      <c r="K30" s="19"/>
      <c r="L30" s="19"/>
      <c r="M30" s="64"/>
      <c r="N30" s="82"/>
      <c r="P30" s="111"/>
      <c r="Q30" s="94"/>
      <c r="R30" s="95" t="str">
        <f>IF($F$8=0,"",$F$8+4)</f>
        <v/>
      </c>
      <c r="S30" s="4"/>
      <c r="T30" s="4"/>
      <c r="U30" s="112"/>
    </row>
    <row r="31" spans="1:21" s="15" customFormat="1" ht="13.15" customHeight="1" x14ac:dyDescent="0.2">
      <c r="A31" s="75"/>
      <c r="B31" s="76"/>
      <c r="C31" s="76"/>
      <c r="D31" s="76"/>
      <c r="E31" s="76"/>
      <c r="F31" s="77"/>
      <c r="G31" s="76"/>
      <c r="H31" s="133"/>
      <c r="I31" s="172"/>
      <c r="J31" s="177" t="s">
        <v>222</v>
      </c>
      <c r="K31" s="177"/>
      <c r="L31" s="178"/>
      <c r="M31" s="136"/>
      <c r="N31" s="83"/>
      <c r="P31" s="111"/>
      <c r="Q31" s="94"/>
      <c r="R31" s="95" t="str">
        <f>IF($F$8=0,"",$F$8+5)</f>
        <v/>
      </c>
      <c r="S31" s="4"/>
      <c r="T31" s="4"/>
      <c r="U31" s="112"/>
    </row>
    <row r="32" spans="1:21" s="15" customFormat="1" ht="13.15" customHeight="1" x14ac:dyDescent="0.2">
      <c r="A32" s="139" t="s">
        <v>185</v>
      </c>
      <c r="F32" s="70"/>
      <c r="H32" s="164" t="s">
        <v>61</v>
      </c>
      <c r="I32" s="173"/>
      <c r="J32" s="170" t="s">
        <v>240</v>
      </c>
      <c r="K32" s="165"/>
      <c r="L32" s="175" t="s">
        <v>222</v>
      </c>
      <c r="M32" s="137"/>
      <c r="N32" s="81"/>
      <c r="P32" s="111"/>
      <c r="Q32" s="94"/>
      <c r="R32" s="95" t="str">
        <f>IF($F$8=0,"",$F$8+6)</f>
        <v/>
      </c>
      <c r="S32" s="4"/>
      <c r="T32" s="4"/>
      <c r="U32" s="112"/>
    </row>
    <row r="33" spans="1:22" s="115" customFormat="1" ht="13.15" customHeight="1" x14ac:dyDescent="0.2">
      <c r="A33" s="147"/>
      <c r="B33" s="69"/>
      <c r="C33" s="69"/>
      <c r="D33" s="69"/>
      <c r="E33" s="69"/>
      <c r="F33" s="69"/>
      <c r="G33" s="69"/>
      <c r="H33" s="134" t="s">
        <v>221</v>
      </c>
      <c r="I33" s="174"/>
      <c r="J33" s="171" t="s">
        <v>241</v>
      </c>
      <c r="K33" s="135"/>
      <c r="L33" s="176" t="s">
        <v>223</v>
      </c>
      <c r="M33" s="138"/>
      <c r="N33" s="81"/>
      <c r="P33" s="111"/>
      <c r="Q33" s="94"/>
      <c r="R33" s="95" t="str">
        <f>IF($F$8=0,"",$F$8+7)</f>
        <v/>
      </c>
      <c r="S33" s="4"/>
      <c r="T33" s="4"/>
      <c r="U33" s="112"/>
      <c r="V33" s="5"/>
    </row>
    <row r="34" spans="1:22" ht="13.15" customHeight="1" x14ac:dyDescent="0.2">
      <c r="A34" s="52" t="s">
        <v>1</v>
      </c>
      <c r="B34" s="35" t="s">
        <v>35</v>
      </c>
      <c r="C34" s="26"/>
      <c r="D34" s="26"/>
      <c r="E34" s="26"/>
      <c r="F34" s="26"/>
      <c r="G34" s="26"/>
      <c r="H34" s="276"/>
      <c r="I34" s="277"/>
      <c r="J34" s="282"/>
      <c r="K34" s="283"/>
      <c r="L34" s="284"/>
      <c r="M34" s="285"/>
      <c r="N34" s="43"/>
      <c r="P34" s="111"/>
      <c r="Q34" s="94"/>
      <c r="R34" s="95" t="str">
        <f>IF($F$8=0,"",$F$8+8)</f>
        <v/>
      </c>
      <c r="S34" s="4"/>
      <c r="T34" s="4"/>
      <c r="U34" s="112"/>
    </row>
    <row r="35" spans="1:22" ht="13.15" customHeight="1" x14ac:dyDescent="0.2">
      <c r="A35" s="53"/>
      <c r="B35" s="22" t="s">
        <v>4</v>
      </c>
      <c r="C35" s="22"/>
      <c r="D35" s="22"/>
      <c r="E35" s="22"/>
      <c r="F35" s="4"/>
      <c r="G35" s="4"/>
      <c r="H35" s="274"/>
      <c r="I35" s="275"/>
      <c r="J35" s="266"/>
      <c r="K35" s="267"/>
      <c r="L35" s="264"/>
      <c r="M35" s="265"/>
      <c r="N35" s="43"/>
      <c r="P35" s="111"/>
      <c r="Q35" s="94"/>
      <c r="R35" s="95" t="str">
        <f>IF($F$8=0,"",$F$8+9)</f>
        <v/>
      </c>
      <c r="S35" s="4"/>
      <c r="T35" s="4"/>
      <c r="U35" s="112"/>
    </row>
    <row r="36" spans="1:22" ht="13.15" customHeight="1" x14ac:dyDescent="0.2">
      <c r="A36" s="53"/>
      <c r="B36" s="22" t="s">
        <v>17</v>
      </c>
      <c r="C36" s="22"/>
      <c r="D36" s="22"/>
      <c r="E36" s="22"/>
      <c r="F36" s="4"/>
      <c r="G36" s="4"/>
      <c r="H36" s="280" t="str">
        <f>IF(ISBLANK(H35),"",H35)</f>
        <v/>
      </c>
      <c r="I36" s="281"/>
      <c r="J36" s="295" t="str">
        <f>IF(ISBLANK(J35),"",J35)</f>
        <v/>
      </c>
      <c r="K36" s="296"/>
      <c r="L36" s="307" t="str">
        <f>IF(ISBLANK(L35),"",L35)</f>
        <v/>
      </c>
      <c r="M36" s="300"/>
      <c r="N36" s="43"/>
      <c r="P36" s="111"/>
      <c r="Q36" s="94"/>
      <c r="R36" s="95" t="str">
        <f>IF($F$8=0,"",$F$8+10)</f>
        <v/>
      </c>
      <c r="S36" s="4"/>
      <c r="T36" s="4"/>
      <c r="U36" s="112"/>
    </row>
    <row r="37" spans="1:22" x14ac:dyDescent="0.2">
      <c r="A37" s="54"/>
      <c r="B37" s="23" t="s">
        <v>5</v>
      </c>
      <c r="C37" s="23"/>
      <c r="D37" s="23"/>
      <c r="E37" s="23"/>
      <c r="F37" s="24"/>
      <c r="G37" s="24"/>
      <c r="H37" s="278" t="str">
        <f>IF(ISBLANK(H$35),"",H36/(H36+H40+H44))</f>
        <v/>
      </c>
      <c r="I37" s="279"/>
      <c r="J37" s="291" t="str">
        <f>IF(ISBLANK(J$35),"",J36/(J36+J40+J44))</f>
        <v/>
      </c>
      <c r="K37" s="292"/>
      <c r="L37" s="286" t="str">
        <f>IF(ISBLANK(L$35),"",L36/(L36+L40+L44))</f>
        <v/>
      </c>
      <c r="M37" s="287"/>
      <c r="N37" s="43"/>
      <c r="P37" s="111"/>
      <c r="Q37" s="96">
        <f>ROUND(SUM(Q27:Q36)/10,0)</f>
        <v>0</v>
      </c>
      <c r="R37" s="97" t="s">
        <v>49</v>
      </c>
      <c r="S37" s="4"/>
      <c r="T37" s="4"/>
      <c r="U37" s="112"/>
    </row>
    <row r="38" spans="1:22" x14ac:dyDescent="0.2">
      <c r="A38" s="53" t="s">
        <v>2</v>
      </c>
      <c r="B38" s="36" t="s">
        <v>19</v>
      </c>
      <c r="C38" s="4"/>
      <c r="D38" s="4"/>
      <c r="E38" s="4"/>
      <c r="F38" s="4"/>
      <c r="G38" s="4"/>
      <c r="H38" s="276"/>
      <c r="I38" s="277"/>
      <c r="J38" s="282"/>
      <c r="K38" s="283"/>
      <c r="L38" s="284"/>
      <c r="M38" s="285"/>
      <c r="N38" s="43"/>
      <c r="P38" s="111"/>
      <c r="Q38" s="140"/>
      <c r="R38" s="141"/>
      <c r="S38" s="4"/>
      <c r="T38" s="4"/>
      <c r="U38" s="110"/>
    </row>
    <row r="39" spans="1:22" x14ac:dyDescent="0.2">
      <c r="A39" s="53"/>
      <c r="B39" s="22" t="s">
        <v>4</v>
      </c>
      <c r="C39" s="22"/>
      <c r="D39" s="22"/>
      <c r="E39" s="22"/>
      <c r="F39" s="4"/>
      <c r="G39" s="4"/>
      <c r="H39" s="274"/>
      <c r="I39" s="275"/>
      <c r="J39" s="266"/>
      <c r="K39" s="267"/>
      <c r="L39" s="264"/>
      <c r="M39" s="265"/>
      <c r="N39" s="43"/>
      <c r="P39" s="116"/>
      <c r="Q39" s="24"/>
      <c r="R39" s="24"/>
      <c r="S39" s="4"/>
      <c r="T39" s="4"/>
      <c r="U39" s="110"/>
    </row>
    <row r="40" spans="1:22" x14ac:dyDescent="0.2">
      <c r="A40" s="53"/>
      <c r="B40" s="22" t="s">
        <v>6</v>
      </c>
      <c r="C40" s="22"/>
      <c r="D40" s="22"/>
      <c r="E40" s="22"/>
      <c r="F40" s="4"/>
      <c r="G40" s="4"/>
      <c r="H40" s="274"/>
      <c r="I40" s="275"/>
      <c r="J40" s="266"/>
      <c r="K40" s="267"/>
      <c r="L40" s="264"/>
      <c r="M40" s="265"/>
      <c r="N40" s="43"/>
      <c r="S40" s="11"/>
      <c r="T40" s="11"/>
      <c r="U40" s="11"/>
    </row>
    <row r="41" spans="1:22" x14ac:dyDescent="0.2">
      <c r="A41" s="54"/>
      <c r="B41" s="23" t="s">
        <v>5</v>
      </c>
      <c r="C41" s="23"/>
      <c r="D41" s="23"/>
      <c r="E41" s="23"/>
      <c r="F41" s="24"/>
      <c r="G41" s="24"/>
      <c r="H41" s="278" t="str">
        <f>IF(ISBLANK(H$35),"",H40/(H36+H40+H44))</f>
        <v/>
      </c>
      <c r="I41" s="279"/>
      <c r="J41" s="291" t="str">
        <f>IF(ISBLANK(J$35),"",J40/(J36+J40+J44))</f>
        <v/>
      </c>
      <c r="K41" s="292"/>
      <c r="L41" s="286" t="str">
        <f>IF(ISBLANK(L$35),"",L40/(L36+L40+L44))</f>
        <v/>
      </c>
      <c r="M41" s="287"/>
      <c r="N41" s="43"/>
    </row>
    <row r="42" spans="1:22" x14ac:dyDescent="0.2">
      <c r="A42" s="53" t="s">
        <v>3</v>
      </c>
      <c r="B42" s="36" t="s">
        <v>7</v>
      </c>
      <c r="C42" s="4"/>
      <c r="D42" s="4"/>
      <c r="E42" s="4"/>
      <c r="F42" s="4"/>
      <c r="G42" s="4"/>
      <c r="H42" s="276"/>
      <c r="I42" s="277"/>
      <c r="J42" s="282"/>
      <c r="K42" s="283"/>
      <c r="L42" s="284"/>
      <c r="M42" s="285"/>
      <c r="N42" s="43"/>
      <c r="P42" s="204" t="s">
        <v>642</v>
      </c>
      <c r="Q42" s="202"/>
      <c r="R42" s="202"/>
      <c r="S42" s="202"/>
      <c r="T42" s="202"/>
      <c r="U42" s="203"/>
    </row>
    <row r="43" spans="1:22" x14ac:dyDescent="0.2">
      <c r="A43" s="49"/>
      <c r="B43" s="22" t="s">
        <v>4</v>
      </c>
      <c r="C43" s="22"/>
      <c r="D43" s="22"/>
      <c r="E43" s="22"/>
      <c r="F43" s="4"/>
      <c r="G43" s="4"/>
      <c r="H43" s="274"/>
      <c r="I43" s="275"/>
      <c r="J43" s="266"/>
      <c r="K43" s="267"/>
      <c r="L43" s="264"/>
      <c r="M43" s="265"/>
      <c r="N43" s="43"/>
      <c r="P43" s="257"/>
      <c r="Q43" s="258"/>
      <c r="R43" s="258"/>
      <c r="S43" s="258"/>
      <c r="T43" s="258"/>
      <c r="U43" s="259"/>
    </row>
    <row r="44" spans="1:22" x14ac:dyDescent="0.2">
      <c r="A44" s="49"/>
      <c r="B44" s="22" t="s">
        <v>6</v>
      </c>
      <c r="C44" s="22"/>
      <c r="D44" s="22"/>
      <c r="E44" s="22"/>
      <c r="F44" s="4"/>
      <c r="G44" s="4"/>
      <c r="H44" s="274"/>
      <c r="I44" s="275"/>
      <c r="J44" s="266"/>
      <c r="K44" s="267"/>
      <c r="L44" s="264"/>
      <c r="M44" s="265"/>
      <c r="N44" s="43"/>
      <c r="P44" s="260"/>
      <c r="Q44" s="258"/>
      <c r="R44" s="258"/>
      <c r="S44" s="258"/>
      <c r="T44" s="258"/>
      <c r="U44" s="259"/>
    </row>
    <row r="45" spans="1:22" x14ac:dyDescent="0.2">
      <c r="A45" s="55"/>
      <c r="B45" s="23" t="s">
        <v>5</v>
      </c>
      <c r="C45" s="23"/>
      <c r="D45" s="23"/>
      <c r="E45" s="23"/>
      <c r="F45" s="24"/>
      <c r="G45" s="24"/>
      <c r="H45" s="278" t="str">
        <f>IF(ISBLANK(H$35),"",H44/(H36+H40+H44))</f>
        <v/>
      </c>
      <c r="I45" s="279"/>
      <c r="J45" s="291" t="str">
        <f>IF(ISBLANK(J$35),"",J44/(J36+J40+J44))</f>
        <v/>
      </c>
      <c r="K45" s="292"/>
      <c r="L45" s="286" t="str">
        <f>IF(ISBLANK(L$35),"",L44/(L36+L40+L44))</f>
        <v/>
      </c>
      <c r="M45" s="287"/>
      <c r="N45" s="43"/>
      <c r="P45" s="260"/>
      <c r="Q45" s="258"/>
      <c r="R45" s="258"/>
      <c r="S45" s="258"/>
      <c r="T45" s="258"/>
      <c r="U45" s="259"/>
    </row>
    <row r="46" spans="1:22" x14ac:dyDescent="0.2">
      <c r="A46" s="53" t="s">
        <v>20</v>
      </c>
      <c r="B46" s="36" t="s">
        <v>21</v>
      </c>
      <c r="C46" s="25"/>
      <c r="D46" s="25"/>
      <c r="E46" s="25"/>
      <c r="F46" s="7"/>
      <c r="G46" s="7"/>
      <c r="H46" s="276"/>
      <c r="I46" s="277"/>
      <c r="J46" s="282"/>
      <c r="K46" s="283"/>
      <c r="L46" s="284"/>
      <c r="M46" s="285"/>
      <c r="N46" s="43"/>
      <c r="P46" s="260"/>
      <c r="Q46" s="258"/>
      <c r="R46" s="258"/>
      <c r="S46" s="258"/>
      <c r="T46" s="258"/>
      <c r="U46" s="259"/>
    </row>
    <row r="47" spans="1:22" x14ac:dyDescent="0.2">
      <c r="A47" s="49"/>
      <c r="B47" s="22" t="s">
        <v>4</v>
      </c>
      <c r="C47" s="22"/>
      <c r="D47" s="22"/>
      <c r="E47" s="22"/>
      <c r="F47" s="4"/>
      <c r="G47" s="4"/>
      <c r="H47" s="290" t="str">
        <f>IF(ISBLANK(H35),"",H35+H39+H43)</f>
        <v/>
      </c>
      <c r="I47" s="281"/>
      <c r="J47" s="301" t="str">
        <f>IF(ISBLANK(J35),"",J35+J39+J43)</f>
        <v/>
      </c>
      <c r="K47" s="296"/>
      <c r="L47" s="299" t="str">
        <f>IF(ISBLANK(L35),"",L35+L39+L43)</f>
        <v/>
      </c>
      <c r="M47" s="300"/>
      <c r="N47" s="43"/>
      <c r="P47" s="260"/>
      <c r="Q47" s="258"/>
      <c r="R47" s="258"/>
      <c r="S47" s="258"/>
      <c r="T47" s="258"/>
      <c r="U47" s="259"/>
    </row>
    <row r="48" spans="1:22" x14ac:dyDescent="0.2">
      <c r="A48" s="49"/>
      <c r="B48" s="22" t="s">
        <v>6</v>
      </c>
      <c r="C48" s="22"/>
      <c r="D48" s="22"/>
      <c r="E48" s="22"/>
      <c r="F48" s="4"/>
      <c r="G48" s="4"/>
      <c r="H48" s="290" t="str">
        <f>IF(ISBLANK(H35),"",H36+H40+H44)</f>
        <v/>
      </c>
      <c r="I48" s="281"/>
      <c r="J48" s="301" t="str">
        <f>IF(ISBLANK(J35),"",J36+J40+J44)</f>
        <v/>
      </c>
      <c r="K48" s="296"/>
      <c r="L48" s="299" t="str">
        <f>IF(ISBLANK(L35),"",L36+L40+L44)</f>
        <v/>
      </c>
      <c r="M48" s="300"/>
      <c r="N48" s="43"/>
      <c r="P48" s="260"/>
      <c r="Q48" s="258"/>
      <c r="R48" s="258"/>
      <c r="S48" s="258"/>
      <c r="T48" s="258"/>
      <c r="U48" s="259"/>
    </row>
    <row r="49" spans="1:21" x14ac:dyDescent="0.2">
      <c r="A49" s="55"/>
      <c r="B49" s="23" t="s">
        <v>5</v>
      </c>
      <c r="C49" s="23"/>
      <c r="D49" s="23"/>
      <c r="E49" s="23"/>
      <c r="F49" s="24"/>
      <c r="G49" s="24"/>
      <c r="H49" s="278" t="str">
        <f>IF(ISBLANK(H35),"",H37+H41+H45)</f>
        <v/>
      </c>
      <c r="I49" s="279"/>
      <c r="J49" s="291" t="str">
        <f>IF(ISBLANK(J35),"",J37+J41+J45)</f>
        <v/>
      </c>
      <c r="K49" s="292"/>
      <c r="L49" s="286" t="str">
        <f>IF(ISBLANK(L35),"",L37+L41+L45)</f>
        <v/>
      </c>
      <c r="M49" s="287"/>
      <c r="N49" s="43"/>
      <c r="P49" s="260"/>
      <c r="Q49" s="258"/>
      <c r="R49" s="258"/>
      <c r="S49" s="258"/>
      <c r="T49" s="258"/>
      <c r="U49" s="259"/>
    </row>
    <row r="50" spans="1:21" ht="3" customHeight="1" x14ac:dyDescent="0.2">
      <c r="A50" s="71"/>
      <c r="B50" s="72"/>
      <c r="C50" s="72"/>
      <c r="D50" s="72"/>
      <c r="E50" s="72"/>
      <c r="F50" s="73"/>
      <c r="G50" s="72"/>
      <c r="H50" s="166"/>
      <c r="I50" s="167"/>
      <c r="J50" s="168"/>
      <c r="K50" s="169"/>
      <c r="L50" s="72"/>
      <c r="M50" s="74"/>
      <c r="N50" s="82"/>
      <c r="P50" s="260"/>
      <c r="Q50" s="258"/>
      <c r="R50" s="258"/>
      <c r="S50" s="258"/>
      <c r="T50" s="258"/>
      <c r="U50" s="259"/>
    </row>
    <row r="51" spans="1:21" ht="3" customHeight="1" x14ac:dyDescent="0.2">
      <c r="A51" s="51"/>
      <c r="B51" s="15"/>
      <c r="C51" s="15"/>
      <c r="D51" s="15"/>
      <c r="E51" s="15"/>
      <c r="F51" s="70"/>
      <c r="G51" s="15"/>
      <c r="H51" s="114"/>
      <c r="I51" s="114"/>
      <c r="J51" s="15"/>
      <c r="K51" s="15"/>
      <c r="L51" s="15"/>
      <c r="M51" s="18"/>
      <c r="N51" s="81"/>
      <c r="P51" s="260"/>
      <c r="Q51" s="258"/>
      <c r="R51" s="258"/>
      <c r="S51" s="258"/>
      <c r="T51" s="258"/>
      <c r="U51" s="259"/>
    </row>
    <row r="52" spans="1:21" ht="40.15" customHeight="1" x14ac:dyDescent="0.2">
      <c r="A52" s="333" t="s">
        <v>184</v>
      </c>
      <c r="B52" s="334"/>
      <c r="C52" s="334"/>
      <c r="D52" s="334"/>
      <c r="E52" s="334"/>
      <c r="F52" s="334"/>
      <c r="G52" s="334"/>
      <c r="H52" s="113" t="s">
        <v>239</v>
      </c>
      <c r="I52" s="128"/>
      <c r="J52" s="113" t="s">
        <v>243</v>
      </c>
      <c r="K52" s="163"/>
      <c r="L52" s="160" t="s">
        <v>224</v>
      </c>
      <c r="M52" s="21"/>
      <c r="N52" s="43"/>
      <c r="P52" s="261"/>
      <c r="Q52" s="262"/>
      <c r="R52" s="262"/>
      <c r="S52" s="262"/>
      <c r="T52" s="262"/>
      <c r="U52" s="263"/>
    </row>
    <row r="53" spans="1:21" ht="13.5" customHeight="1" x14ac:dyDescent="0.2">
      <c r="A53" s="56"/>
      <c r="B53" s="36" t="s">
        <v>18</v>
      </c>
      <c r="C53" s="3"/>
      <c r="D53" s="126"/>
      <c r="E53" s="126"/>
      <c r="F53" s="127"/>
      <c r="G53" s="125"/>
      <c r="H53" s="90" t="s">
        <v>42</v>
      </c>
      <c r="I53" s="91" t="s">
        <v>43</v>
      </c>
      <c r="J53" s="90" t="s">
        <v>42</v>
      </c>
      <c r="K53" s="92" t="s">
        <v>43</v>
      </c>
      <c r="L53" s="161" t="s">
        <v>42</v>
      </c>
      <c r="M53" s="92" t="s">
        <v>43</v>
      </c>
      <c r="N53" s="43"/>
    </row>
    <row r="54" spans="1:21" ht="13.5" customHeight="1" x14ac:dyDescent="0.2">
      <c r="A54" s="65" t="s">
        <v>1</v>
      </c>
      <c r="B54" s="337"/>
      <c r="C54" s="338"/>
      <c r="D54" s="338"/>
      <c r="E54" s="338"/>
      <c r="F54" s="338"/>
      <c r="G54" s="159"/>
      <c r="H54" s="28"/>
      <c r="I54" s="29"/>
      <c r="J54" s="28"/>
      <c r="K54" s="66"/>
      <c r="L54" s="29"/>
      <c r="M54" s="66"/>
      <c r="N54" s="43"/>
    </row>
    <row r="55" spans="1:21" ht="13.5" customHeight="1" x14ac:dyDescent="0.2">
      <c r="A55" s="65" t="s">
        <v>2</v>
      </c>
      <c r="B55" s="319"/>
      <c r="C55" s="320"/>
      <c r="D55" s="320"/>
      <c r="E55" s="320"/>
      <c r="F55" s="320"/>
      <c r="G55" s="159"/>
      <c r="H55" s="30"/>
      <c r="I55" s="31"/>
      <c r="J55" s="30"/>
      <c r="K55" s="67"/>
      <c r="L55" s="31"/>
      <c r="M55" s="67"/>
      <c r="N55" s="43"/>
    </row>
    <row r="56" spans="1:21" ht="13.5" customHeight="1" x14ac:dyDescent="0.2">
      <c r="A56" s="65" t="s">
        <v>3</v>
      </c>
      <c r="B56" s="319"/>
      <c r="C56" s="320"/>
      <c r="D56" s="320"/>
      <c r="E56" s="320"/>
      <c r="F56" s="320"/>
      <c r="G56" s="159"/>
      <c r="H56" s="30"/>
      <c r="I56" s="31"/>
      <c r="J56" s="30"/>
      <c r="K56" s="67"/>
      <c r="L56" s="31"/>
      <c r="M56" s="67"/>
      <c r="N56" s="43"/>
    </row>
    <row r="57" spans="1:21" ht="13.5" customHeight="1" x14ac:dyDescent="0.2">
      <c r="A57" s="65" t="s">
        <v>20</v>
      </c>
      <c r="B57" s="319"/>
      <c r="C57" s="320"/>
      <c r="D57" s="320"/>
      <c r="E57" s="320"/>
      <c r="F57" s="320"/>
      <c r="G57" s="159"/>
      <c r="H57" s="30"/>
      <c r="I57" s="31"/>
      <c r="J57" s="30"/>
      <c r="K57" s="67"/>
      <c r="L57" s="31"/>
      <c r="M57" s="67"/>
      <c r="N57" s="43"/>
    </row>
    <row r="58" spans="1:21" x14ac:dyDescent="0.2">
      <c r="A58" s="57"/>
      <c r="B58" s="4"/>
      <c r="C58" s="4"/>
      <c r="D58" s="9"/>
      <c r="E58" s="9"/>
      <c r="F58" s="4"/>
      <c r="G58" s="191" t="s">
        <v>248</v>
      </c>
      <c r="H58" s="32">
        <f t="shared" ref="H58:I58" si="0">SUM(H53:H57)</f>
        <v>0</v>
      </c>
      <c r="I58" s="33">
        <f t="shared" si="0"/>
        <v>0</v>
      </c>
      <c r="J58" s="32">
        <f t="shared" ref="J58:M58" si="1">SUM(J53:J57)</f>
        <v>0</v>
      </c>
      <c r="K58" s="68">
        <f t="shared" si="1"/>
        <v>0</v>
      </c>
      <c r="L58" s="162">
        <f t="shared" si="1"/>
        <v>0</v>
      </c>
      <c r="M58" s="68">
        <f t="shared" si="1"/>
        <v>0</v>
      </c>
      <c r="N58" s="43"/>
    </row>
    <row r="59" spans="1:21" ht="6" customHeight="1" x14ac:dyDescent="0.2">
      <c r="A59" s="55"/>
      <c r="B59" s="24"/>
      <c r="C59" s="24"/>
      <c r="D59" s="106"/>
      <c r="E59" s="106"/>
      <c r="F59" s="107"/>
      <c r="G59" s="108"/>
      <c r="H59" s="108"/>
      <c r="I59" s="108"/>
      <c r="J59" s="108"/>
      <c r="K59" s="108"/>
      <c r="L59" s="108"/>
      <c r="M59" s="108"/>
      <c r="N59" s="79"/>
    </row>
    <row r="60" spans="1:21" ht="13.5" customHeight="1" x14ac:dyDescent="0.2">
      <c r="A60" s="46" t="s">
        <v>58</v>
      </c>
      <c r="B60" s="4"/>
      <c r="C60" s="4"/>
      <c r="D60" s="9"/>
      <c r="E60" s="9"/>
      <c r="F60" s="10"/>
      <c r="G60" s="7"/>
      <c r="H60" s="7"/>
      <c r="I60" s="7"/>
      <c r="J60" s="7"/>
      <c r="K60" s="7"/>
      <c r="L60" s="7"/>
      <c r="M60" s="7"/>
      <c r="N60" s="43"/>
    </row>
    <row r="61" spans="1:21" ht="18" customHeight="1" x14ac:dyDescent="0.25">
      <c r="A61" s="58"/>
      <c r="B61" s="4"/>
      <c r="C61" s="288"/>
      <c r="D61" s="288"/>
      <c r="E61" s="289"/>
      <c r="F61" s="289"/>
      <c r="G61" s="289"/>
      <c r="H61" s="59" t="s">
        <v>9</v>
      </c>
      <c r="I61" s="302"/>
      <c r="J61" s="302"/>
      <c r="K61" s="60" t="s">
        <v>10</v>
      </c>
      <c r="L61" s="293"/>
      <c r="M61" s="294"/>
      <c r="N61" s="43"/>
    </row>
    <row r="62" spans="1:21" ht="6" customHeight="1" x14ac:dyDescent="0.2">
      <c r="A62" s="117"/>
      <c r="B62" s="45"/>
      <c r="C62" s="45"/>
      <c r="D62" s="45"/>
      <c r="E62" s="45"/>
      <c r="F62" s="45"/>
      <c r="G62" s="45"/>
      <c r="H62" s="45"/>
      <c r="I62" s="45"/>
      <c r="J62" s="45"/>
      <c r="K62" s="45"/>
      <c r="L62" s="45"/>
      <c r="M62" s="45"/>
      <c r="N62" s="118"/>
      <c r="P62" s="119"/>
      <c r="Q62" s="119"/>
      <c r="R62" s="119"/>
    </row>
    <row r="63" spans="1:21" s="119" customFormat="1" ht="18" customHeight="1" x14ac:dyDescent="0.25">
      <c r="A63" s="58"/>
      <c r="B63" s="4"/>
      <c r="C63" s="288"/>
      <c r="D63" s="288"/>
      <c r="E63" s="289"/>
      <c r="F63" s="289"/>
      <c r="G63" s="289"/>
      <c r="H63" s="59" t="s">
        <v>9</v>
      </c>
      <c r="I63" s="302"/>
      <c r="J63" s="302"/>
      <c r="K63" s="60" t="s">
        <v>10</v>
      </c>
      <c r="L63" s="293"/>
      <c r="M63" s="294"/>
      <c r="N63" s="84"/>
      <c r="P63" s="5"/>
      <c r="Q63" s="5"/>
      <c r="R63" s="5"/>
    </row>
    <row r="64" spans="1:21" ht="3" customHeight="1" thickBot="1" x14ac:dyDescent="0.25">
      <c r="A64" s="61"/>
      <c r="B64" s="62"/>
      <c r="C64" s="62"/>
      <c r="D64" s="63"/>
      <c r="E64" s="63"/>
      <c r="F64" s="63"/>
      <c r="G64" s="63"/>
      <c r="H64" s="63"/>
      <c r="I64" s="63"/>
      <c r="J64" s="63"/>
      <c r="K64" s="63"/>
      <c r="L64" s="63"/>
      <c r="M64" s="63"/>
      <c r="N64" s="85"/>
    </row>
    <row r="66" spans="2:9" x14ac:dyDescent="0.2">
      <c r="B66" s="86"/>
      <c r="C66" s="86"/>
    </row>
    <row r="67" spans="2:9" ht="13.9" customHeight="1" x14ac:dyDescent="0.2"/>
    <row r="68" spans="2:9" ht="13.9" customHeight="1" x14ac:dyDescent="0.2"/>
    <row r="69" spans="2:9" ht="3" customHeight="1" x14ac:dyDescent="0.2"/>
    <row r="70" spans="2:9" ht="13.9" customHeight="1" x14ac:dyDescent="0.2">
      <c r="H70" s="87"/>
    </row>
    <row r="71" spans="2:9" ht="13.9" customHeight="1" x14ac:dyDescent="0.2">
      <c r="H71" s="88"/>
    </row>
    <row r="72" spans="2:9" ht="13.9" customHeight="1" x14ac:dyDescent="0.2">
      <c r="H72" s="88"/>
    </row>
    <row r="73" spans="2:9" ht="13.9" customHeight="1" x14ac:dyDescent="0.2">
      <c r="H73" s="88"/>
      <c r="I73" s="16"/>
    </row>
    <row r="74" spans="2:9" ht="13.9" customHeight="1" x14ac:dyDescent="0.2">
      <c r="H74" s="88"/>
      <c r="I74" s="16"/>
    </row>
    <row r="75" spans="2:9" ht="13.9" customHeight="1" x14ac:dyDescent="0.2">
      <c r="H75" s="88"/>
      <c r="I75" s="16"/>
    </row>
    <row r="76" spans="2:9" ht="13.9" customHeight="1" x14ac:dyDescent="0.2">
      <c r="H76" s="88"/>
      <c r="I76" s="16"/>
    </row>
    <row r="77" spans="2:9" ht="13.9" customHeight="1" x14ac:dyDescent="0.2">
      <c r="H77" s="88"/>
      <c r="I77" s="16"/>
    </row>
    <row r="78" spans="2:9" ht="13.9" customHeight="1" x14ac:dyDescent="0.2">
      <c r="H78" s="88"/>
      <c r="I78" s="16"/>
    </row>
    <row r="79" spans="2:9" ht="13.9" customHeight="1" x14ac:dyDescent="0.2">
      <c r="H79" s="88"/>
      <c r="I79" s="16"/>
    </row>
    <row r="80" spans="2:9" ht="13.9" customHeight="1" x14ac:dyDescent="0.2">
      <c r="H80" s="88"/>
    </row>
    <row r="81" spans="8:8" ht="3" customHeight="1" x14ac:dyDescent="0.2"/>
    <row r="82" spans="8:8" ht="13.9" customHeight="1" x14ac:dyDescent="0.2">
      <c r="H82" s="88"/>
    </row>
  </sheetData>
  <sheetProtection algorithmName="SHA-512" hashValue="sJbiHRMu/oJMx+3vLH6eyGXRGyYG8e7gT8UvCsZBun6TUbHeoqtOsYyxz8Nm2iIi2UgOjq/XCw7oPG0I97ijeQ==" saltValue="QPnwWVrPvoN0QqZWSP8lpg==" spinCount="100000" sheet="1" objects="1" scenarios="1"/>
  <mergeCells count="92">
    <mergeCell ref="C29:D29"/>
    <mergeCell ref="C30:D30"/>
    <mergeCell ref="B54:F54"/>
    <mergeCell ref="B55:F55"/>
    <mergeCell ref="B56:F56"/>
    <mergeCell ref="B57:F57"/>
    <mergeCell ref="J26:K26"/>
    <mergeCell ref="A6:B6"/>
    <mergeCell ref="C63:G63"/>
    <mergeCell ref="B19:M21"/>
    <mergeCell ref="C11:G11"/>
    <mergeCell ref="C10:G10"/>
    <mergeCell ref="C25:D25"/>
    <mergeCell ref="C26:D26"/>
    <mergeCell ref="C27:D27"/>
    <mergeCell ref="C15:E15"/>
    <mergeCell ref="C16:G16"/>
    <mergeCell ref="C14:G14"/>
    <mergeCell ref="C13:G13"/>
    <mergeCell ref="C12:G12"/>
    <mergeCell ref="A52:G52"/>
    <mergeCell ref="C28:D28"/>
    <mergeCell ref="H35:I35"/>
    <mergeCell ref="J15:K15"/>
    <mergeCell ref="L36:M36"/>
    <mergeCell ref="J10:M10"/>
    <mergeCell ref="J11:M11"/>
    <mergeCell ref="J12:M12"/>
    <mergeCell ref="J13:M13"/>
    <mergeCell ref="J14:M14"/>
    <mergeCell ref="J16:M16"/>
    <mergeCell ref="L34:M34"/>
    <mergeCell ref="L26:M26"/>
    <mergeCell ref="L27:M27"/>
    <mergeCell ref="J28:K28"/>
    <mergeCell ref="L28:M28"/>
    <mergeCell ref="J34:K34"/>
    <mergeCell ref="J27:K27"/>
    <mergeCell ref="L63:M63"/>
    <mergeCell ref="H45:I45"/>
    <mergeCell ref="L49:M49"/>
    <mergeCell ref="H46:I46"/>
    <mergeCell ref="L47:M47"/>
    <mergeCell ref="J48:K48"/>
    <mergeCell ref="I63:J63"/>
    <mergeCell ref="L48:M48"/>
    <mergeCell ref="L46:M46"/>
    <mergeCell ref="J45:K45"/>
    <mergeCell ref="L45:M45"/>
    <mergeCell ref="J49:K49"/>
    <mergeCell ref="I61:J61"/>
    <mergeCell ref="J47:K47"/>
    <mergeCell ref="J46:K46"/>
    <mergeCell ref="L37:M37"/>
    <mergeCell ref="J38:K38"/>
    <mergeCell ref="L38:M38"/>
    <mergeCell ref="L35:M35"/>
    <mergeCell ref="C61:G61"/>
    <mergeCell ref="H49:I49"/>
    <mergeCell ref="H47:I47"/>
    <mergeCell ref="H48:I48"/>
    <mergeCell ref="H40:I40"/>
    <mergeCell ref="J39:K39"/>
    <mergeCell ref="J41:K41"/>
    <mergeCell ref="L61:M61"/>
    <mergeCell ref="H37:I37"/>
    <mergeCell ref="J35:K35"/>
    <mergeCell ref="J36:K36"/>
    <mergeCell ref="J37:K37"/>
    <mergeCell ref="J40:K40"/>
    <mergeCell ref="H39:I39"/>
    <mergeCell ref="L39:M39"/>
    <mergeCell ref="L42:M42"/>
    <mergeCell ref="L43:M43"/>
    <mergeCell ref="L41:M41"/>
    <mergeCell ref="L40:M40"/>
    <mergeCell ref="P11:U20"/>
    <mergeCell ref="P43:U52"/>
    <mergeCell ref="L44:M44"/>
    <mergeCell ref="J44:K44"/>
    <mergeCell ref="C6:D6"/>
    <mergeCell ref="H6:I6"/>
    <mergeCell ref="J6:M6"/>
    <mergeCell ref="H44:I44"/>
    <mergeCell ref="H42:I42"/>
    <mergeCell ref="H41:I41"/>
    <mergeCell ref="H34:I34"/>
    <mergeCell ref="H43:I43"/>
    <mergeCell ref="H36:I36"/>
    <mergeCell ref="H38:I38"/>
    <mergeCell ref="J43:K43"/>
    <mergeCell ref="J42:K42"/>
  </mergeCells>
  <phoneticPr fontId="1" type="noConversion"/>
  <dataValidations count="5">
    <dataValidation type="list" allowBlank="1" showInputMessage="1" showErrorMessage="1" sqref="L8" xr:uid="{00000000-0002-0000-0000-000000000000}">
      <formula1>"Yes,No"</formula1>
    </dataValidation>
    <dataValidation type="list" allowBlank="1" showInputMessage="1" showErrorMessage="1" sqref="Q5 W8 V6:W6 I5:L5" xr:uid="{00000000-0002-0000-0000-000001000000}">
      <formula1>CW_rank_lookup</formula1>
    </dataValidation>
    <dataValidation type="list" allowBlank="1" showInputMessage="1" showErrorMessage="1" sqref="F8" xr:uid="{00000000-0002-0000-0000-000002000000}">
      <formula1>"2022,2023,2024,2025,2026"</formula1>
    </dataValidation>
    <dataValidation type="list" allowBlank="1" showInputMessage="1" showErrorMessage="1" sqref="C6:D6" xr:uid="{00000000-0002-0000-0000-000003000000}">
      <formula1>"Click arrow for list, Clean_Water, Drinking_Water"</formula1>
    </dataValidation>
    <dataValidation type="list" allowBlank="1" showInputMessage="1" showErrorMessage="1" sqref="J6:M6" xr:uid="{00000000-0002-0000-0000-000004000000}">
      <formula1>INDIRECT(C6)</formula1>
    </dataValidation>
  </dataValidations>
  <printOptions horizontalCentered="1" verticalCentered="1"/>
  <pageMargins left="0.25" right="0.25" top="0.25" bottom="0.25" header="0.25" footer="0.25"/>
  <pageSetup scale="71"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J66"/>
  <sheetViews>
    <sheetView showGridLines="0" showZeros="0" zoomScale="130" zoomScaleNormal="130" workbookViewId="0">
      <selection activeCell="B40" sqref="B40:J42"/>
    </sheetView>
  </sheetViews>
  <sheetFormatPr defaultColWidth="9.140625" defaultRowHeight="16.5" customHeight="1" x14ac:dyDescent="0.2"/>
  <cols>
    <col min="1" max="1" width="4.42578125" style="100" customWidth="1"/>
    <col min="2" max="10" width="10.5703125" style="99" customWidth="1"/>
    <col min="11" max="16384" width="9.140625" style="99"/>
  </cols>
  <sheetData>
    <row r="1" spans="1:10" ht="16.5" customHeight="1" x14ac:dyDescent="0.25">
      <c r="A1" s="344" t="s">
        <v>0</v>
      </c>
      <c r="B1" s="344"/>
      <c r="C1" s="344"/>
      <c r="D1" s="344"/>
      <c r="E1" s="344"/>
      <c r="F1" s="344"/>
      <c r="G1" s="344"/>
      <c r="H1" s="344"/>
      <c r="I1" s="344"/>
      <c r="J1" s="344"/>
    </row>
    <row r="2" spans="1:10" ht="16.5" customHeight="1" x14ac:dyDescent="0.25">
      <c r="A2" s="344" t="s">
        <v>795</v>
      </c>
      <c r="B2" s="344"/>
      <c r="C2" s="344"/>
      <c r="D2" s="344"/>
      <c r="E2" s="344"/>
      <c r="F2" s="344"/>
      <c r="G2" s="344"/>
      <c r="H2" s="344"/>
      <c r="I2" s="344"/>
      <c r="J2" s="344"/>
    </row>
    <row r="3" spans="1:10" ht="11.45" customHeight="1" x14ac:dyDescent="0.2">
      <c r="B3" s="101"/>
    </row>
    <row r="4" spans="1:10" ht="12.75" x14ac:dyDescent="0.2">
      <c r="A4" s="102" t="s">
        <v>27</v>
      </c>
    </row>
    <row r="5" spans="1:10" ht="2.25" customHeight="1" x14ac:dyDescent="0.2">
      <c r="B5" s="102"/>
    </row>
    <row r="6" spans="1:10" ht="16.5" customHeight="1" x14ac:dyDescent="0.2">
      <c r="A6" s="345" t="s">
        <v>212</v>
      </c>
      <c r="B6" s="346"/>
      <c r="C6" s="346"/>
      <c r="D6" s="346"/>
      <c r="E6" s="346"/>
      <c r="F6" s="346"/>
      <c r="G6" s="346"/>
      <c r="H6" s="346"/>
      <c r="I6" s="346"/>
      <c r="J6" s="346"/>
    </row>
    <row r="7" spans="1:10" ht="16.5" customHeight="1" x14ac:dyDescent="0.2">
      <c r="A7" s="345"/>
      <c r="B7" s="346"/>
      <c r="C7" s="346"/>
      <c r="D7" s="346"/>
      <c r="E7" s="346"/>
      <c r="F7" s="346"/>
      <c r="G7" s="346"/>
      <c r="H7" s="346"/>
      <c r="I7" s="346"/>
      <c r="J7" s="346"/>
    </row>
    <row r="8" spans="1:10" ht="16.5" customHeight="1" x14ac:dyDescent="0.2">
      <c r="A8" s="346"/>
      <c r="B8" s="346"/>
      <c r="C8" s="346"/>
      <c r="D8" s="346"/>
      <c r="E8" s="346"/>
      <c r="F8" s="346"/>
      <c r="G8" s="346"/>
      <c r="H8" s="346"/>
      <c r="I8" s="346"/>
      <c r="J8" s="346"/>
    </row>
    <row r="9" spans="1:10" ht="16.5" customHeight="1" x14ac:dyDescent="0.2">
      <c r="A9" s="346"/>
      <c r="B9" s="346"/>
      <c r="C9" s="346"/>
      <c r="D9" s="346"/>
      <c r="E9" s="346"/>
      <c r="F9" s="346"/>
      <c r="G9" s="346"/>
      <c r="H9" s="346"/>
      <c r="I9" s="346"/>
      <c r="J9" s="346"/>
    </row>
    <row r="10" spans="1:10" ht="13.5" customHeight="1" x14ac:dyDescent="0.2">
      <c r="B10" s="102"/>
    </row>
    <row r="11" spans="1:10" ht="13.5" customHeight="1" x14ac:dyDescent="0.2">
      <c r="A11" s="100" t="s">
        <v>65</v>
      </c>
      <c r="B11" s="348" t="s">
        <v>237</v>
      </c>
      <c r="C11" s="342"/>
      <c r="D11" s="342"/>
      <c r="E11" s="342"/>
      <c r="F11" s="342"/>
      <c r="G11" s="342"/>
      <c r="H11" s="342"/>
      <c r="I11" s="342"/>
      <c r="J11" s="342"/>
    </row>
    <row r="12" spans="1:10" ht="13.5" customHeight="1" x14ac:dyDescent="0.2">
      <c r="B12" s="342"/>
      <c r="C12" s="342"/>
      <c r="D12" s="342"/>
      <c r="E12" s="342"/>
      <c r="F12" s="342"/>
      <c r="G12" s="342"/>
      <c r="H12" s="342"/>
      <c r="I12" s="342"/>
      <c r="J12" s="342"/>
    </row>
    <row r="13" spans="1:10" ht="4.1500000000000004" customHeight="1" x14ac:dyDescent="0.2">
      <c r="A13" s="103"/>
      <c r="B13" s="104"/>
      <c r="C13" s="105"/>
      <c r="D13" s="105"/>
      <c r="E13" s="105"/>
      <c r="F13" s="105"/>
      <c r="G13" s="105"/>
      <c r="H13" s="105"/>
      <c r="I13" s="105"/>
      <c r="J13" s="105"/>
    </row>
    <row r="14" spans="1:10" ht="14.1" customHeight="1" x14ac:dyDescent="0.2">
      <c r="A14" s="103" t="s">
        <v>64</v>
      </c>
      <c r="B14" s="339" t="s">
        <v>1111</v>
      </c>
      <c r="C14" s="340"/>
      <c r="D14" s="340"/>
      <c r="E14" s="340"/>
      <c r="F14" s="340"/>
      <c r="G14" s="340"/>
      <c r="H14" s="340"/>
      <c r="I14" s="340"/>
      <c r="J14" s="340"/>
    </row>
    <row r="15" spans="1:10" ht="14.1" customHeight="1" x14ac:dyDescent="0.2">
      <c r="A15" s="103"/>
      <c r="B15" s="339"/>
      <c r="C15" s="340"/>
      <c r="D15" s="340"/>
      <c r="E15" s="340"/>
      <c r="F15" s="340"/>
      <c r="G15" s="340"/>
      <c r="H15" s="340"/>
      <c r="I15" s="340"/>
      <c r="J15" s="340"/>
    </row>
    <row r="16" spans="1:10" ht="14.1" customHeight="1" x14ac:dyDescent="0.2">
      <c r="A16" s="103"/>
      <c r="B16" s="339"/>
      <c r="C16" s="340"/>
      <c r="D16" s="340"/>
      <c r="E16" s="340"/>
      <c r="F16" s="340"/>
      <c r="G16" s="340"/>
      <c r="H16" s="340"/>
      <c r="I16" s="340"/>
      <c r="J16" s="340"/>
    </row>
    <row r="17" spans="1:10" ht="4.1500000000000004" customHeight="1" x14ac:dyDescent="0.2">
      <c r="A17" s="103"/>
      <c r="B17" s="104"/>
      <c r="C17" s="105"/>
      <c r="D17" s="105"/>
      <c r="E17" s="105"/>
      <c r="F17" s="105"/>
      <c r="G17" s="105"/>
      <c r="H17" s="105"/>
      <c r="I17" s="105"/>
      <c r="J17" s="105"/>
    </row>
    <row r="18" spans="1:10" ht="14.1" customHeight="1" x14ac:dyDescent="0.2">
      <c r="A18" s="103" t="s">
        <v>28</v>
      </c>
      <c r="B18" s="339" t="s">
        <v>213</v>
      </c>
      <c r="C18" s="340"/>
      <c r="D18" s="340"/>
      <c r="E18" s="340"/>
      <c r="F18" s="340"/>
      <c r="G18" s="340"/>
      <c r="H18" s="340"/>
      <c r="I18" s="340"/>
      <c r="J18" s="340"/>
    </row>
    <row r="19" spans="1:10" ht="14.1" customHeight="1" x14ac:dyDescent="0.2">
      <c r="A19" s="103"/>
      <c r="B19" s="347"/>
      <c r="C19" s="347"/>
      <c r="D19" s="347"/>
      <c r="E19" s="347"/>
      <c r="F19" s="347"/>
      <c r="G19" s="347"/>
      <c r="H19" s="347"/>
      <c r="I19" s="347"/>
      <c r="J19" s="347"/>
    </row>
    <row r="20" spans="1:10" ht="6.6" customHeight="1" x14ac:dyDescent="0.2">
      <c r="A20" s="103"/>
      <c r="B20" s="104"/>
      <c r="C20" s="105"/>
      <c r="D20" s="105"/>
      <c r="E20" s="105"/>
      <c r="F20" s="105"/>
      <c r="G20" s="105"/>
      <c r="H20" s="105"/>
      <c r="I20" s="105"/>
      <c r="J20" s="105"/>
    </row>
    <row r="21" spans="1:10" ht="14.1" customHeight="1" x14ac:dyDescent="0.2">
      <c r="A21" s="103" t="s">
        <v>29</v>
      </c>
      <c r="B21" s="339" t="s">
        <v>63</v>
      </c>
      <c r="C21" s="340"/>
      <c r="D21" s="340"/>
      <c r="E21" s="340"/>
      <c r="F21" s="340"/>
      <c r="G21" s="340"/>
      <c r="H21" s="340"/>
      <c r="I21" s="340"/>
      <c r="J21" s="340"/>
    </row>
    <row r="22" spans="1:10" ht="14.1" customHeight="1" x14ac:dyDescent="0.2">
      <c r="A22" s="103"/>
      <c r="B22" s="339"/>
      <c r="C22" s="340"/>
      <c r="D22" s="340"/>
      <c r="E22" s="340"/>
      <c r="F22" s="340"/>
      <c r="G22" s="340"/>
      <c r="H22" s="340"/>
      <c r="I22" s="340"/>
      <c r="J22" s="340"/>
    </row>
    <row r="23" spans="1:10" ht="14.1" customHeight="1" x14ac:dyDescent="0.2">
      <c r="A23" s="103"/>
      <c r="B23" s="339"/>
      <c r="C23" s="340"/>
      <c r="D23" s="340"/>
      <c r="E23" s="340"/>
      <c r="F23" s="340"/>
      <c r="G23" s="340"/>
      <c r="H23" s="340"/>
      <c r="I23" s="340"/>
      <c r="J23" s="340"/>
    </row>
    <row r="24" spans="1:10" ht="6.6" customHeight="1" x14ac:dyDescent="0.2">
      <c r="A24" s="103"/>
      <c r="B24" s="339"/>
      <c r="C24" s="340"/>
      <c r="D24" s="340"/>
      <c r="E24" s="340"/>
      <c r="F24" s="340"/>
      <c r="G24" s="340"/>
      <c r="H24" s="340"/>
      <c r="I24" s="340"/>
      <c r="J24" s="340"/>
    </row>
    <row r="25" spans="1:10" ht="14.1" customHeight="1" x14ac:dyDescent="0.2">
      <c r="A25" s="103" t="s">
        <v>30</v>
      </c>
      <c r="B25" s="339" t="s">
        <v>53</v>
      </c>
      <c r="C25" s="340"/>
      <c r="D25" s="340"/>
      <c r="E25" s="340"/>
      <c r="F25" s="340"/>
      <c r="G25" s="340"/>
      <c r="H25" s="340"/>
      <c r="I25" s="340"/>
      <c r="J25" s="340"/>
    </row>
    <row r="26" spans="1:10" ht="14.1" customHeight="1" x14ac:dyDescent="0.2">
      <c r="A26" s="103"/>
      <c r="B26" s="339"/>
      <c r="C26" s="340"/>
      <c r="D26" s="340"/>
      <c r="E26" s="340"/>
      <c r="F26" s="340"/>
      <c r="G26" s="340"/>
      <c r="H26" s="340"/>
      <c r="I26" s="340"/>
      <c r="J26" s="340"/>
    </row>
    <row r="27" spans="1:10" ht="6.6" customHeight="1" x14ac:dyDescent="0.2">
      <c r="A27" s="103"/>
      <c r="B27" s="104"/>
      <c r="C27" s="105"/>
      <c r="D27" s="105"/>
      <c r="E27" s="105"/>
      <c r="F27" s="105"/>
      <c r="G27" s="105"/>
      <c r="H27" s="105"/>
      <c r="I27" s="105"/>
      <c r="J27" s="105"/>
    </row>
    <row r="28" spans="1:10" ht="14.1" customHeight="1" x14ac:dyDescent="0.2">
      <c r="A28" s="103" t="s">
        <v>31</v>
      </c>
      <c r="B28" s="339" t="s">
        <v>37</v>
      </c>
      <c r="C28" s="340"/>
      <c r="D28" s="340"/>
      <c r="E28" s="340"/>
      <c r="F28" s="340"/>
      <c r="G28" s="340"/>
      <c r="H28" s="340"/>
      <c r="I28" s="340"/>
      <c r="J28" s="340"/>
    </row>
    <row r="29" spans="1:10" ht="6.6" customHeight="1" x14ac:dyDescent="0.2">
      <c r="A29" s="103"/>
      <c r="B29" s="104"/>
      <c r="C29" s="105"/>
      <c r="D29" s="105"/>
      <c r="E29" s="105"/>
      <c r="F29" s="105"/>
      <c r="G29" s="105"/>
      <c r="H29" s="105"/>
      <c r="I29" s="105"/>
      <c r="J29" s="105"/>
    </row>
    <row r="30" spans="1:10" ht="14.1" customHeight="1" x14ac:dyDescent="0.2">
      <c r="A30" s="103" t="s">
        <v>32</v>
      </c>
      <c r="B30" s="339" t="s">
        <v>47</v>
      </c>
      <c r="C30" s="339"/>
      <c r="D30" s="339"/>
      <c r="E30" s="339"/>
      <c r="F30" s="339"/>
      <c r="G30" s="339"/>
      <c r="H30" s="339"/>
      <c r="I30" s="339"/>
      <c r="J30" s="339"/>
    </row>
    <row r="31" spans="1:10" ht="14.1" customHeight="1" x14ac:dyDescent="0.2">
      <c r="A31" s="103"/>
      <c r="B31" s="339"/>
      <c r="C31" s="339"/>
      <c r="D31" s="339"/>
      <c r="E31" s="339"/>
      <c r="F31" s="339"/>
      <c r="G31" s="339"/>
      <c r="H31" s="339"/>
      <c r="I31" s="339"/>
      <c r="J31" s="339"/>
    </row>
    <row r="32" spans="1:10" ht="6.6" customHeight="1" x14ac:dyDescent="0.2">
      <c r="A32" s="103"/>
      <c r="B32" s="104"/>
      <c r="C32" s="105"/>
      <c r="D32" s="105"/>
      <c r="E32" s="105"/>
      <c r="F32" s="105"/>
      <c r="G32" s="105"/>
      <c r="H32" s="105"/>
      <c r="I32" s="105"/>
      <c r="J32" s="105"/>
    </row>
    <row r="33" spans="1:10" ht="14.1" customHeight="1" x14ac:dyDescent="0.2">
      <c r="A33" s="103" t="s">
        <v>33</v>
      </c>
      <c r="B33" s="339" t="s">
        <v>38</v>
      </c>
      <c r="C33" s="340"/>
      <c r="D33" s="340"/>
      <c r="E33" s="340"/>
      <c r="F33" s="340"/>
      <c r="G33" s="340"/>
      <c r="H33" s="340"/>
      <c r="I33" s="340"/>
      <c r="J33" s="340"/>
    </row>
    <row r="34" spans="1:10" ht="6.6" customHeight="1" x14ac:dyDescent="0.2">
      <c r="A34" s="103"/>
      <c r="B34" s="104"/>
      <c r="C34" s="105"/>
      <c r="D34" s="105"/>
      <c r="E34" s="105"/>
      <c r="F34" s="105"/>
      <c r="G34" s="105"/>
      <c r="H34" s="105"/>
      <c r="I34" s="105"/>
      <c r="J34" s="105"/>
    </row>
    <row r="35" spans="1:10" ht="14.1" customHeight="1" x14ac:dyDescent="0.2">
      <c r="A35" s="103" t="s">
        <v>34</v>
      </c>
      <c r="B35" s="339" t="s">
        <v>246</v>
      </c>
      <c r="C35" s="340"/>
      <c r="D35" s="340"/>
      <c r="E35" s="340"/>
      <c r="F35" s="340"/>
      <c r="G35" s="340"/>
      <c r="H35" s="340"/>
      <c r="I35" s="340"/>
      <c r="J35" s="340"/>
    </row>
    <row r="36" spans="1:10" ht="14.1" customHeight="1" x14ac:dyDescent="0.2">
      <c r="A36" s="103"/>
      <c r="B36" s="339" t="s">
        <v>238</v>
      </c>
      <c r="C36" s="340"/>
      <c r="D36" s="340"/>
      <c r="E36" s="340"/>
      <c r="F36" s="340"/>
      <c r="G36" s="340"/>
      <c r="H36" s="340"/>
      <c r="I36" s="340"/>
      <c r="J36" s="340"/>
    </row>
    <row r="37" spans="1:10" ht="14.1" customHeight="1" x14ac:dyDescent="0.2">
      <c r="A37" s="103"/>
      <c r="B37" s="343"/>
      <c r="C37" s="343"/>
      <c r="D37" s="343"/>
      <c r="E37" s="343"/>
      <c r="F37" s="343"/>
      <c r="G37" s="343"/>
      <c r="H37" s="343"/>
      <c r="I37" s="343"/>
      <c r="J37" s="343"/>
    </row>
    <row r="38" spans="1:10" ht="14.1" customHeight="1" x14ac:dyDescent="0.2">
      <c r="A38" s="103"/>
      <c r="B38" s="343"/>
      <c r="C38" s="343"/>
      <c r="D38" s="343"/>
      <c r="E38" s="343"/>
      <c r="F38" s="343"/>
      <c r="G38" s="343"/>
      <c r="H38" s="343"/>
      <c r="I38" s="343"/>
      <c r="J38" s="343"/>
    </row>
    <row r="39" spans="1:10" ht="3" customHeight="1" x14ac:dyDescent="0.2">
      <c r="A39" s="103"/>
      <c r="B39" s="123"/>
      <c r="C39" s="124"/>
      <c r="D39" s="124"/>
      <c r="E39" s="124"/>
      <c r="F39" s="124"/>
      <c r="G39" s="124"/>
      <c r="H39" s="124"/>
      <c r="I39" s="124"/>
      <c r="J39" s="124"/>
    </row>
    <row r="40" spans="1:10" ht="14.1" customHeight="1" x14ac:dyDescent="0.2">
      <c r="A40" s="103"/>
      <c r="B40" s="339" t="s">
        <v>181</v>
      </c>
      <c r="C40" s="340"/>
      <c r="D40" s="340"/>
      <c r="E40" s="340"/>
      <c r="F40" s="340"/>
      <c r="G40" s="340"/>
      <c r="H40" s="340"/>
      <c r="I40" s="340"/>
      <c r="J40" s="340"/>
    </row>
    <row r="41" spans="1:10" ht="14.1" customHeight="1" x14ac:dyDescent="0.2">
      <c r="A41" s="103"/>
      <c r="B41" s="339"/>
      <c r="C41" s="340"/>
      <c r="D41" s="340"/>
      <c r="E41" s="340"/>
      <c r="F41" s="340"/>
      <c r="G41" s="340"/>
      <c r="H41" s="340"/>
      <c r="I41" s="340"/>
      <c r="J41" s="340"/>
    </row>
    <row r="42" spans="1:10" ht="14.1" customHeight="1" x14ac:dyDescent="0.2">
      <c r="A42" s="103"/>
      <c r="B42" s="339"/>
      <c r="C42" s="340"/>
      <c r="D42" s="340"/>
      <c r="E42" s="340"/>
      <c r="F42" s="340"/>
      <c r="G42" s="340"/>
      <c r="H42" s="340"/>
      <c r="I42" s="340"/>
      <c r="J42" s="340"/>
    </row>
    <row r="43" spans="1:10" ht="6.6" customHeight="1" x14ac:dyDescent="0.2">
      <c r="A43" s="103"/>
      <c r="B43" s="104"/>
      <c r="C43" s="105"/>
      <c r="D43" s="105"/>
      <c r="E43" s="105"/>
      <c r="F43" s="105"/>
      <c r="G43" s="105"/>
      <c r="H43" s="105"/>
      <c r="I43" s="105"/>
      <c r="J43" s="105"/>
    </row>
    <row r="44" spans="1:10" ht="14.1" customHeight="1" x14ac:dyDescent="0.2">
      <c r="A44" s="103" t="s">
        <v>36</v>
      </c>
      <c r="B44" s="339" t="s">
        <v>249</v>
      </c>
      <c r="C44" s="340"/>
      <c r="D44" s="340"/>
      <c r="E44" s="340"/>
      <c r="F44" s="340"/>
      <c r="G44" s="340"/>
      <c r="H44" s="340"/>
      <c r="I44" s="340"/>
      <c r="J44" s="340"/>
    </row>
    <row r="45" spans="1:10" ht="14.1" customHeight="1" x14ac:dyDescent="0.2">
      <c r="A45" s="103"/>
      <c r="B45" s="339"/>
      <c r="C45" s="340"/>
      <c r="D45" s="340"/>
      <c r="E45" s="340"/>
      <c r="F45" s="340"/>
      <c r="G45" s="340"/>
      <c r="H45" s="340"/>
      <c r="I45" s="340"/>
      <c r="J45" s="340"/>
    </row>
    <row r="46" spans="1:10" ht="14.1" customHeight="1" x14ac:dyDescent="0.2">
      <c r="A46" s="103"/>
      <c r="B46" s="339"/>
      <c r="C46" s="340"/>
      <c r="D46" s="340"/>
      <c r="E46" s="340"/>
      <c r="F46" s="340"/>
      <c r="G46" s="340"/>
      <c r="H46" s="340"/>
      <c r="I46" s="340"/>
      <c r="J46" s="340"/>
    </row>
    <row r="47" spans="1:10" ht="14.1" customHeight="1" x14ac:dyDescent="0.2">
      <c r="A47" s="103"/>
      <c r="B47" s="339"/>
      <c r="C47" s="340"/>
      <c r="D47" s="340"/>
      <c r="E47" s="340"/>
      <c r="F47" s="340"/>
      <c r="G47" s="340"/>
      <c r="H47" s="340"/>
      <c r="I47" s="340"/>
      <c r="J47" s="340"/>
    </row>
    <row r="48" spans="1:10" ht="14.1" customHeight="1" x14ac:dyDescent="0.2">
      <c r="A48" s="103"/>
      <c r="B48" s="339"/>
      <c r="C48" s="340"/>
      <c r="D48" s="340"/>
      <c r="E48" s="340"/>
      <c r="F48" s="340"/>
      <c r="G48" s="340"/>
      <c r="H48" s="340"/>
      <c r="I48" s="340"/>
      <c r="J48" s="340"/>
    </row>
    <row r="49" spans="1:10" ht="3" customHeight="1" x14ac:dyDescent="0.2">
      <c r="A49" s="103"/>
      <c r="B49" s="123"/>
      <c r="C49" s="124"/>
      <c r="D49" s="124"/>
      <c r="E49" s="124"/>
      <c r="F49" s="124"/>
      <c r="G49" s="124"/>
      <c r="H49" s="124"/>
      <c r="I49" s="124"/>
      <c r="J49" s="124"/>
    </row>
    <row r="50" spans="1:10" ht="14.1" customHeight="1" x14ac:dyDescent="0.2">
      <c r="A50" s="103"/>
      <c r="B50" s="339" t="s">
        <v>39</v>
      </c>
      <c r="C50" s="340"/>
      <c r="D50" s="340"/>
      <c r="E50" s="340"/>
      <c r="F50" s="340"/>
      <c r="G50" s="340"/>
      <c r="H50" s="340"/>
      <c r="I50" s="340"/>
      <c r="J50" s="340"/>
    </row>
    <row r="51" spans="1:10" ht="14.1" customHeight="1" x14ac:dyDescent="0.2">
      <c r="A51" s="103"/>
      <c r="B51" s="339"/>
      <c r="C51" s="340"/>
      <c r="D51" s="340"/>
      <c r="E51" s="340"/>
      <c r="F51" s="340"/>
      <c r="G51" s="340"/>
      <c r="H51" s="340"/>
      <c r="I51" s="340"/>
      <c r="J51" s="340"/>
    </row>
    <row r="52" spans="1:10" ht="3" customHeight="1" x14ac:dyDescent="0.2">
      <c r="A52" s="103"/>
      <c r="B52" s="123"/>
      <c r="C52" s="124"/>
      <c r="D52" s="124"/>
      <c r="E52" s="124"/>
      <c r="F52" s="124"/>
      <c r="G52" s="124"/>
      <c r="H52" s="124"/>
      <c r="I52" s="124"/>
      <c r="J52" s="124"/>
    </row>
    <row r="53" spans="1:10" ht="14.1" customHeight="1" x14ac:dyDescent="0.2">
      <c r="A53" s="103"/>
      <c r="B53" s="339" t="s">
        <v>40</v>
      </c>
      <c r="C53" s="340"/>
      <c r="D53" s="340"/>
      <c r="E53" s="340"/>
      <c r="F53" s="340"/>
      <c r="G53" s="340"/>
      <c r="H53" s="340"/>
      <c r="I53" s="340"/>
      <c r="J53" s="340"/>
    </row>
    <row r="54" spans="1:10" ht="14.1" customHeight="1" x14ac:dyDescent="0.2">
      <c r="A54" s="103"/>
      <c r="B54" s="339"/>
      <c r="C54" s="340"/>
      <c r="D54" s="340"/>
      <c r="E54" s="340"/>
      <c r="F54" s="340"/>
      <c r="G54" s="340"/>
      <c r="H54" s="340"/>
      <c r="I54" s="340"/>
      <c r="J54" s="340"/>
    </row>
    <row r="55" spans="1:10" ht="3" customHeight="1" x14ac:dyDescent="0.2">
      <c r="A55" s="103"/>
      <c r="B55" s="123"/>
      <c r="C55" s="124"/>
      <c r="D55" s="124"/>
      <c r="E55" s="124"/>
      <c r="F55" s="124"/>
      <c r="G55" s="124"/>
      <c r="H55" s="124"/>
      <c r="I55" s="124"/>
      <c r="J55" s="124"/>
    </row>
    <row r="56" spans="1:10" ht="14.1" customHeight="1" x14ac:dyDescent="0.2">
      <c r="A56" s="103"/>
      <c r="B56" s="339" t="s">
        <v>247</v>
      </c>
      <c r="C56" s="340"/>
      <c r="D56" s="340"/>
      <c r="E56" s="340"/>
      <c r="F56" s="340"/>
      <c r="G56" s="340"/>
      <c r="H56" s="340"/>
      <c r="I56" s="340"/>
      <c r="J56" s="340"/>
    </row>
    <row r="57" spans="1:10" ht="14.1" customHeight="1" x14ac:dyDescent="0.2">
      <c r="A57" s="103"/>
      <c r="B57" s="339"/>
      <c r="C57" s="340"/>
      <c r="D57" s="340"/>
      <c r="E57" s="340"/>
      <c r="F57" s="340"/>
      <c r="G57" s="340"/>
      <c r="H57" s="340"/>
      <c r="I57" s="340"/>
      <c r="J57" s="340"/>
    </row>
    <row r="58" spans="1:10" ht="6.6" customHeight="1" x14ac:dyDescent="0.2">
      <c r="A58" s="103"/>
      <c r="B58" s="104"/>
      <c r="C58" s="105"/>
      <c r="D58" s="105"/>
      <c r="E58" s="105"/>
      <c r="F58" s="105"/>
      <c r="G58" s="105"/>
      <c r="H58" s="105"/>
      <c r="I58" s="105"/>
      <c r="J58" s="105"/>
    </row>
    <row r="59" spans="1:10" ht="13.9" customHeight="1" x14ac:dyDescent="0.2">
      <c r="A59" s="103" t="s">
        <v>51</v>
      </c>
      <c r="B59" s="339" t="s">
        <v>48</v>
      </c>
      <c r="C59" s="340"/>
      <c r="D59" s="340"/>
      <c r="E59" s="340"/>
      <c r="F59" s="340"/>
      <c r="G59" s="340"/>
      <c r="H59" s="340"/>
      <c r="I59" s="340"/>
      <c r="J59" s="340"/>
    </row>
    <row r="60" spans="1:10" ht="13.9" customHeight="1" x14ac:dyDescent="0.2">
      <c r="B60" s="339"/>
      <c r="C60" s="340"/>
      <c r="D60" s="340"/>
      <c r="E60" s="340"/>
      <c r="F60" s="340"/>
      <c r="G60" s="340"/>
      <c r="H60" s="340"/>
      <c r="I60" s="340"/>
      <c r="J60" s="340"/>
    </row>
    <row r="61" spans="1:10" ht="13.9" customHeight="1" x14ac:dyDescent="0.2">
      <c r="B61" s="339"/>
      <c r="C61" s="340"/>
      <c r="D61" s="340"/>
      <c r="E61" s="340"/>
      <c r="F61" s="340"/>
      <c r="G61" s="340"/>
      <c r="H61" s="340"/>
      <c r="I61" s="340"/>
      <c r="J61" s="340"/>
    </row>
    <row r="62" spans="1:10" ht="6.6" customHeight="1" x14ac:dyDescent="0.2">
      <c r="A62" s="103"/>
      <c r="B62" s="104"/>
      <c r="C62" s="105"/>
      <c r="D62" s="105"/>
      <c r="E62" s="105"/>
      <c r="F62" s="105"/>
      <c r="G62" s="105"/>
      <c r="H62" s="105"/>
      <c r="I62" s="105"/>
      <c r="J62" s="105"/>
    </row>
    <row r="63" spans="1:10" ht="13.15" customHeight="1" x14ac:dyDescent="0.2">
      <c r="A63" s="100" t="s">
        <v>59</v>
      </c>
      <c r="B63" s="341" t="s">
        <v>52</v>
      </c>
      <c r="C63" s="342"/>
      <c r="D63" s="342"/>
      <c r="E63" s="342"/>
      <c r="F63" s="342"/>
      <c r="G63" s="342"/>
      <c r="H63" s="342"/>
      <c r="I63" s="342"/>
      <c r="J63" s="342"/>
    </row>
    <row r="64" spans="1:10" ht="13.15" customHeight="1" x14ac:dyDescent="0.2">
      <c r="B64" s="342"/>
      <c r="C64" s="342"/>
      <c r="D64" s="342"/>
      <c r="E64" s="342"/>
      <c r="F64" s="342"/>
      <c r="G64" s="342"/>
      <c r="H64" s="342"/>
      <c r="I64" s="342"/>
      <c r="J64" s="342"/>
    </row>
    <row r="65" ht="13.5" customHeight="1" x14ac:dyDescent="0.2"/>
    <row r="66" ht="13.5" customHeight="1" x14ac:dyDescent="0.2"/>
  </sheetData>
  <mergeCells count="20">
    <mergeCell ref="B40:J42"/>
    <mergeCell ref="B50:J51"/>
    <mergeCell ref="B36:J38"/>
    <mergeCell ref="A1:J1"/>
    <mergeCell ref="A2:J2"/>
    <mergeCell ref="B35:J35"/>
    <mergeCell ref="A6:J9"/>
    <mergeCell ref="B14:J16"/>
    <mergeCell ref="B21:J24"/>
    <mergeCell ref="B25:J26"/>
    <mergeCell ref="B30:J31"/>
    <mergeCell ref="B33:J33"/>
    <mergeCell ref="B28:J28"/>
    <mergeCell ref="B18:J19"/>
    <mergeCell ref="B11:J12"/>
    <mergeCell ref="B53:J54"/>
    <mergeCell ref="B56:J57"/>
    <mergeCell ref="B59:J61"/>
    <mergeCell ref="B44:J48"/>
    <mergeCell ref="B63:J64"/>
  </mergeCells>
  <pageMargins left="0.6" right="0.6" top="0.5" bottom="0.5" header="0.3" footer="0.3"/>
  <pageSetup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326"/>
  <sheetViews>
    <sheetView showZeros="0" workbookViewId="0">
      <pane xSplit="2" ySplit="6" topLeftCell="C7" activePane="bottomRight" state="frozen"/>
      <selection activeCell="B40" sqref="B40:J42"/>
      <selection pane="topRight" activeCell="B40" sqref="B40:J42"/>
      <selection pane="bottomLeft" activeCell="B40" sqref="B40:J42"/>
      <selection pane="bottomRight" activeCell="B40" sqref="B40:J42"/>
    </sheetView>
  </sheetViews>
  <sheetFormatPr defaultColWidth="11.85546875" defaultRowHeight="12.75" x14ac:dyDescent="0.2"/>
  <cols>
    <col min="1" max="1" width="7.7109375" style="131" customWidth="1"/>
    <col min="2" max="2" width="21" style="131" customWidth="1"/>
    <col min="3" max="3" width="23" style="131" customWidth="1"/>
    <col min="4" max="4" width="45.7109375" style="131" customWidth="1"/>
    <col min="5" max="5" width="11.7109375" style="213" customWidth="1"/>
    <col min="6" max="6" width="11.7109375" style="145" customWidth="1"/>
    <col min="7" max="8" width="8.28515625" style="145" customWidth="1"/>
    <col min="9" max="9" width="11" style="251" customWidth="1"/>
    <col min="10" max="11" width="8.7109375" style="146" customWidth="1"/>
    <col min="12" max="15" width="14.28515625" style="144" customWidth="1"/>
    <col min="16" max="16" width="14" style="131" customWidth="1"/>
    <col min="17" max="17" width="33.42578125" style="131" customWidth="1"/>
    <col min="18" max="18" width="11.7109375" style="192" customWidth="1"/>
    <col min="19" max="16384" width="11.85546875" style="131"/>
  </cols>
  <sheetData>
    <row r="1" spans="1:18" ht="15.75" customHeight="1" x14ac:dyDescent="0.25">
      <c r="A1" s="223" t="s">
        <v>1219</v>
      </c>
      <c r="B1" s="217"/>
      <c r="E1" s="212" t="e">
        <f>VLOOKUP($A1,'[1]Proj Data'!$C$6:$DR$359,118,FALSE)</f>
        <v>#N/A</v>
      </c>
      <c r="F1" s="145" t="e">
        <f>VLOOKUP($A1,'[1]Proj Data'!$C$6:$DR$359,120,FALSE)</f>
        <v>#N/A</v>
      </c>
      <c r="G1" s="146" t="e">
        <f>VLOOKUP($A1,'[1]Proj Data'!$C$6:$DR$359,6,FALSE)</f>
        <v>#N/A</v>
      </c>
      <c r="H1" s="146" t="e">
        <f>VLOOKUP($A1,'[1]Proj Data'!$C$6:$DR$359,7,FALSE)</f>
        <v>#N/A</v>
      </c>
      <c r="I1" s="146" t="e">
        <f>VLOOKUP($A1,'[1]Proj Data'!$C$6:$DR$359,36,FALSE)</f>
        <v>#N/A</v>
      </c>
      <c r="J1" s="146" t="e">
        <f>VLOOKUP($A1,'[1]Proj Data'!$C$6:$DR$359,49,FALSE)</f>
        <v>#N/A</v>
      </c>
      <c r="K1" s="146" t="e">
        <f>VLOOKUP($A1,'[1]Proj Data'!$C$6:$DR$359,53,FALSE)</f>
        <v>#N/A</v>
      </c>
      <c r="L1" s="205" t="e">
        <f>VLOOKUP($A1,'[1]Proj Data'!$C$6:$DR$359,58,FALSE)</f>
        <v>#N/A</v>
      </c>
      <c r="M1" s="205" t="e">
        <f>VLOOKUP($A1,'[1]Proj Data'!$C$6:$DR$359,75,FALSE)</f>
        <v>#N/A</v>
      </c>
      <c r="N1" s="205" t="e">
        <f>VLOOKUP($A1,'[1]Proj Data'!$C$6:$DR$359,8,FALSE)</f>
        <v>#N/A</v>
      </c>
      <c r="O1" s="205" t="e">
        <f>VLOOKUP($A1,'[1]Proj Data'!$C$6:$DR$359,60,FALSE)</f>
        <v>#N/A</v>
      </c>
      <c r="R1" s="146" t="e">
        <f>VLOOKUP($A1,'[1]Proj Data'!$C$6:$DP$335,112,FALSE)</f>
        <v>#N/A</v>
      </c>
    </row>
    <row r="2" spans="1:18" ht="15.75" customHeight="1" x14ac:dyDescent="0.25">
      <c r="A2" s="220" t="s">
        <v>695</v>
      </c>
      <c r="B2" s="132"/>
    </row>
    <row r="3" spans="1:18" ht="15.75" customHeight="1" x14ac:dyDescent="0.25">
      <c r="A3" s="221" t="s">
        <v>917</v>
      </c>
      <c r="B3" s="219"/>
    </row>
    <row r="4" spans="1:18" ht="15.75" customHeight="1" x14ac:dyDescent="0.25">
      <c r="A4" s="222" t="s">
        <v>218</v>
      </c>
      <c r="B4" s="132"/>
    </row>
    <row r="5" spans="1:18" s="1" customFormat="1" ht="63.75" x14ac:dyDescent="0.2">
      <c r="E5" s="232"/>
      <c r="F5" s="208"/>
      <c r="G5" s="208"/>
      <c r="H5" s="233" t="s">
        <v>1112</v>
      </c>
      <c r="I5" s="234"/>
      <c r="J5" s="235" t="s">
        <v>1113</v>
      </c>
      <c r="K5" s="236"/>
      <c r="L5" s="236"/>
      <c r="M5" s="236"/>
      <c r="N5" s="237"/>
      <c r="O5" s="236"/>
      <c r="R5" s="238"/>
    </row>
    <row r="6" spans="1:18" s="242" customFormat="1" ht="75" x14ac:dyDescent="0.35">
      <c r="A6" s="239" t="s">
        <v>22</v>
      </c>
      <c r="B6" s="239" t="s">
        <v>23</v>
      </c>
      <c r="C6" s="239" t="s">
        <v>24</v>
      </c>
      <c r="D6" s="239" t="s">
        <v>25</v>
      </c>
      <c r="E6" s="239" t="s">
        <v>182</v>
      </c>
      <c r="F6" s="239" t="s">
        <v>790</v>
      </c>
      <c r="G6" s="239" t="s">
        <v>1103</v>
      </c>
      <c r="H6" s="239" t="s">
        <v>1104</v>
      </c>
      <c r="I6" s="240" t="s">
        <v>789</v>
      </c>
      <c r="J6" s="240" t="s">
        <v>234</v>
      </c>
      <c r="K6" s="241" t="s">
        <v>217</v>
      </c>
      <c r="L6" s="241" t="s">
        <v>216</v>
      </c>
      <c r="M6" s="241" t="s">
        <v>215</v>
      </c>
      <c r="N6" s="239" t="s">
        <v>694</v>
      </c>
      <c r="O6" s="241" t="s">
        <v>1114</v>
      </c>
      <c r="P6" s="239" t="s">
        <v>784</v>
      </c>
      <c r="Q6" s="239" t="s">
        <v>785</v>
      </c>
      <c r="R6" s="239" t="s">
        <v>182</v>
      </c>
    </row>
    <row r="7" spans="1:18" s="148" customFormat="1" ht="15" x14ac:dyDescent="0.35">
      <c r="C7" s="149"/>
      <c r="D7" s="150" t="s">
        <v>62</v>
      </c>
      <c r="E7" s="214"/>
      <c r="F7" s="193"/>
      <c r="G7" s="151"/>
      <c r="H7" s="151"/>
      <c r="I7" s="254"/>
      <c r="J7" s="152"/>
      <c r="K7" s="152"/>
      <c r="L7" s="153"/>
      <c r="M7" s="153"/>
      <c r="N7" s="153"/>
      <c r="O7" s="153"/>
      <c r="R7" s="193"/>
    </row>
    <row r="8" spans="1:18" s="217" customFormat="1" ht="50.45" customHeight="1" x14ac:dyDescent="0.2">
      <c r="A8" s="215">
        <v>256</v>
      </c>
      <c r="B8" s="215" t="s">
        <v>187</v>
      </c>
      <c r="C8" s="215" t="s">
        <v>68</v>
      </c>
      <c r="D8" s="216" t="str">
        <f t="shared" ref="D8:D72" si="0">"PPL Rank: "&amp;A8&amp;REPT(" ",10-LEN(A8))&amp;CHAR(10)&amp;B8&amp;REPT(" ",50-LEN(B8))&amp;CHAR(10)&amp;C8</f>
        <v>PPL Rank: 256       
Aitkin                                            
Rehab treatment</v>
      </c>
      <c r="E8" s="225" t="s">
        <v>1411</v>
      </c>
      <c r="F8" s="194" t="s">
        <v>1412</v>
      </c>
      <c r="G8" s="195" t="s">
        <v>1413</v>
      </c>
      <c r="H8" s="195" t="s">
        <v>1413</v>
      </c>
      <c r="I8" s="255">
        <v>0</v>
      </c>
      <c r="J8" s="195">
        <v>0</v>
      </c>
      <c r="K8" s="195">
        <v>0</v>
      </c>
      <c r="L8" s="218">
        <v>0</v>
      </c>
      <c r="M8" s="218">
        <v>0</v>
      </c>
      <c r="N8" s="218">
        <v>0</v>
      </c>
      <c r="O8" s="218">
        <v>0</v>
      </c>
      <c r="R8" s="194">
        <f>VLOOKUP($A8,'[1]Proj Data'!$C$6:$DP$335,112,FALSE)</f>
        <v>0</v>
      </c>
    </row>
    <row r="9" spans="1:18" s="217" customFormat="1" ht="50.45" customHeight="1" x14ac:dyDescent="0.2">
      <c r="A9" s="215">
        <v>17.100000000000001</v>
      </c>
      <c r="B9" s="215" t="s">
        <v>1115</v>
      </c>
      <c r="C9" s="215" t="s">
        <v>1116</v>
      </c>
      <c r="D9" s="216" t="str">
        <f t="shared" si="0"/>
        <v>PPL Rank: 17.1      
Albert Lea 1                                      
Rehab treatment, grit building</v>
      </c>
      <c r="E9" s="225" t="s">
        <v>1414</v>
      </c>
      <c r="F9" s="194">
        <v>10</v>
      </c>
      <c r="G9" s="195" t="s">
        <v>1415</v>
      </c>
      <c r="H9" s="195" t="s">
        <v>1413</v>
      </c>
      <c r="I9" s="255">
        <v>45015</v>
      </c>
      <c r="J9" s="195">
        <v>0</v>
      </c>
      <c r="K9" s="195">
        <v>0</v>
      </c>
      <c r="L9" s="218">
        <v>0</v>
      </c>
      <c r="M9" s="218">
        <v>0</v>
      </c>
      <c r="N9" s="218">
        <v>0</v>
      </c>
      <c r="O9" s="218">
        <v>0</v>
      </c>
      <c r="R9" s="194">
        <f>VLOOKUP($A9,'[1]Proj Data'!$C$6:$DP$335,112,FALSE)</f>
        <v>0</v>
      </c>
    </row>
    <row r="10" spans="1:18" s="217" customFormat="1" ht="50.45" customHeight="1" x14ac:dyDescent="0.2">
      <c r="A10" s="215">
        <v>17.2</v>
      </c>
      <c r="B10" s="215" t="s">
        <v>1117</v>
      </c>
      <c r="C10" s="215" t="s">
        <v>797</v>
      </c>
      <c r="D10" s="216" t="str">
        <f t="shared" si="0"/>
        <v>PPL Rank: 17.2      
Albert Lea 2                                      
Adv trmt – phos, rehab treatment</v>
      </c>
      <c r="E10" s="225" t="s">
        <v>1414</v>
      </c>
      <c r="F10" s="194">
        <v>10</v>
      </c>
      <c r="G10" s="195" t="s">
        <v>1413</v>
      </c>
      <c r="H10" s="195" t="s">
        <v>1413</v>
      </c>
      <c r="I10" s="255">
        <v>0</v>
      </c>
      <c r="J10" s="195">
        <v>0</v>
      </c>
      <c r="K10" s="195">
        <v>0</v>
      </c>
      <c r="L10" s="218">
        <v>0</v>
      </c>
      <c r="M10" s="218">
        <v>7000000</v>
      </c>
      <c r="N10" s="218">
        <v>0</v>
      </c>
      <c r="O10" s="218">
        <v>0</v>
      </c>
      <c r="R10" s="194">
        <f>VLOOKUP($A10,'[1]Proj Data'!$C$6:$DP$335,112,FALSE)</f>
        <v>0</v>
      </c>
    </row>
    <row r="11" spans="1:18" s="217" customFormat="1" ht="50.45" customHeight="1" x14ac:dyDescent="0.2">
      <c r="A11" s="215">
        <v>95</v>
      </c>
      <c r="B11" s="215" t="s">
        <v>1118</v>
      </c>
      <c r="C11" s="215" t="s">
        <v>1119</v>
      </c>
      <c r="D11" s="216" t="str">
        <f t="shared" si="0"/>
        <v>PPL Rank: 95        
Alden                                             
Rehab collection citywide</v>
      </c>
      <c r="E11" s="225" t="s">
        <v>1414</v>
      </c>
      <c r="F11" s="194">
        <v>10</v>
      </c>
      <c r="G11" s="195" t="s">
        <v>1413</v>
      </c>
      <c r="H11" s="195" t="s">
        <v>1413</v>
      </c>
      <c r="I11" s="255">
        <v>0</v>
      </c>
      <c r="J11" s="195">
        <v>0</v>
      </c>
      <c r="K11" s="195">
        <v>0</v>
      </c>
      <c r="L11" s="218">
        <v>0</v>
      </c>
      <c r="M11" s="218">
        <v>0</v>
      </c>
      <c r="N11" s="218">
        <v>0</v>
      </c>
      <c r="O11" s="218">
        <v>0</v>
      </c>
      <c r="R11" s="194">
        <f>VLOOKUP($A11,'[1]Proj Data'!$C$6:$DP$335,112,FALSE)</f>
        <v>0</v>
      </c>
    </row>
    <row r="12" spans="1:18" s="217" customFormat="1" ht="50.45" customHeight="1" x14ac:dyDescent="0.2">
      <c r="A12" s="215">
        <v>29</v>
      </c>
      <c r="B12" s="215" t="s">
        <v>860</v>
      </c>
      <c r="C12" s="215" t="s">
        <v>796</v>
      </c>
      <c r="D12" s="216" t="str">
        <f t="shared" si="0"/>
        <v>PPL Rank: 29        
Alexandria Lakes Area San Dist                    
Adv trmt – phos, expand treatment</v>
      </c>
      <c r="E12" s="225" t="s">
        <v>1416</v>
      </c>
      <c r="F12" s="194">
        <v>4</v>
      </c>
      <c r="G12" s="195" t="s">
        <v>1413</v>
      </c>
      <c r="H12" s="195" t="s">
        <v>1413</v>
      </c>
      <c r="I12" s="255">
        <v>0</v>
      </c>
      <c r="J12" s="195">
        <v>0</v>
      </c>
      <c r="K12" s="195">
        <v>0</v>
      </c>
      <c r="L12" s="218">
        <v>0</v>
      </c>
      <c r="M12" s="218">
        <v>0</v>
      </c>
      <c r="N12" s="218">
        <v>0</v>
      </c>
      <c r="O12" s="218">
        <v>0</v>
      </c>
      <c r="R12" s="194">
        <f>VLOOKUP($A12,'[1]Proj Data'!$C$6:$DP$335,112,FALSE)</f>
        <v>0</v>
      </c>
    </row>
    <row r="13" spans="1:18" s="217" customFormat="1" ht="50.45" customHeight="1" x14ac:dyDescent="0.2">
      <c r="A13" s="215">
        <v>23</v>
      </c>
      <c r="B13" s="215" t="s">
        <v>798</v>
      </c>
      <c r="C13" s="215" t="s">
        <v>73</v>
      </c>
      <c r="D13" s="216" t="str">
        <f t="shared" si="0"/>
        <v>PPL Rank: 23        
Alpha                                             
Rehab collection and treatment</v>
      </c>
      <c r="E13" s="225" t="s">
        <v>1417</v>
      </c>
      <c r="F13" s="194">
        <v>8</v>
      </c>
      <c r="G13" s="195" t="s">
        <v>1413</v>
      </c>
      <c r="H13" s="195" t="s">
        <v>1413</v>
      </c>
      <c r="I13" s="255">
        <v>0</v>
      </c>
      <c r="J13" s="195">
        <v>0</v>
      </c>
      <c r="K13" s="195">
        <v>0</v>
      </c>
      <c r="L13" s="218">
        <v>0</v>
      </c>
      <c r="M13" s="218">
        <v>0</v>
      </c>
      <c r="N13" s="218" t="s">
        <v>1418</v>
      </c>
      <c r="O13" s="218">
        <v>1320000</v>
      </c>
      <c r="R13" s="194">
        <f>VLOOKUP($A13,'[1]Proj Data'!$C$6:$DP$335,112,FALSE)</f>
        <v>0</v>
      </c>
    </row>
    <row r="14" spans="1:18" s="217" customFormat="1" ht="50.45" customHeight="1" x14ac:dyDescent="0.2">
      <c r="A14" s="215">
        <v>244</v>
      </c>
      <c r="B14" s="215" t="s">
        <v>799</v>
      </c>
      <c r="C14" s="215" t="s">
        <v>73</v>
      </c>
      <c r="D14" s="216" t="str">
        <f t="shared" si="0"/>
        <v>PPL Rank: 244       
Altura                                            
Rehab collection and treatment</v>
      </c>
      <c r="E14" s="225" t="s">
        <v>1414</v>
      </c>
      <c r="F14" s="194">
        <v>10</v>
      </c>
      <c r="G14" s="195" t="s">
        <v>1413</v>
      </c>
      <c r="H14" s="195" t="s">
        <v>1413</v>
      </c>
      <c r="I14" s="255">
        <v>0</v>
      </c>
      <c r="J14" s="195">
        <v>0</v>
      </c>
      <c r="K14" s="195">
        <v>0</v>
      </c>
      <c r="L14" s="218">
        <v>0</v>
      </c>
      <c r="M14" s="218">
        <v>0</v>
      </c>
      <c r="N14" s="218">
        <v>0</v>
      </c>
      <c r="O14" s="218">
        <v>0</v>
      </c>
      <c r="R14" s="194">
        <f>VLOOKUP($A14,'[1]Proj Data'!$C$6:$DP$335,112,FALSE)</f>
        <v>0</v>
      </c>
    </row>
    <row r="15" spans="1:18" s="217" customFormat="1" ht="50.45" customHeight="1" x14ac:dyDescent="0.2">
      <c r="A15" s="215">
        <v>223</v>
      </c>
      <c r="B15" s="215" t="s">
        <v>188</v>
      </c>
      <c r="C15" s="215" t="s">
        <v>232</v>
      </c>
      <c r="D15" s="216" t="str">
        <f t="shared" si="0"/>
        <v>PPL Rank: 223       
Annandale                                         
Rehab collection, Hwy 55</v>
      </c>
      <c r="E15" s="225" t="s">
        <v>165</v>
      </c>
      <c r="F15" s="194" t="s">
        <v>1419</v>
      </c>
      <c r="G15" s="195" t="s">
        <v>1413</v>
      </c>
      <c r="H15" s="195" t="s">
        <v>1413</v>
      </c>
      <c r="I15" s="255">
        <v>0</v>
      </c>
      <c r="J15" s="195">
        <v>0</v>
      </c>
      <c r="K15" s="195">
        <v>0</v>
      </c>
      <c r="L15" s="218">
        <v>925881.60000000009</v>
      </c>
      <c r="M15" s="218">
        <v>0</v>
      </c>
      <c r="N15" s="218">
        <v>0</v>
      </c>
      <c r="O15" s="218">
        <v>0</v>
      </c>
      <c r="R15" s="194">
        <f>VLOOKUP($A15,'[1]Proj Data'!$C$6:$DP$335,112,FALSE)</f>
        <v>0</v>
      </c>
    </row>
    <row r="16" spans="1:18" s="217" customFormat="1" ht="50.45" customHeight="1" x14ac:dyDescent="0.2">
      <c r="A16" s="215">
        <v>136</v>
      </c>
      <c r="B16" s="215" t="s">
        <v>226</v>
      </c>
      <c r="C16" s="215" t="s">
        <v>85</v>
      </c>
      <c r="D16" s="216" t="str">
        <f t="shared" si="0"/>
        <v>PPL Rank: 136       
Annandale/Maple Lake/Howard Lake                  
Adv trmt - phos, rehab treatment</v>
      </c>
      <c r="E16" s="225" t="s">
        <v>165</v>
      </c>
      <c r="F16" s="194" t="s">
        <v>1419</v>
      </c>
      <c r="G16" s="195" t="s">
        <v>1415</v>
      </c>
      <c r="H16" s="195" t="s">
        <v>1413</v>
      </c>
      <c r="I16" s="255">
        <v>44326</v>
      </c>
      <c r="J16" s="195">
        <v>0</v>
      </c>
      <c r="K16" s="195">
        <v>0</v>
      </c>
      <c r="L16" s="218">
        <v>0</v>
      </c>
      <c r="M16" s="218">
        <v>7000000</v>
      </c>
      <c r="N16" s="218">
        <v>0</v>
      </c>
      <c r="O16" s="218">
        <v>0</v>
      </c>
      <c r="R16" s="194">
        <f>VLOOKUP($A16,'[1]Proj Data'!$C$6:$DP$335,112,FALSE)</f>
        <v>0</v>
      </c>
    </row>
    <row r="17" spans="1:18" s="217" customFormat="1" ht="50.45" customHeight="1" x14ac:dyDescent="0.2">
      <c r="A17" s="215">
        <v>198</v>
      </c>
      <c r="B17" s="215" t="s">
        <v>800</v>
      </c>
      <c r="C17" s="215" t="s">
        <v>801</v>
      </c>
      <c r="D17" s="216" t="str">
        <f t="shared" si="0"/>
        <v>PPL Rank: 198       
Apple Valley - Stormwater                         
Whitney Pond expansion</v>
      </c>
      <c r="E17" s="225" t="s">
        <v>1420</v>
      </c>
      <c r="F17" s="194">
        <v>11</v>
      </c>
      <c r="G17" s="195" t="s">
        <v>1413</v>
      </c>
      <c r="H17" s="195" t="s">
        <v>1413</v>
      </c>
      <c r="I17" s="255">
        <v>0</v>
      </c>
      <c r="J17" s="195">
        <v>0</v>
      </c>
      <c r="K17" s="195">
        <v>0</v>
      </c>
      <c r="L17" s="218">
        <v>0</v>
      </c>
      <c r="M17" s="218">
        <v>800067.20000000007</v>
      </c>
      <c r="N17" s="218">
        <v>0</v>
      </c>
      <c r="O17" s="218">
        <v>0</v>
      </c>
      <c r="R17" s="194">
        <f>VLOOKUP($A17,'[1]Proj Data'!$C$6:$DP$335,112,FALSE)</f>
        <v>0</v>
      </c>
    </row>
    <row r="18" spans="1:18" s="217" customFormat="1" ht="50.45" customHeight="1" x14ac:dyDescent="0.2">
      <c r="A18" s="215">
        <v>18</v>
      </c>
      <c r="B18" s="215" t="s">
        <v>67</v>
      </c>
      <c r="C18" s="215" t="s">
        <v>1120</v>
      </c>
      <c r="D18" s="216" t="str">
        <f t="shared" si="0"/>
        <v>PPL Rank: 18        
Appleton                                          
Adv trmt - phos, biosolids</v>
      </c>
      <c r="E18" s="225" t="s">
        <v>165</v>
      </c>
      <c r="F18" s="194" t="s">
        <v>1421</v>
      </c>
      <c r="G18" s="195" t="s">
        <v>1413</v>
      </c>
      <c r="H18" s="195" t="s">
        <v>1415</v>
      </c>
      <c r="I18" s="255">
        <v>0</v>
      </c>
      <c r="J18" s="195">
        <v>0</v>
      </c>
      <c r="K18" s="195">
        <v>0</v>
      </c>
      <c r="L18" s="218">
        <v>3628800</v>
      </c>
      <c r="M18" s="218">
        <v>3564000</v>
      </c>
      <c r="N18" s="218">
        <v>0</v>
      </c>
      <c r="O18" s="218">
        <v>0</v>
      </c>
      <c r="R18" s="194">
        <f>VLOOKUP($A18,'[1]Proj Data'!$C$6:$DP$335,112,FALSE)</f>
        <v>0</v>
      </c>
    </row>
    <row r="19" spans="1:18" s="217" customFormat="1" ht="50.45" customHeight="1" x14ac:dyDescent="0.2">
      <c r="A19" s="215">
        <v>195</v>
      </c>
      <c r="B19" s="215" t="s">
        <v>67</v>
      </c>
      <c r="C19" s="215" t="s">
        <v>659</v>
      </c>
      <c r="D19" s="216" t="str">
        <f t="shared" si="0"/>
        <v>PPL Rank: 195       
Appleton                                          
Rehab collection, Schlieman Ave</v>
      </c>
      <c r="E19" s="225" t="s">
        <v>165</v>
      </c>
      <c r="F19" s="194" t="s">
        <v>1421</v>
      </c>
      <c r="G19" s="195" t="s">
        <v>1415</v>
      </c>
      <c r="H19" s="195" t="s">
        <v>1413</v>
      </c>
      <c r="I19" s="255">
        <v>44652</v>
      </c>
      <c r="J19" s="195">
        <v>0</v>
      </c>
      <c r="K19" s="195">
        <v>0</v>
      </c>
      <c r="L19" s="218">
        <v>5000000</v>
      </c>
      <c r="M19" s="218">
        <v>0</v>
      </c>
      <c r="N19" s="218">
        <v>0</v>
      </c>
      <c r="O19" s="218">
        <v>0</v>
      </c>
      <c r="R19" s="194">
        <f>VLOOKUP($A19,'[1]Proj Data'!$C$6:$DP$335,112,FALSE)</f>
        <v>0</v>
      </c>
    </row>
    <row r="20" spans="1:18" s="217" customFormat="1" ht="50.45" customHeight="1" x14ac:dyDescent="0.2">
      <c r="A20" s="215">
        <v>196</v>
      </c>
      <c r="B20" s="215" t="s">
        <v>67</v>
      </c>
      <c r="C20" s="215" t="s">
        <v>876</v>
      </c>
      <c r="D20" s="216" t="str">
        <f t="shared" si="0"/>
        <v>PPL Rank: 196       
Appleton                                          
Rehab collection, ph 2</v>
      </c>
      <c r="E20" s="225" t="s">
        <v>165</v>
      </c>
      <c r="F20" s="194" t="s">
        <v>1421</v>
      </c>
      <c r="G20" s="195" t="s">
        <v>1413</v>
      </c>
      <c r="H20" s="195" t="s">
        <v>1415</v>
      </c>
      <c r="I20" s="255">
        <v>0</v>
      </c>
      <c r="J20" s="195">
        <v>0</v>
      </c>
      <c r="K20" s="195">
        <v>0</v>
      </c>
      <c r="L20" s="218">
        <v>5000000</v>
      </c>
      <c r="M20" s="218">
        <v>0</v>
      </c>
      <c r="N20" s="218">
        <v>0</v>
      </c>
      <c r="O20" s="218">
        <v>0</v>
      </c>
      <c r="R20" s="194">
        <f>VLOOKUP($A20,'[1]Proj Data'!$C$6:$DP$335,112,FALSE)</f>
        <v>0</v>
      </c>
    </row>
    <row r="21" spans="1:18" s="217" customFormat="1" ht="50.45" customHeight="1" x14ac:dyDescent="0.2">
      <c r="A21" s="215">
        <v>146</v>
      </c>
      <c r="B21" s="215" t="s">
        <v>861</v>
      </c>
      <c r="C21" s="215" t="s">
        <v>250</v>
      </c>
      <c r="D21" s="216" t="str">
        <f t="shared" si="0"/>
        <v>PPL Rank: 146       
Ash River San District                            
Unsewered, LSTS</v>
      </c>
      <c r="E21" s="225" t="s">
        <v>1416</v>
      </c>
      <c r="F21" s="194" t="s">
        <v>1422</v>
      </c>
      <c r="G21" s="195" t="s">
        <v>1413</v>
      </c>
      <c r="H21" s="195" t="s">
        <v>1415</v>
      </c>
      <c r="I21" s="255">
        <v>0</v>
      </c>
      <c r="J21" s="195">
        <v>0</v>
      </c>
      <c r="K21" s="195">
        <v>0</v>
      </c>
      <c r="L21" s="218">
        <v>0</v>
      </c>
      <c r="M21" s="218">
        <v>3686764.8000000003</v>
      </c>
      <c r="N21" s="218">
        <v>0</v>
      </c>
      <c r="O21" s="218">
        <v>0</v>
      </c>
      <c r="R21" s="194">
        <f>VLOOKUP($A21,'[1]Proj Data'!$C$6:$DP$335,112,FALSE)</f>
        <v>0</v>
      </c>
    </row>
    <row r="22" spans="1:18" s="217" customFormat="1" ht="50.45" customHeight="1" x14ac:dyDescent="0.2">
      <c r="A22" s="215">
        <v>148</v>
      </c>
      <c r="B22" s="215" t="s">
        <v>308</v>
      </c>
      <c r="C22" s="215" t="s">
        <v>877</v>
      </c>
      <c r="D22" s="216" t="str">
        <f t="shared" si="0"/>
        <v>PPL Rank: 148       
Atwater                                           
Rehab collection, north side</v>
      </c>
      <c r="E22" s="225" t="s">
        <v>165</v>
      </c>
      <c r="F22" s="194" t="s">
        <v>1423</v>
      </c>
      <c r="G22" s="195" t="s">
        <v>1415</v>
      </c>
      <c r="H22" s="195" t="s">
        <v>1413</v>
      </c>
      <c r="I22" s="255">
        <v>45076</v>
      </c>
      <c r="J22" s="195">
        <v>0</v>
      </c>
      <c r="K22" s="195">
        <v>0</v>
      </c>
      <c r="L22" s="218">
        <v>0</v>
      </c>
      <c r="M22" s="218">
        <v>0</v>
      </c>
      <c r="N22" s="218">
        <v>0</v>
      </c>
      <c r="O22" s="218">
        <v>0</v>
      </c>
      <c r="R22" s="194">
        <f>VLOOKUP($A22,'[1]Proj Data'!$C$6:$DP$335,112,FALSE)</f>
        <v>0</v>
      </c>
    </row>
    <row r="23" spans="1:18" s="217" customFormat="1" ht="50.45" customHeight="1" x14ac:dyDescent="0.2">
      <c r="A23" s="215">
        <v>1</v>
      </c>
      <c r="B23" s="215" t="s">
        <v>164</v>
      </c>
      <c r="C23" s="215" t="s">
        <v>68</v>
      </c>
      <c r="D23" s="216" t="str">
        <f t="shared" si="0"/>
        <v>PPL Rank: 1         
Aurora                                            
Rehab treatment</v>
      </c>
      <c r="E23" s="225" t="s">
        <v>1416</v>
      </c>
      <c r="F23" s="194" t="s">
        <v>1422</v>
      </c>
      <c r="G23" s="195" t="s">
        <v>1413</v>
      </c>
      <c r="H23" s="195" t="s">
        <v>1415</v>
      </c>
      <c r="I23" s="255">
        <v>45072</v>
      </c>
      <c r="J23" s="195">
        <v>0</v>
      </c>
      <c r="K23" s="195">
        <v>0</v>
      </c>
      <c r="L23" s="218">
        <v>5000000</v>
      </c>
      <c r="M23" s="218">
        <v>7000000</v>
      </c>
      <c r="N23" s="218">
        <v>0</v>
      </c>
      <c r="O23" s="218">
        <v>0</v>
      </c>
      <c r="R23" s="194">
        <f>VLOOKUP($A23,'[1]Proj Data'!$C$6:$DP$335,112,FALSE)</f>
        <v>0</v>
      </c>
    </row>
    <row r="24" spans="1:18" s="217" customFormat="1" ht="50.45" customHeight="1" x14ac:dyDescent="0.2">
      <c r="A24" s="215">
        <v>187</v>
      </c>
      <c r="B24" s="215" t="s">
        <v>189</v>
      </c>
      <c r="C24" s="215" t="s">
        <v>190</v>
      </c>
      <c r="D24" s="216" t="str">
        <f t="shared" si="0"/>
        <v>PPL Rank: 187       
Avoca                                             
Rehab collection, pond improvements</v>
      </c>
      <c r="E24" s="225" t="s">
        <v>1417</v>
      </c>
      <c r="F24" s="194">
        <v>8</v>
      </c>
      <c r="G24" s="195" t="s">
        <v>1413</v>
      </c>
      <c r="H24" s="195" t="s">
        <v>1413</v>
      </c>
      <c r="I24" s="255">
        <v>0</v>
      </c>
      <c r="J24" s="195">
        <v>0</v>
      </c>
      <c r="K24" s="195">
        <v>0</v>
      </c>
      <c r="L24" s="218">
        <v>0</v>
      </c>
      <c r="M24" s="218">
        <v>0</v>
      </c>
      <c r="N24" s="218" t="s">
        <v>1424</v>
      </c>
      <c r="O24" s="218">
        <v>273273</v>
      </c>
      <c r="R24" s="194">
        <f>VLOOKUP($A24,'[1]Proj Data'!$C$6:$DP$335,112,FALSE)</f>
        <v>0</v>
      </c>
    </row>
    <row r="25" spans="1:18" s="217" customFormat="1" ht="50.45" customHeight="1" x14ac:dyDescent="0.2">
      <c r="A25" s="215">
        <v>153</v>
      </c>
      <c r="B25" s="215" t="s">
        <v>643</v>
      </c>
      <c r="C25" s="215" t="s">
        <v>73</v>
      </c>
      <c r="D25" s="216" t="str">
        <f t="shared" si="0"/>
        <v>PPL Rank: 153       
Bagley                                            
Rehab collection and treatment</v>
      </c>
      <c r="E25" s="225" t="s">
        <v>1411</v>
      </c>
      <c r="F25" s="194">
        <v>2</v>
      </c>
      <c r="G25" s="195" t="s">
        <v>1413</v>
      </c>
      <c r="H25" s="195" t="s">
        <v>1413</v>
      </c>
      <c r="I25" s="255">
        <v>0</v>
      </c>
      <c r="J25" s="195">
        <v>0</v>
      </c>
      <c r="K25" s="195">
        <v>0</v>
      </c>
      <c r="L25" s="218">
        <v>0</v>
      </c>
      <c r="M25" s="218">
        <v>0</v>
      </c>
      <c r="N25" s="218" t="s">
        <v>1425</v>
      </c>
      <c r="O25" s="218">
        <v>0</v>
      </c>
      <c r="R25" s="194">
        <f>VLOOKUP($A25,'[1]Proj Data'!$C$6:$DP$335,112,FALSE)</f>
        <v>0</v>
      </c>
    </row>
    <row r="26" spans="1:18" s="217" customFormat="1" ht="50.45" customHeight="1" x14ac:dyDescent="0.2">
      <c r="A26" s="215">
        <v>108</v>
      </c>
      <c r="B26" s="215" t="s">
        <v>919</v>
      </c>
      <c r="C26" s="215" t="s">
        <v>1121</v>
      </c>
      <c r="D26" s="216" t="str">
        <f t="shared" si="0"/>
        <v>PPL Rank: 108       
Balaton                                           
Rehab collection, LS</v>
      </c>
      <c r="E26" s="225" t="s">
        <v>1417</v>
      </c>
      <c r="F26" s="194">
        <v>8</v>
      </c>
      <c r="G26" s="195" t="s">
        <v>1413</v>
      </c>
      <c r="H26" s="195" t="s">
        <v>1413</v>
      </c>
      <c r="I26" s="255">
        <v>0</v>
      </c>
      <c r="J26" s="195">
        <v>0</v>
      </c>
      <c r="K26" s="195">
        <v>0</v>
      </c>
      <c r="L26" s="218">
        <v>0</v>
      </c>
      <c r="M26" s="218">
        <v>0</v>
      </c>
      <c r="N26" s="218" t="s">
        <v>1424</v>
      </c>
      <c r="O26" s="218">
        <v>0</v>
      </c>
      <c r="R26" s="194">
        <f>VLOOKUP($A26,'[1]Proj Data'!$C$6:$DP$335,112,FALSE)</f>
        <v>0</v>
      </c>
    </row>
    <row r="27" spans="1:18" s="217" customFormat="1" ht="50.45" customHeight="1" x14ac:dyDescent="0.2">
      <c r="A27" s="215">
        <v>109</v>
      </c>
      <c r="B27" s="215" t="s">
        <v>70</v>
      </c>
      <c r="C27" s="215" t="s">
        <v>69</v>
      </c>
      <c r="D27" s="216" t="str">
        <f t="shared" si="0"/>
        <v>PPL Rank: 109       
Barnesville                                       
Rehab collection</v>
      </c>
      <c r="E27" s="225" t="s">
        <v>1416</v>
      </c>
      <c r="F27" s="194">
        <v>4</v>
      </c>
      <c r="G27" s="195" t="s">
        <v>1413</v>
      </c>
      <c r="H27" s="195" t="s">
        <v>1413</v>
      </c>
      <c r="I27" s="255">
        <v>0</v>
      </c>
      <c r="J27" s="195">
        <v>0</v>
      </c>
      <c r="K27" s="195">
        <v>0</v>
      </c>
      <c r="L27" s="218">
        <v>0</v>
      </c>
      <c r="M27" s="218">
        <v>0</v>
      </c>
      <c r="N27" s="218">
        <v>0</v>
      </c>
      <c r="O27" s="218">
        <v>0</v>
      </c>
      <c r="R27" s="194">
        <f>VLOOKUP($A27,'[1]Proj Data'!$C$6:$DP$335,112,FALSE)</f>
        <v>0</v>
      </c>
    </row>
    <row r="28" spans="1:18" s="217" customFormat="1" ht="50.45" customHeight="1" x14ac:dyDescent="0.2">
      <c r="A28" s="215">
        <v>263</v>
      </c>
      <c r="B28" s="215" t="s">
        <v>165</v>
      </c>
      <c r="C28" s="215" t="s">
        <v>69</v>
      </c>
      <c r="D28" s="216" t="str">
        <f t="shared" si="0"/>
        <v>PPL Rank: 263       
Barrett                                           
Rehab collection</v>
      </c>
      <c r="E28" s="225" t="s">
        <v>1416</v>
      </c>
      <c r="F28" s="194">
        <v>4</v>
      </c>
      <c r="G28" s="195" t="s">
        <v>1413</v>
      </c>
      <c r="H28" s="195" t="s">
        <v>1413</v>
      </c>
      <c r="I28" s="255">
        <v>0</v>
      </c>
      <c r="J28" s="195">
        <v>0</v>
      </c>
      <c r="K28" s="195">
        <v>0</v>
      </c>
      <c r="L28" s="218">
        <v>0</v>
      </c>
      <c r="M28" s="218">
        <v>0</v>
      </c>
      <c r="N28" s="218" t="s">
        <v>1425</v>
      </c>
      <c r="O28" s="218">
        <v>0</v>
      </c>
      <c r="R28" s="194">
        <f>VLOOKUP($A28,'[1]Proj Data'!$C$6:$DP$335,112,FALSE)</f>
        <v>0</v>
      </c>
    </row>
    <row r="29" spans="1:18" s="217" customFormat="1" ht="50.45" customHeight="1" x14ac:dyDescent="0.2">
      <c r="A29" s="215">
        <v>154</v>
      </c>
      <c r="B29" s="215" t="s">
        <v>323</v>
      </c>
      <c r="C29" s="215" t="s">
        <v>1122</v>
      </c>
      <c r="D29" s="216" t="str">
        <f t="shared" si="0"/>
        <v>PPL Rank: 154       
Baudette                                          
Rehab collection - Hwy 72</v>
      </c>
      <c r="E29" s="225" t="s">
        <v>1411</v>
      </c>
      <c r="F29" s="194">
        <v>2</v>
      </c>
      <c r="G29" s="195" t="s">
        <v>1413</v>
      </c>
      <c r="H29" s="195" t="s">
        <v>1413</v>
      </c>
      <c r="I29" s="255">
        <v>0</v>
      </c>
      <c r="J29" s="195">
        <v>0</v>
      </c>
      <c r="K29" s="195">
        <v>0</v>
      </c>
      <c r="L29" s="218">
        <v>0</v>
      </c>
      <c r="M29" s="218">
        <v>0</v>
      </c>
      <c r="N29" s="218">
        <v>0</v>
      </c>
      <c r="O29" s="218">
        <v>0</v>
      </c>
      <c r="R29" s="194">
        <f>VLOOKUP($A29,'[1]Proj Data'!$C$6:$DP$335,112,FALSE)</f>
        <v>0</v>
      </c>
    </row>
    <row r="30" spans="1:18" s="217" customFormat="1" ht="50.45" customHeight="1" x14ac:dyDescent="0.2">
      <c r="A30" s="215">
        <v>155</v>
      </c>
      <c r="B30" s="215" t="s">
        <v>323</v>
      </c>
      <c r="C30" s="215" t="s">
        <v>1123</v>
      </c>
      <c r="D30" s="216" t="str">
        <f t="shared" si="0"/>
        <v>PPL Rank: 155       
Baudette                                          
Rehab collection - Westwood</v>
      </c>
      <c r="E30" s="225" t="s">
        <v>1411</v>
      </c>
      <c r="F30" s="194">
        <v>2</v>
      </c>
      <c r="G30" s="195" t="s">
        <v>1413</v>
      </c>
      <c r="H30" s="195" t="s">
        <v>1413</v>
      </c>
      <c r="I30" s="255">
        <v>0</v>
      </c>
      <c r="J30" s="195">
        <v>0</v>
      </c>
      <c r="K30" s="195">
        <v>0</v>
      </c>
      <c r="L30" s="218">
        <v>0</v>
      </c>
      <c r="M30" s="218">
        <v>0</v>
      </c>
      <c r="N30" s="218">
        <v>0</v>
      </c>
      <c r="O30" s="218">
        <v>0</v>
      </c>
      <c r="R30" s="194" t="str">
        <f>VLOOKUP($A30,'[1]Proj Data'!$C$6:$DP$335,112,FALSE)</f>
        <v>2023 award</v>
      </c>
    </row>
    <row r="31" spans="1:18" s="217" customFormat="1" ht="50.45" customHeight="1" x14ac:dyDescent="0.2">
      <c r="A31" s="215">
        <v>163</v>
      </c>
      <c r="B31" s="215" t="s">
        <v>251</v>
      </c>
      <c r="C31" s="215" t="s">
        <v>252</v>
      </c>
      <c r="D31" s="216" t="str">
        <f t="shared" si="0"/>
        <v>PPL Rank: 163       
Baxter - Stormwater                               
Whiskey Creek wetland</v>
      </c>
      <c r="E31" s="225" t="s">
        <v>1411</v>
      </c>
      <c r="F31" s="194">
        <v>5</v>
      </c>
      <c r="G31" s="195" t="s">
        <v>1413</v>
      </c>
      <c r="H31" s="195" t="s">
        <v>1413</v>
      </c>
      <c r="I31" s="255">
        <v>0</v>
      </c>
      <c r="J31" s="195">
        <v>0</v>
      </c>
      <c r="K31" s="195">
        <v>0</v>
      </c>
      <c r="L31" s="218">
        <v>0</v>
      </c>
      <c r="M31" s="218">
        <v>0</v>
      </c>
      <c r="N31" s="218">
        <v>0</v>
      </c>
      <c r="O31" s="218">
        <v>0</v>
      </c>
      <c r="R31" s="194">
        <f>VLOOKUP($A31,'[1]Proj Data'!$C$6:$DP$335,112,FALSE)</f>
        <v>0</v>
      </c>
    </row>
    <row r="32" spans="1:18" s="217" customFormat="1" ht="50.45" customHeight="1" x14ac:dyDescent="0.2">
      <c r="A32" s="215">
        <v>12</v>
      </c>
      <c r="B32" s="215" t="s">
        <v>1124</v>
      </c>
      <c r="C32" s="215" t="s">
        <v>1125</v>
      </c>
      <c r="D32" s="216" t="str">
        <f t="shared" si="0"/>
        <v>PPL Rank: 12        
Belle Plaine                                      
Adv trmt - phos, rehab/expand</v>
      </c>
      <c r="E32" s="225" t="s">
        <v>1420</v>
      </c>
      <c r="F32" s="194">
        <v>11</v>
      </c>
      <c r="G32" s="195" t="s">
        <v>1413</v>
      </c>
      <c r="H32" s="195" t="s">
        <v>1413</v>
      </c>
      <c r="I32" s="255">
        <v>0</v>
      </c>
      <c r="J32" s="195">
        <v>0</v>
      </c>
      <c r="K32" s="195">
        <v>0</v>
      </c>
      <c r="L32" s="218">
        <v>0</v>
      </c>
      <c r="M32" s="218">
        <v>5126940</v>
      </c>
      <c r="N32" s="218">
        <v>0</v>
      </c>
      <c r="O32" s="218">
        <v>0</v>
      </c>
      <c r="R32" s="194">
        <f>VLOOKUP($A32,'[1]Proj Data'!$C$6:$DP$335,112,FALSE)</f>
        <v>0</v>
      </c>
    </row>
    <row r="33" spans="1:18" s="217" customFormat="1" ht="50.45" customHeight="1" x14ac:dyDescent="0.2">
      <c r="A33" s="215">
        <v>156</v>
      </c>
      <c r="B33" s="215" t="s">
        <v>644</v>
      </c>
      <c r="C33" s="215" t="s">
        <v>69</v>
      </c>
      <c r="D33" s="216" t="str">
        <f t="shared" si="0"/>
        <v>PPL Rank: 156       
Bellechester                                      
Rehab collection</v>
      </c>
      <c r="E33" s="225" t="s">
        <v>1411</v>
      </c>
      <c r="F33" s="194">
        <v>2</v>
      </c>
      <c r="G33" s="195" t="s">
        <v>1413</v>
      </c>
      <c r="H33" s="195" t="s">
        <v>1413</v>
      </c>
      <c r="I33" s="255">
        <v>0</v>
      </c>
      <c r="J33" s="195">
        <v>0</v>
      </c>
      <c r="K33" s="195">
        <v>0</v>
      </c>
      <c r="L33" s="218">
        <v>0</v>
      </c>
      <c r="M33" s="218">
        <v>0</v>
      </c>
      <c r="N33" s="218" t="s">
        <v>1425</v>
      </c>
      <c r="O33" s="218">
        <v>0</v>
      </c>
      <c r="R33" s="194" t="str">
        <f>VLOOKUP($A33,'[1]Proj Data'!$C$6:$DP$335,112,FALSE)</f>
        <v>2022 award</v>
      </c>
    </row>
    <row r="34" spans="1:18" s="217" customFormat="1" ht="50.45" customHeight="1" x14ac:dyDescent="0.2">
      <c r="A34" s="215">
        <v>64</v>
      </c>
      <c r="B34" s="215" t="s">
        <v>645</v>
      </c>
      <c r="C34" s="215" t="s">
        <v>73</v>
      </c>
      <c r="D34" s="216" t="str">
        <f t="shared" si="0"/>
        <v>PPL Rank: 64        
Belview                                           
Rehab collection and treatment</v>
      </c>
      <c r="E34" s="225" t="s">
        <v>1417</v>
      </c>
      <c r="F34" s="194">
        <v>8</v>
      </c>
      <c r="G34" s="195" t="s">
        <v>1413</v>
      </c>
      <c r="H34" s="195" t="s">
        <v>1413</v>
      </c>
      <c r="I34" s="255">
        <v>0</v>
      </c>
      <c r="J34" s="195">
        <v>0</v>
      </c>
      <c r="K34" s="195">
        <v>0</v>
      </c>
      <c r="L34" s="218">
        <v>0</v>
      </c>
      <c r="M34" s="218">
        <v>2311178.6880000001</v>
      </c>
      <c r="N34" s="218" t="s">
        <v>1418</v>
      </c>
      <c r="O34" s="218">
        <v>3720000</v>
      </c>
      <c r="R34" s="194">
        <f>VLOOKUP($A34,'[1]Proj Data'!$C$6:$DP$335,112,FALSE)</f>
        <v>0</v>
      </c>
    </row>
    <row r="35" spans="1:18" s="217" customFormat="1" ht="50.45" customHeight="1" x14ac:dyDescent="0.2">
      <c r="A35" s="215">
        <v>279</v>
      </c>
      <c r="B35" s="215" t="s">
        <v>191</v>
      </c>
      <c r="C35" s="215" t="s">
        <v>68</v>
      </c>
      <c r="D35" s="216" t="str">
        <f t="shared" si="0"/>
        <v>PPL Rank: 279       
Bemidji                                           
Rehab treatment</v>
      </c>
      <c r="E35" s="225" t="s">
        <v>1411</v>
      </c>
      <c r="F35" s="194">
        <v>2</v>
      </c>
      <c r="G35" s="195" t="s">
        <v>1413</v>
      </c>
      <c r="H35" s="195" t="s">
        <v>1413</v>
      </c>
      <c r="I35" s="255">
        <v>0</v>
      </c>
      <c r="J35" s="195">
        <v>0</v>
      </c>
      <c r="K35" s="195">
        <v>0</v>
      </c>
      <c r="L35" s="218">
        <v>0</v>
      </c>
      <c r="M35" s="218">
        <v>0</v>
      </c>
      <c r="N35" s="218">
        <v>0</v>
      </c>
      <c r="O35" s="218">
        <v>0</v>
      </c>
      <c r="R35" s="194">
        <f>VLOOKUP($A35,'[1]Proj Data'!$C$6:$DP$335,112,FALSE)</f>
        <v>0</v>
      </c>
    </row>
    <row r="36" spans="1:18" s="217" customFormat="1" ht="50.45" customHeight="1" x14ac:dyDescent="0.2">
      <c r="A36" s="215">
        <v>242</v>
      </c>
      <c r="B36" s="215" t="s">
        <v>71</v>
      </c>
      <c r="C36" s="215" t="s">
        <v>68</v>
      </c>
      <c r="D36" s="216" t="str">
        <f t="shared" si="0"/>
        <v>PPL Rank: 242       
Benson                                            
Rehab treatment</v>
      </c>
      <c r="E36" s="225" t="s">
        <v>165</v>
      </c>
      <c r="F36" s="194" t="s">
        <v>1421</v>
      </c>
      <c r="G36" s="195" t="s">
        <v>1413</v>
      </c>
      <c r="H36" s="195" t="s">
        <v>1413</v>
      </c>
      <c r="I36" s="255">
        <v>0</v>
      </c>
      <c r="J36" s="195">
        <v>0</v>
      </c>
      <c r="K36" s="195">
        <v>0</v>
      </c>
      <c r="L36" s="218">
        <v>0</v>
      </c>
      <c r="M36" s="218">
        <v>0</v>
      </c>
      <c r="N36" s="218">
        <v>0</v>
      </c>
      <c r="O36" s="218">
        <v>0</v>
      </c>
      <c r="R36" s="194">
        <f>VLOOKUP($A36,'[1]Proj Data'!$C$6:$DP$335,112,FALSE)</f>
        <v>0</v>
      </c>
    </row>
    <row r="37" spans="1:18" s="217" customFormat="1" ht="50.45" customHeight="1" x14ac:dyDescent="0.2">
      <c r="A37" s="215">
        <v>215</v>
      </c>
      <c r="B37" s="215" t="s">
        <v>166</v>
      </c>
      <c r="C37" s="215" t="s">
        <v>119</v>
      </c>
      <c r="D37" s="216" t="str">
        <f t="shared" si="0"/>
        <v>PPL Rank: 215       
Big Lake                                          
Rehab/expand treatment</v>
      </c>
      <c r="E37" s="225" t="s">
        <v>165</v>
      </c>
      <c r="F37" s="194" t="s">
        <v>1419</v>
      </c>
      <c r="G37" s="195" t="s">
        <v>1413</v>
      </c>
      <c r="H37" s="195" t="s">
        <v>1413</v>
      </c>
      <c r="I37" s="255">
        <v>0</v>
      </c>
      <c r="J37" s="195">
        <v>0</v>
      </c>
      <c r="K37" s="195">
        <v>0</v>
      </c>
      <c r="L37" s="218">
        <v>0</v>
      </c>
      <c r="M37" s="218">
        <v>1929600</v>
      </c>
      <c r="N37" s="218">
        <v>0</v>
      </c>
      <c r="O37" s="218">
        <v>0</v>
      </c>
      <c r="R37" s="194">
        <f>VLOOKUP($A37,'[1]Proj Data'!$C$6:$DP$335,112,FALSE)</f>
        <v>0</v>
      </c>
    </row>
    <row r="38" spans="1:18" s="217" customFormat="1" ht="50.45" customHeight="1" x14ac:dyDescent="0.2">
      <c r="A38" s="215">
        <v>201</v>
      </c>
      <c r="B38" s="215" t="s">
        <v>646</v>
      </c>
      <c r="C38" s="215" t="s">
        <v>660</v>
      </c>
      <c r="D38" s="216" t="str">
        <f t="shared" si="0"/>
        <v>PPL Rank: 201       
Birchwood Village                                 
Rehab collection, Wildwood lift station</v>
      </c>
      <c r="E38" s="225" t="s">
        <v>1420</v>
      </c>
      <c r="F38" s="194">
        <v>11</v>
      </c>
      <c r="G38" s="195" t="s">
        <v>1413</v>
      </c>
      <c r="H38" s="195" t="s">
        <v>1413</v>
      </c>
      <c r="I38" s="255">
        <v>0</v>
      </c>
      <c r="J38" s="195">
        <v>0</v>
      </c>
      <c r="K38" s="195">
        <v>0</v>
      </c>
      <c r="L38" s="218">
        <v>0</v>
      </c>
      <c r="M38" s="218">
        <v>0</v>
      </c>
      <c r="N38" s="218">
        <v>0</v>
      </c>
      <c r="O38" s="218">
        <v>0</v>
      </c>
      <c r="R38" s="194">
        <f>VLOOKUP($A38,'[1]Proj Data'!$C$6:$DP$335,112,FALSE)</f>
        <v>0</v>
      </c>
    </row>
    <row r="39" spans="1:18" s="217" customFormat="1" ht="50.45" customHeight="1" x14ac:dyDescent="0.2">
      <c r="A39" s="215">
        <v>100</v>
      </c>
      <c r="B39" s="215" t="s">
        <v>72</v>
      </c>
      <c r="C39" s="215" t="s">
        <v>73</v>
      </c>
      <c r="D39" s="216" t="str">
        <f t="shared" si="0"/>
        <v>PPL Rank: 100       
Blackduck                                         
Rehab collection and treatment</v>
      </c>
      <c r="E39" s="225" t="s">
        <v>1411</v>
      </c>
      <c r="F39" s="194">
        <v>2</v>
      </c>
      <c r="G39" s="195" t="s">
        <v>1413</v>
      </c>
      <c r="H39" s="195" t="s">
        <v>1413</v>
      </c>
      <c r="I39" s="255">
        <v>0</v>
      </c>
      <c r="J39" s="195">
        <v>0</v>
      </c>
      <c r="K39" s="195">
        <v>0</v>
      </c>
      <c r="L39" s="218">
        <v>0</v>
      </c>
      <c r="M39" s="218">
        <v>0</v>
      </c>
      <c r="N39" s="218" t="s">
        <v>1424</v>
      </c>
      <c r="O39" s="218">
        <v>236269.3125</v>
      </c>
      <c r="R39" s="194" t="str">
        <f>VLOOKUP($A39,'[1]Proj Data'!$C$6:$DP$335,112,FALSE)</f>
        <v>2016 awarded</v>
      </c>
    </row>
    <row r="40" spans="1:18" s="217" customFormat="1" ht="50.45" customHeight="1" x14ac:dyDescent="0.2">
      <c r="A40" s="215">
        <v>167</v>
      </c>
      <c r="B40" s="215" t="s">
        <v>74</v>
      </c>
      <c r="C40" s="215" t="s">
        <v>69</v>
      </c>
      <c r="D40" s="216" t="str">
        <f t="shared" si="0"/>
        <v>PPL Rank: 167       
Blooming Prairie                                  
Rehab collection</v>
      </c>
      <c r="E40" s="225" t="s">
        <v>1414</v>
      </c>
      <c r="F40" s="194">
        <v>10</v>
      </c>
      <c r="G40" s="195" t="s">
        <v>1413</v>
      </c>
      <c r="H40" s="195" t="s">
        <v>1413</v>
      </c>
      <c r="I40" s="255">
        <v>0</v>
      </c>
      <c r="J40" s="195">
        <v>0</v>
      </c>
      <c r="K40" s="195">
        <v>0</v>
      </c>
      <c r="L40" s="218">
        <v>0</v>
      </c>
      <c r="M40" s="218">
        <v>0</v>
      </c>
      <c r="N40" s="218">
        <v>0</v>
      </c>
      <c r="O40" s="218">
        <v>0</v>
      </c>
      <c r="R40" s="194">
        <f>VLOOKUP($A40,'[1]Proj Data'!$C$6:$DP$335,112,FALSE)</f>
        <v>0</v>
      </c>
    </row>
    <row r="41" spans="1:18" s="217" customFormat="1" ht="50.45" customHeight="1" x14ac:dyDescent="0.2">
      <c r="A41" s="215">
        <v>227</v>
      </c>
      <c r="B41" s="215" t="s">
        <v>647</v>
      </c>
      <c r="C41" s="215" t="s">
        <v>123</v>
      </c>
      <c r="D41" s="216" t="str">
        <f t="shared" si="0"/>
        <v>PPL Rank: 227       
Blue Earth WTP                                    
Adv trmt - chlorides, new WTP</v>
      </c>
      <c r="E41" s="225" t="s">
        <v>1414</v>
      </c>
      <c r="F41" s="194">
        <v>9</v>
      </c>
      <c r="G41" s="195" t="s">
        <v>1413</v>
      </c>
      <c r="H41" s="195" t="s">
        <v>1413</v>
      </c>
      <c r="I41" s="255">
        <v>0</v>
      </c>
      <c r="J41" s="195">
        <v>0</v>
      </c>
      <c r="K41" s="195">
        <v>0</v>
      </c>
      <c r="L41" s="218">
        <v>0</v>
      </c>
      <c r="M41" s="218">
        <v>7000000</v>
      </c>
      <c r="N41" s="218">
        <v>0</v>
      </c>
      <c r="O41" s="218">
        <v>0</v>
      </c>
      <c r="R41" s="194">
        <f>VLOOKUP($A41,'[1]Proj Data'!$C$6:$DP$335,112,FALSE)</f>
        <v>0</v>
      </c>
    </row>
    <row r="42" spans="1:18" s="217" customFormat="1" ht="50.45" customHeight="1" x14ac:dyDescent="0.2">
      <c r="A42" s="215">
        <v>113</v>
      </c>
      <c r="B42" s="215" t="s">
        <v>75</v>
      </c>
      <c r="C42" s="215" t="s">
        <v>73</v>
      </c>
      <c r="D42" s="216" t="str">
        <f t="shared" si="0"/>
        <v>PPL Rank: 113       
Borup                                             
Rehab collection and treatment</v>
      </c>
      <c r="E42" s="225" t="s">
        <v>1411</v>
      </c>
      <c r="F42" s="194">
        <v>1</v>
      </c>
      <c r="G42" s="195" t="s">
        <v>1413</v>
      </c>
      <c r="H42" s="195" t="s">
        <v>1413</v>
      </c>
      <c r="I42" s="255">
        <v>0</v>
      </c>
      <c r="J42" s="195">
        <v>44827</v>
      </c>
      <c r="K42" s="195">
        <v>760000</v>
      </c>
      <c r="L42" s="218">
        <v>760000</v>
      </c>
      <c r="M42" s="218">
        <v>0</v>
      </c>
      <c r="N42" s="218" t="s">
        <v>1425</v>
      </c>
      <c r="O42" s="218">
        <v>760000</v>
      </c>
      <c r="R42" s="194">
        <f>VLOOKUP($A42,'[1]Proj Data'!$C$6:$DP$335,112,FALSE)</f>
        <v>0</v>
      </c>
    </row>
    <row r="43" spans="1:18" s="217" customFormat="1" ht="50.45" customHeight="1" x14ac:dyDescent="0.2">
      <c r="A43" s="215">
        <v>96.1</v>
      </c>
      <c r="B43" s="215" t="s">
        <v>862</v>
      </c>
      <c r="C43" s="215" t="s">
        <v>68</v>
      </c>
      <c r="D43" s="216" t="str">
        <f t="shared" si="0"/>
        <v>PPL Rank: 96.1      
Braham 1                                          
Rehab treatment</v>
      </c>
      <c r="E43" s="225" t="s">
        <v>165</v>
      </c>
      <c r="F43" s="194" t="s">
        <v>1426</v>
      </c>
      <c r="G43" s="195" t="s">
        <v>1415</v>
      </c>
      <c r="H43" s="195" t="s">
        <v>1413</v>
      </c>
      <c r="I43" s="255">
        <v>45106</v>
      </c>
      <c r="J43" s="195">
        <v>0</v>
      </c>
      <c r="K43" s="195">
        <v>0</v>
      </c>
      <c r="L43" s="218">
        <v>0</v>
      </c>
      <c r="M43" s="218">
        <v>734692.53378640779</v>
      </c>
      <c r="N43" s="218">
        <v>0</v>
      </c>
      <c r="O43" s="218">
        <v>0</v>
      </c>
      <c r="R43" s="194">
        <f>VLOOKUP($A43,'[1]Proj Data'!$C$6:$DP$335,112,FALSE)</f>
        <v>0</v>
      </c>
    </row>
    <row r="44" spans="1:18" s="217" customFormat="1" ht="50.45" customHeight="1" x14ac:dyDescent="0.2">
      <c r="A44" s="215">
        <v>96.2</v>
      </c>
      <c r="B44" s="215" t="s">
        <v>863</v>
      </c>
      <c r="C44" s="215" t="s">
        <v>69</v>
      </c>
      <c r="D44" s="216" t="str">
        <f t="shared" si="0"/>
        <v>PPL Rank: 96.2      
Braham 2                                          
Rehab collection</v>
      </c>
      <c r="E44" s="225" t="s">
        <v>165</v>
      </c>
      <c r="F44" s="194" t="s">
        <v>1426</v>
      </c>
      <c r="G44" s="195" t="s">
        <v>1413</v>
      </c>
      <c r="H44" s="195" t="s">
        <v>1415</v>
      </c>
      <c r="I44" s="255">
        <v>0</v>
      </c>
      <c r="J44" s="195">
        <v>0</v>
      </c>
      <c r="K44" s="195">
        <v>0</v>
      </c>
      <c r="L44" s="218">
        <v>3704000</v>
      </c>
      <c r="M44" s="218">
        <v>0</v>
      </c>
      <c r="N44" s="218">
        <v>0</v>
      </c>
      <c r="O44" s="218">
        <v>0</v>
      </c>
      <c r="R44" s="194">
        <f>VLOOKUP($A44,'[1]Proj Data'!$C$6:$DP$335,112,FALSE)</f>
        <v>0</v>
      </c>
    </row>
    <row r="45" spans="1:18" s="217" customFormat="1" ht="50.45" customHeight="1" x14ac:dyDescent="0.2">
      <c r="A45" s="215">
        <v>77</v>
      </c>
      <c r="B45" s="215" t="s">
        <v>648</v>
      </c>
      <c r="C45" s="215" t="s">
        <v>85</v>
      </c>
      <c r="D45" s="216" t="str">
        <f t="shared" si="0"/>
        <v>PPL Rank: 77        
Brewster                                          
Adv trmt - phos, rehab treatment</v>
      </c>
      <c r="E45" s="225" t="s">
        <v>1417</v>
      </c>
      <c r="F45" s="194">
        <v>8</v>
      </c>
      <c r="G45" s="195" t="s">
        <v>1413</v>
      </c>
      <c r="H45" s="195" t="s">
        <v>1415</v>
      </c>
      <c r="I45" s="255">
        <v>0</v>
      </c>
      <c r="J45" s="195">
        <v>0</v>
      </c>
      <c r="K45" s="195">
        <v>0</v>
      </c>
      <c r="L45" s="218">
        <v>0</v>
      </c>
      <c r="M45" s="218">
        <v>2018441.6000000006</v>
      </c>
      <c r="N45" s="218">
        <v>0</v>
      </c>
      <c r="O45" s="218">
        <v>0</v>
      </c>
      <c r="R45" s="194">
        <f>VLOOKUP($A45,'[1]Proj Data'!$C$6:$DP$335,112,FALSE)</f>
        <v>0</v>
      </c>
    </row>
    <row r="46" spans="1:18" s="217" customFormat="1" ht="50.45" customHeight="1" x14ac:dyDescent="0.2">
      <c r="A46" s="215">
        <v>124</v>
      </c>
      <c r="B46" s="215" t="s">
        <v>77</v>
      </c>
      <c r="C46" s="215" t="s">
        <v>69</v>
      </c>
      <c r="D46" s="216" t="str">
        <f t="shared" si="0"/>
        <v>PPL Rank: 124       
Brooten                                           
Rehab collection</v>
      </c>
      <c r="E46" s="225" t="s">
        <v>165</v>
      </c>
      <c r="F46" s="194" t="s">
        <v>1419</v>
      </c>
      <c r="G46" s="195" t="s">
        <v>1413</v>
      </c>
      <c r="H46" s="195" t="s">
        <v>1413</v>
      </c>
      <c r="I46" s="255">
        <v>0</v>
      </c>
      <c r="J46" s="195">
        <v>0</v>
      </c>
      <c r="K46" s="195">
        <v>0</v>
      </c>
      <c r="L46" s="218">
        <v>0</v>
      </c>
      <c r="M46" s="218">
        <v>0</v>
      </c>
      <c r="N46" s="218" t="s">
        <v>1427</v>
      </c>
      <c r="O46" s="218">
        <v>0</v>
      </c>
      <c r="R46" s="194" t="str">
        <f>VLOOKUP($A46,'[1]Proj Data'!$C$6:$DP$335,112,FALSE)</f>
        <v>2016 app</v>
      </c>
    </row>
    <row r="47" spans="1:18" s="217" customFormat="1" ht="50.45" customHeight="1" x14ac:dyDescent="0.2">
      <c r="A47" s="215">
        <v>182</v>
      </c>
      <c r="B47" s="215" t="s">
        <v>227</v>
      </c>
      <c r="C47" s="215" t="s">
        <v>878</v>
      </c>
      <c r="D47" s="216" t="str">
        <f t="shared" si="0"/>
        <v>PPL Rank: 182       
Browerville                                       
Rehab collection, Creamery Ave LS and FM</v>
      </c>
      <c r="E47" s="225" t="s">
        <v>1411</v>
      </c>
      <c r="F47" s="194">
        <v>5</v>
      </c>
      <c r="G47" s="195" t="s">
        <v>1413</v>
      </c>
      <c r="H47" s="195" t="s">
        <v>1415</v>
      </c>
      <c r="I47" s="255">
        <v>0</v>
      </c>
      <c r="J47" s="195">
        <v>0</v>
      </c>
      <c r="K47" s="195">
        <v>0</v>
      </c>
      <c r="L47" s="218">
        <v>0</v>
      </c>
      <c r="M47" s="218">
        <v>0</v>
      </c>
      <c r="N47" s="218">
        <v>0</v>
      </c>
      <c r="O47" s="218">
        <v>0</v>
      </c>
      <c r="R47" s="194">
        <f>VLOOKUP($A47,'[1]Proj Data'!$C$6:$DP$335,112,FALSE)</f>
        <v>0</v>
      </c>
    </row>
    <row r="48" spans="1:18" s="217" customFormat="1" ht="50.45" customHeight="1" x14ac:dyDescent="0.2">
      <c r="A48" s="215">
        <v>257</v>
      </c>
      <c r="B48" s="215" t="s">
        <v>227</v>
      </c>
      <c r="C48" s="215" t="s">
        <v>68</v>
      </c>
      <c r="D48" s="216" t="str">
        <f t="shared" si="0"/>
        <v>PPL Rank: 257       
Browerville                                       
Rehab treatment</v>
      </c>
      <c r="E48" s="225" t="s">
        <v>1411</v>
      </c>
      <c r="F48" s="194">
        <v>5</v>
      </c>
      <c r="G48" s="195" t="s">
        <v>1413</v>
      </c>
      <c r="H48" s="195" t="s">
        <v>1413</v>
      </c>
      <c r="I48" s="255">
        <v>0</v>
      </c>
      <c r="J48" s="195">
        <v>0</v>
      </c>
      <c r="K48" s="195">
        <v>0</v>
      </c>
      <c r="L48" s="218">
        <v>4964480</v>
      </c>
      <c r="M48" s="218">
        <v>0</v>
      </c>
      <c r="N48" s="218">
        <v>0</v>
      </c>
      <c r="O48" s="218">
        <v>0</v>
      </c>
      <c r="R48" s="194">
        <f>VLOOKUP($A48,'[1]Proj Data'!$C$6:$DP$335,112,FALSE)</f>
        <v>0</v>
      </c>
    </row>
    <row r="49" spans="1:18" s="217" customFormat="1" ht="50.45" customHeight="1" x14ac:dyDescent="0.2">
      <c r="A49" s="215">
        <v>26</v>
      </c>
      <c r="B49" s="215" t="s">
        <v>802</v>
      </c>
      <c r="C49" s="215" t="s">
        <v>73</v>
      </c>
      <c r="D49" s="216" t="str">
        <f t="shared" si="0"/>
        <v>PPL Rank: 26        
Butterfield                                       
Rehab collection and treatment</v>
      </c>
      <c r="E49" s="225" t="s">
        <v>1414</v>
      </c>
      <c r="F49" s="194">
        <v>9</v>
      </c>
      <c r="G49" s="195" t="s">
        <v>1413</v>
      </c>
      <c r="H49" s="195" t="s">
        <v>1413</v>
      </c>
      <c r="I49" s="255">
        <v>0</v>
      </c>
      <c r="J49" s="195">
        <v>0</v>
      </c>
      <c r="K49" s="195">
        <v>0</v>
      </c>
      <c r="L49" s="218">
        <v>0</v>
      </c>
      <c r="M49" s="218">
        <v>0</v>
      </c>
      <c r="N49" s="218">
        <v>0</v>
      </c>
      <c r="O49" s="218">
        <v>0</v>
      </c>
      <c r="R49" s="194">
        <f>VLOOKUP($A49,'[1]Proj Data'!$C$6:$DP$335,112,FALSE)</f>
        <v>0</v>
      </c>
    </row>
    <row r="50" spans="1:18" s="217" customFormat="1" ht="50.45" customHeight="1" x14ac:dyDescent="0.2">
      <c r="A50" s="215">
        <v>189</v>
      </c>
      <c r="B50" s="215" t="s">
        <v>79</v>
      </c>
      <c r="C50" s="215" t="s">
        <v>69</v>
      </c>
      <c r="D50" s="216" t="str">
        <f t="shared" si="0"/>
        <v>PPL Rank: 189       
Calumet                                           
Rehab collection</v>
      </c>
      <c r="E50" s="225" t="s">
        <v>1411</v>
      </c>
      <c r="F50" s="194" t="s">
        <v>1428</v>
      </c>
      <c r="G50" s="195" t="s">
        <v>1413</v>
      </c>
      <c r="H50" s="195" t="s">
        <v>1413</v>
      </c>
      <c r="I50" s="255">
        <v>0</v>
      </c>
      <c r="J50" s="195">
        <v>0</v>
      </c>
      <c r="K50" s="195">
        <v>0</v>
      </c>
      <c r="L50" s="218">
        <v>0</v>
      </c>
      <c r="M50" s="218">
        <v>0</v>
      </c>
      <c r="N50" s="218">
        <v>0</v>
      </c>
      <c r="O50" s="218">
        <v>0</v>
      </c>
      <c r="R50" s="194">
        <f>VLOOKUP($A50,'[1]Proj Data'!$C$6:$DP$335,112,FALSE)</f>
        <v>0</v>
      </c>
    </row>
    <row r="51" spans="1:18" s="217" customFormat="1" ht="50.45" customHeight="1" x14ac:dyDescent="0.2">
      <c r="A51" s="215">
        <v>30</v>
      </c>
      <c r="B51" s="215" t="s">
        <v>205</v>
      </c>
      <c r="C51" s="215" t="s">
        <v>254</v>
      </c>
      <c r="D51" s="216" t="str">
        <f t="shared" si="0"/>
        <v>PPL Rank: 30        
Campbell                                          
Rehab treatment, new pond</v>
      </c>
      <c r="E51" s="225" t="s">
        <v>1416</v>
      </c>
      <c r="F51" s="194">
        <v>4</v>
      </c>
      <c r="G51" s="195" t="s">
        <v>1413</v>
      </c>
      <c r="H51" s="195" t="s">
        <v>1413</v>
      </c>
      <c r="I51" s="255">
        <v>0</v>
      </c>
      <c r="J51" s="195">
        <v>0</v>
      </c>
      <c r="K51" s="195">
        <v>0</v>
      </c>
      <c r="L51" s="218">
        <v>0</v>
      </c>
      <c r="M51" s="218">
        <v>0</v>
      </c>
      <c r="N51" s="218" t="s">
        <v>1424</v>
      </c>
      <c r="O51" s="218">
        <v>750748.53749999998</v>
      </c>
      <c r="R51" s="194">
        <f>VLOOKUP($A51,'[1]Proj Data'!$C$6:$DP$335,112,FALSE)</f>
        <v>0</v>
      </c>
    </row>
    <row r="52" spans="1:18" s="217" customFormat="1" ht="50.45" customHeight="1" x14ac:dyDescent="0.2">
      <c r="A52" s="215">
        <v>70</v>
      </c>
      <c r="B52" s="215" t="s">
        <v>80</v>
      </c>
      <c r="C52" s="215" t="s">
        <v>192</v>
      </c>
      <c r="D52" s="216" t="str">
        <f t="shared" si="0"/>
        <v>PPL Rank: 70        
Cannon Falls                                      
Rehab collection, sewer extension</v>
      </c>
      <c r="E52" s="225" t="s">
        <v>1414</v>
      </c>
      <c r="F52" s="194">
        <v>10</v>
      </c>
      <c r="G52" s="195" t="s">
        <v>1413</v>
      </c>
      <c r="H52" s="195" t="s">
        <v>1413</v>
      </c>
      <c r="I52" s="255">
        <v>0</v>
      </c>
      <c r="J52" s="195">
        <v>0</v>
      </c>
      <c r="K52" s="195">
        <v>0</v>
      </c>
      <c r="L52" s="218">
        <v>0</v>
      </c>
      <c r="M52" s="218">
        <v>0</v>
      </c>
      <c r="N52" s="218">
        <v>0</v>
      </c>
      <c r="O52" s="218">
        <v>0</v>
      </c>
      <c r="R52" s="194">
        <f>VLOOKUP($A52,'[1]Proj Data'!$C$6:$DP$335,112,FALSE)</f>
        <v>0</v>
      </c>
    </row>
    <row r="53" spans="1:18" s="217" customFormat="1" ht="50.45" customHeight="1" x14ac:dyDescent="0.2">
      <c r="A53" s="215">
        <v>273</v>
      </c>
      <c r="B53" s="215" t="s">
        <v>1126</v>
      </c>
      <c r="C53" s="215" t="s">
        <v>73</v>
      </c>
      <c r="D53" s="216" t="str">
        <f t="shared" si="0"/>
        <v>PPL Rank: 273       
Canton                                            
Rehab collection and treatment</v>
      </c>
      <c r="E53" s="225" t="s">
        <v>1414</v>
      </c>
      <c r="F53" s="194">
        <v>10</v>
      </c>
      <c r="G53" s="195" t="s">
        <v>1413</v>
      </c>
      <c r="H53" s="195" t="s">
        <v>1413</v>
      </c>
      <c r="I53" s="255">
        <v>0</v>
      </c>
      <c r="J53" s="195">
        <v>0</v>
      </c>
      <c r="K53" s="195">
        <v>0</v>
      </c>
      <c r="L53" s="218">
        <v>0</v>
      </c>
      <c r="M53" s="218">
        <v>0</v>
      </c>
      <c r="N53" s="218">
        <v>0</v>
      </c>
      <c r="O53" s="218">
        <v>0</v>
      </c>
      <c r="R53" s="194">
        <f>VLOOKUP($A53,'[1]Proj Data'!$C$6:$DP$335,112,FALSE)</f>
        <v>0</v>
      </c>
    </row>
    <row r="54" spans="1:18" s="217" customFormat="1" ht="50.45" customHeight="1" x14ac:dyDescent="0.2">
      <c r="A54" s="215">
        <v>127</v>
      </c>
      <c r="B54" s="215" t="s">
        <v>649</v>
      </c>
      <c r="C54" s="215" t="s">
        <v>1127</v>
      </c>
      <c r="D54" s="216" t="str">
        <f t="shared" si="0"/>
        <v xml:space="preserve">PPL Rank: 127       
Capitol Region WD - Stormwater                    
Treatment and reuse, McMurray Field </v>
      </c>
      <c r="E54" s="225" t="s">
        <v>1420</v>
      </c>
      <c r="F54" s="194">
        <v>11</v>
      </c>
      <c r="G54" s="195" t="s">
        <v>1413</v>
      </c>
      <c r="H54" s="195" t="s">
        <v>1413</v>
      </c>
      <c r="I54" s="255">
        <v>0</v>
      </c>
      <c r="J54" s="195">
        <v>0</v>
      </c>
      <c r="K54" s="195">
        <v>0</v>
      </c>
      <c r="L54" s="218">
        <v>0</v>
      </c>
      <c r="M54" s="218">
        <v>0</v>
      </c>
      <c r="N54" s="218">
        <v>0</v>
      </c>
      <c r="O54" s="218">
        <v>0</v>
      </c>
      <c r="R54" s="194">
        <f>VLOOKUP($A54,'[1]Proj Data'!$C$6:$DP$335,112,FALSE)</f>
        <v>0</v>
      </c>
    </row>
    <row r="55" spans="1:18" s="217" customFormat="1" ht="50.45" customHeight="1" x14ac:dyDescent="0.2">
      <c r="A55" s="215">
        <v>219</v>
      </c>
      <c r="B55" s="215" t="s">
        <v>649</v>
      </c>
      <c r="C55" s="215" t="s">
        <v>661</v>
      </c>
      <c r="D55" s="216" t="str">
        <f t="shared" si="0"/>
        <v>PPL Rank: 219       
Capitol Region WD - Stormwater                    
Convert dry to wet pond, iron/sand filter</v>
      </c>
      <c r="E55" s="225" t="s">
        <v>1420</v>
      </c>
      <c r="F55" s="194">
        <v>11</v>
      </c>
      <c r="G55" s="195" t="s">
        <v>1413</v>
      </c>
      <c r="H55" s="195" t="s">
        <v>1413</v>
      </c>
      <c r="I55" s="255">
        <v>0</v>
      </c>
      <c r="J55" s="195">
        <v>0</v>
      </c>
      <c r="K55" s="195">
        <v>0</v>
      </c>
      <c r="L55" s="218">
        <v>0</v>
      </c>
      <c r="M55" s="218">
        <v>0</v>
      </c>
      <c r="N55" s="218">
        <v>0</v>
      </c>
      <c r="O55" s="218">
        <v>0</v>
      </c>
      <c r="R55" s="194">
        <f>VLOOKUP($A55,'[1]Proj Data'!$C$6:$DP$335,112,FALSE)</f>
        <v>0</v>
      </c>
    </row>
    <row r="56" spans="1:18" s="217" customFormat="1" ht="50.45" customHeight="1" x14ac:dyDescent="0.2">
      <c r="A56" s="215">
        <v>135</v>
      </c>
      <c r="B56" s="215" t="s">
        <v>81</v>
      </c>
      <c r="C56" s="215" t="s">
        <v>82</v>
      </c>
      <c r="D56" s="216" t="str">
        <f t="shared" si="0"/>
        <v>PPL Rank: 135       
Cass County - Stony Point                         
Unsewered, potential SSTS</v>
      </c>
      <c r="E56" s="225" t="s">
        <v>1411</v>
      </c>
      <c r="F56" s="194">
        <v>5</v>
      </c>
      <c r="G56" s="195" t="s">
        <v>1413</v>
      </c>
      <c r="H56" s="195" t="s">
        <v>1413</v>
      </c>
      <c r="I56" s="255">
        <v>0</v>
      </c>
      <c r="J56" s="195">
        <v>0</v>
      </c>
      <c r="K56" s="195">
        <v>0</v>
      </c>
      <c r="L56" s="218">
        <v>0</v>
      </c>
      <c r="M56" s="218">
        <v>0</v>
      </c>
      <c r="N56" s="218">
        <v>0</v>
      </c>
      <c r="O56" s="218">
        <v>0</v>
      </c>
      <c r="R56" s="194">
        <f>VLOOKUP($A56,'[1]Proj Data'!$C$6:$DP$335,112,FALSE)</f>
        <v>0</v>
      </c>
    </row>
    <row r="57" spans="1:18" s="217" customFormat="1" ht="50.45" customHeight="1" x14ac:dyDescent="0.2">
      <c r="A57" s="215">
        <v>138</v>
      </c>
      <c r="B57" s="215" t="s">
        <v>193</v>
      </c>
      <c r="C57" s="215" t="s">
        <v>69</v>
      </c>
      <c r="D57" s="216" t="str">
        <f t="shared" si="0"/>
        <v>PPL Rank: 138       
Cass Lake                                         
Rehab collection</v>
      </c>
      <c r="E57" s="225" t="s">
        <v>1411</v>
      </c>
      <c r="F57" s="194">
        <v>5</v>
      </c>
      <c r="G57" s="195" t="s">
        <v>1413</v>
      </c>
      <c r="H57" s="195" t="s">
        <v>1413</v>
      </c>
      <c r="I57" s="255">
        <v>0</v>
      </c>
      <c r="J57" s="195">
        <v>0</v>
      </c>
      <c r="K57" s="195">
        <v>0</v>
      </c>
      <c r="L57" s="218">
        <v>0</v>
      </c>
      <c r="M57" s="218">
        <v>0</v>
      </c>
      <c r="N57" s="218">
        <v>0</v>
      </c>
      <c r="O57" s="218">
        <v>0</v>
      </c>
      <c r="R57" s="194">
        <f>VLOOKUP($A57,'[1]Proj Data'!$C$6:$DP$335,112,FALSE)</f>
        <v>0</v>
      </c>
    </row>
    <row r="58" spans="1:18" s="217" customFormat="1" ht="50.45" customHeight="1" x14ac:dyDescent="0.2">
      <c r="A58" s="215">
        <v>97</v>
      </c>
      <c r="B58" s="215" t="s">
        <v>1128</v>
      </c>
      <c r="C58" s="215" t="s">
        <v>69</v>
      </c>
      <c r="D58" s="216" t="str">
        <f t="shared" si="0"/>
        <v>PPL Rank: 97        
Chisholm                                          
Rehab collection</v>
      </c>
      <c r="E58" s="225" t="s">
        <v>1416</v>
      </c>
      <c r="F58" s="194" t="s">
        <v>1422</v>
      </c>
      <c r="G58" s="195" t="s">
        <v>1413</v>
      </c>
      <c r="H58" s="195" t="s">
        <v>1415</v>
      </c>
      <c r="I58" s="255">
        <v>0</v>
      </c>
      <c r="J58" s="195">
        <v>0</v>
      </c>
      <c r="K58" s="195">
        <v>0</v>
      </c>
      <c r="L58" s="218">
        <v>0</v>
      </c>
      <c r="M58" s="218">
        <v>0</v>
      </c>
      <c r="N58" s="218">
        <v>0</v>
      </c>
      <c r="O58" s="218">
        <v>0</v>
      </c>
      <c r="R58" s="194">
        <f>VLOOKUP($A58,'[1]Proj Data'!$C$6:$DP$335,112,FALSE)</f>
        <v>0</v>
      </c>
    </row>
    <row r="59" spans="1:18" s="217" customFormat="1" ht="50.45" customHeight="1" x14ac:dyDescent="0.2">
      <c r="A59" s="215">
        <v>216</v>
      </c>
      <c r="B59" s="215" t="s">
        <v>698</v>
      </c>
      <c r="C59" s="215" t="s">
        <v>69</v>
      </c>
      <c r="D59" s="216" t="str">
        <f t="shared" si="0"/>
        <v>PPL Rank: 216       
Clara City                                        
Rehab collection</v>
      </c>
      <c r="E59" s="225" t="s">
        <v>165</v>
      </c>
      <c r="F59" s="194" t="s">
        <v>1421</v>
      </c>
      <c r="G59" s="195" t="s">
        <v>1413</v>
      </c>
      <c r="H59" s="195" t="s">
        <v>1413</v>
      </c>
      <c r="I59" s="255">
        <v>0</v>
      </c>
      <c r="J59" s="195">
        <v>0</v>
      </c>
      <c r="K59" s="195">
        <v>0</v>
      </c>
      <c r="L59" s="218">
        <v>0</v>
      </c>
      <c r="M59" s="218">
        <v>0</v>
      </c>
      <c r="N59" s="218">
        <v>0</v>
      </c>
      <c r="O59" s="218">
        <v>0</v>
      </c>
      <c r="R59" s="194">
        <f>VLOOKUP($A59,'[1]Proj Data'!$C$6:$DP$335,112,FALSE)</f>
        <v>0</v>
      </c>
    </row>
    <row r="60" spans="1:18" s="217" customFormat="1" ht="50.45" customHeight="1" x14ac:dyDescent="0.2">
      <c r="A60" s="215">
        <v>274</v>
      </c>
      <c r="B60" s="215" t="s">
        <v>255</v>
      </c>
      <c r="C60" s="215" t="s">
        <v>123</v>
      </c>
      <c r="D60" s="216" t="str">
        <f t="shared" si="0"/>
        <v>PPL Rank: 274       
Clarkfield WTP                                    
Adv trmt - chlorides, new WTP</v>
      </c>
      <c r="E60" s="225" t="s">
        <v>165</v>
      </c>
      <c r="F60" s="194" t="s">
        <v>1421</v>
      </c>
      <c r="G60" s="195" t="s">
        <v>1413</v>
      </c>
      <c r="H60" s="195" t="s">
        <v>1413</v>
      </c>
      <c r="I60" s="255">
        <v>0</v>
      </c>
      <c r="J60" s="195">
        <v>0</v>
      </c>
      <c r="K60" s="195">
        <v>0</v>
      </c>
      <c r="L60" s="218">
        <v>0</v>
      </c>
      <c r="M60" s="218">
        <v>0</v>
      </c>
      <c r="N60" s="218">
        <v>0</v>
      </c>
      <c r="O60" s="218">
        <v>0</v>
      </c>
      <c r="R60" s="194">
        <f>VLOOKUP($A60,'[1]Proj Data'!$C$6:$DP$335,112,FALSE)</f>
        <v>0</v>
      </c>
    </row>
    <row r="61" spans="1:18" s="217" customFormat="1" ht="50.45" customHeight="1" x14ac:dyDescent="0.2">
      <c r="A61" s="215">
        <v>190</v>
      </c>
      <c r="B61" s="215" t="s">
        <v>1129</v>
      </c>
      <c r="C61" s="215" t="s">
        <v>69</v>
      </c>
      <c r="D61" s="216" t="str">
        <f t="shared" si="0"/>
        <v>PPL Rank: 190       
Clarks Grove                                      
Rehab collection</v>
      </c>
      <c r="E61" s="225" t="s">
        <v>1414</v>
      </c>
      <c r="F61" s="194">
        <v>10</v>
      </c>
      <c r="G61" s="195" t="s">
        <v>1413</v>
      </c>
      <c r="H61" s="195" t="s">
        <v>1415</v>
      </c>
      <c r="I61" s="255">
        <v>0</v>
      </c>
      <c r="J61" s="195">
        <v>0</v>
      </c>
      <c r="K61" s="195">
        <v>0</v>
      </c>
      <c r="L61" s="218">
        <v>0</v>
      </c>
      <c r="M61" s="218">
        <v>0</v>
      </c>
      <c r="N61" s="218">
        <v>0</v>
      </c>
      <c r="O61" s="218">
        <v>0</v>
      </c>
      <c r="R61" s="194">
        <f>VLOOKUP($A61,'[1]Proj Data'!$C$6:$DP$335,112,FALSE)</f>
        <v>0</v>
      </c>
    </row>
    <row r="62" spans="1:18" s="217" customFormat="1" ht="50.45" customHeight="1" x14ac:dyDescent="0.2">
      <c r="A62" s="215">
        <v>139</v>
      </c>
      <c r="B62" s="215" t="s">
        <v>206</v>
      </c>
      <c r="C62" s="215" t="s">
        <v>876</v>
      </c>
      <c r="D62" s="216" t="str">
        <f t="shared" si="0"/>
        <v>PPL Rank: 139       
Clinton                                           
Rehab collection, ph 2</v>
      </c>
      <c r="E62" s="225" t="s">
        <v>165</v>
      </c>
      <c r="F62" s="194" t="s">
        <v>1421</v>
      </c>
      <c r="G62" s="195" t="s">
        <v>1413</v>
      </c>
      <c r="H62" s="195" t="s">
        <v>1413</v>
      </c>
      <c r="I62" s="255">
        <v>0</v>
      </c>
      <c r="J62" s="195">
        <v>0</v>
      </c>
      <c r="K62" s="195">
        <v>1300000</v>
      </c>
      <c r="L62" s="218">
        <v>0</v>
      </c>
      <c r="M62" s="218">
        <v>0</v>
      </c>
      <c r="N62" s="218" t="s">
        <v>1425</v>
      </c>
      <c r="O62" s="218">
        <v>1462500</v>
      </c>
      <c r="R62" s="194">
        <f>VLOOKUP($A62,'[1]Proj Data'!$C$6:$DP$335,112,FALSE)</f>
        <v>0</v>
      </c>
    </row>
    <row r="63" spans="1:18" s="217" customFormat="1" ht="50.45" customHeight="1" x14ac:dyDescent="0.2">
      <c r="A63" s="215">
        <v>120</v>
      </c>
      <c r="B63" s="215" t="s">
        <v>84</v>
      </c>
      <c r="C63" s="215" t="s">
        <v>82</v>
      </c>
      <c r="D63" s="216" t="str">
        <f t="shared" si="0"/>
        <v>PPL Rank: 120       
Clitherall                                        
Unsewered, potential SSTS</v>
      </c>
      <c r="E63" s="225" t="s">
        <v>1416</v>
      </c>
      <c r="F63" s="194">
        <v>4</v>
      </c>
      <c r="G63" s="195" t="s">
        <v>1413</v>
      </c>
      <c r="H63" s="195" t="s">
        <v>1413</v>
      </c>
      <c r="I63" s="255">
        <v>0</v>
      </c>
      <c r="J63" s="195">
        <v>0</v>
      </c>
      <c r="K63" s="195">
        <v>0</v>
      </c>
      <c r="L63" s="218">
        <v>0</v>
      </c>
      <c r="M63" s="218">
        <v>0</v>
      </c>
      <c r="N63" s="218">
        <v>0</v>
      </c>
      <c r="O63" s="218">
        <v>0</v>
      </c>
      <c r="R63" s="194">
        <f>VLOOKUP($A63,'[1]Proj Data'!$C$6:$DP$335,112,FALSE)</f>
        <v>0</v>
      </c>
    </row>
    <row r="64" spans="1:18" s="217" customFormat="1" ht="50.45" customHeight="1" x14ac:dyDescent="0.2">
      <c r="A64" s="215">
        <v>296</v>
      </c>
      <c r="B64" s="215" t="s">
        <v>650</v>
      </c>
      <c r="C64" s="215" t="s">
        <v>662</v>
      </c>
      <c r="D64" s="216" t="str">
        <f t="shared" si="0"/>
        <v>PPL Rank: 296       
Coates                                            
Unsewered, connect to MCES</v>
      </c>
      <c r="E64" s="225" t="s">
        <v>1420</v>
      </c>
      <c r="F64" s="194">
        <v>11</v>
      </c>
      <c r="G64" s="195" t="s">
        <v>1413</v>
      </c>
      <c r="H64" s="195" t="s">
        <v>1413</v>
      </c>
      <c r="I64" s="255">
        <v>0</v>
      </c>
      <c r="J64" s="195">
        <v>0</v>
      </c>
      <c r="K64" s="195">
        <v>0</v>
      </c>
      <c r="L64" s="218">
        <v>1700000</v>
      </c>
      <c r="M64" s="218">
        <v>0</v>
      </c>
      <c r="N64" s="218">
        <v>0</v>
      </c>
      <c r="O64" s="218">
        <v>0</v>
      </c>
      <c r="R64" s="194">
        <f>VLOOKUP($A64,'[1]Proj Data'!$C$6:$DP$335,112,FALSE)</f>
        <v>0</v>
      </c>
    </row>
    <row r="65" spans="1:18" s="217" customFormat="1" ht="50.45" customHeight="1" x14ac:dyDescent="0.2">
      <c r="A65" s="215">
        <v>174</v>
      </c>
      <c r="B65" s="215" t="s">
        <v>803</v>
      </c>
      <c r="C65" s="215" t="s">
        <v>119</v>
      </c>
      <c r="D65" s="216" t="str">
        <f t="shared" si="0"/>
        <v>PPL Rank: 174       
Cold Spring                                       
Rehab/expand treatment</v>
      </c>
      <c r="E65" s="225" t="s">
        <v>165</v>
      </c>
      <c r="F65" s="194" t="s">
        <v>1419</v>
      </c>
      <c r="G65" s="195" t="s">
        <v>1413</v>
      </c>
      <c r="H65" s="195" t="s">
        <v>1413</v>
      </c>
      <c r="I65" s="255">
        <v>0</v>
      </c>
      <c r="J65" s="195">
        <v>0</v>
      </c>
      <c r="K65" s="195">
        <v>0</v>
      </c>
      <c r="L65" s="218">
        <v>0</v>
      </c>
      <c r="M65" s="218">
        <v>0</v>
      </c>
      <c r="N65" s="218">
        <v>0</v>
      </c>
      <c r="O65" s="218">
        <v>0</v>
      </c>
      <c r="R65" s="194">
        <f>VLOOKUP($A65,'[1]Proj Data'!$C$6:$DP$335,112,FALSE)</f>
        <v>0</v>
      </c>
    </row>
    <row r="66" spans="1:18" s="217" customFormat="1" ht="50.45" customHeight="1" x14ac:dyDescent="0.2">
      <c r="A66" s="215">
        <v>78</v>
      </c>
      <c r="B66" s="215" t="s">
        <v>86</v>
      </c>
      <c r="C66" s="215" t="s">
        <v>879</v>
      </c>
      <c r="D66" s="216" t="str">
        <f t="shared" si="0"/>
        <v>PPL Rank: 78        
Cologne                                           
Adv trmt - phos, expand trmt</v>
      </c>
      <c r="E66" s="225" t="s">
        <v>1420</v>
      </c>
      <c r="F66" s="194">
        <v>11</v>
      </c>
      <c r="G66" s="195" t="s">
        <v>1413</v>
      </c>
      <c r="H66" s="195" t="s">
        <v>1415</v>
      </c>
      <c r="I66" s="255">
        <v>0</v>
      </c>
      <c r="J66" s="195">
        <v>0</v>
      </c>
      <c r="K66" s="195">
        <v>0</v>
      </c>
      <c r="L66" s="218">
        <v>0</v>
      </c>
      <c r="M66" s="218">
        <v>4956000</v>
      </c>
      <c r="N66" s="218">
        <v>0</v>
      </c>
      <c r="O66" s="218">
        <v>0</v>
      </c>
      <c r="R66" s="194">
        <f>VLOOKUP($A66,'[1]Proj Data'!$C$6:$DP$335,112,FALSE)</f>
        <v>0</v>
      </c>
    </row>
    <row r="67" spans="1:18" s="217" customFormat="1" ht="50.45" customHeight="1" x14ac:dyDescent="0.2">
      <c r="A67" s="215">
        <v>43</v>
      </c>
      <c r="B67" s="215" t="s">
        <v>365</v>
      </c>
      <c r="C67" s="215" t="s">
        <v>69</v>
      </c>
      <c r="D67" s="216" t="str">
        <f t="shared" si="0"/>
        <v>PPL Rank: 43        
Comfrey                                           
Rehab collection</v>
      </c>
      <c r="E67" s="225" t="s">
        <v>1414</v>
      </c>
      <c r="F67" s="194">
        <v>9</v>
      </c>
      <c r="G67" s="195" t="s">
        <v>1413</v>
      </c>
      <c r="H67" s="195" t="s">
        <v>1413</v>
      </c>
      <c r="I67" s="255">
        <v>0</v>
      </c>
      <c r="J67" s="195">
        <v>0</v>
      </c>
      <c r="K67" s="195">
        <v>0</v>
      </c>
      <c r="L67" s="218">
        <v>0</v>
      </c>
      <c r="M67" s="218">
        <v>0</v>
      </c>
      <c r="N67" s="218">
        <v>0</v>
      </c>
      <c r="O67" s="218">
        <v>0</v>
      </c>
      <c r="R67" s="194">
        <f>VLOOKUP($A67,'[1]Proj Data'!$C$6:$DP$335,112,FALSE)</f>
        <v>0</v>
      </c>
    </row>
    <row r="68" spans="1:18" s="217" customFormat="1" ht="50.45" customHeight="1" x14ac:dyDescent="0.2">
      <c r="A68" s="215">
        <v>245</v>
      </c>
      <c r="B68" s="215" t="s">
        <v>651</v>
      </c>
      <c r="C68" s="215" t="s">
        <v>1130</v>
      </c>
      <c r="D68" s="216" t="str">
        <f t="shared" si="0"/>
        <v>PPL Rank: 245       
Cook                                              
Rehab collection and trmt, LS and pond</v>
      </c>
      <c r="E68" s="225" t="s">
        <v>1416</v>
      </c>
      <c r="F68" s="194" t="s">
        <v>1422</v>
      </c>
      <c r="G68" s="195" t="s">
        <v>1413</v>
      </c>
      <c r="H68" s="195" t="s">
        <v>1413</v>
      </c>
      <c r="I68" s="255">
        <v>0</v>
      </c>
      <c r="J68" s="195">
        <v>0</v>
      </c>
      <c r="K68" s="195">
        <v>0</v>
      </c>
      <c r="L68" s="218">
        <v>0</v>
      </c>
      <c r="M68" s="218">
        <v>0</v>
      </c>
      <c r="N68" s="218">
        <v>0</v>
      </c>
      <c r="O68" s="218">
        <v>0</v>
      </c>
      <c r="R68" s="194">
        <f>VLOOKUP($A68,'[1]Proj Data'!$C$6:$DP$335,112,FALSE)</f>
        <v>0</v>
      </c>
    </row>
    <row r="69" spans="1:18" s="217" customFormat="1" ht="50.45" customHeight="1" x14ac:dyDescent="0.2">
      <c r="A69" s="215">
        <v>7</v>
      </c>
      <c r="B69" s="215" t="s">
        <v>257</v>
      </c>
      <c r="C69" s="215" t="s">
        <v>880</v>
      </c>
      <c r="D69" s="216" t="str">
        <f t="shared" si="0"/>
        <v>PPL Rank: 7         
Cosmos                                            
Rehab collection, Phase 2</v>
      </c>
      <c r="E69" s="225" t="s">
        <v>165</v>
      </c>
      <c r="F69" s="194" t="s">
        <v>1423</v>
      </c>
      <c r="G69" s="195" t="s">
        <v>1413</v>
      </c>
      <c r="H69" s="195" t="s">
        <v>1413</v>
      </c>
      <c r="I69" s="255">
        <v>0</v>
      </c>
      <c r="J69" s="195">
        <v>0</v>
      </c>
      <c r="K69" s="195">
        <v>0</v>
      </c>
      <c r="L69" s="218">
        <v>0</v>
      </c>
      <c r="M69" s="218">
        <v>0</v>
      </c>
      <c r="N69" s="218" t="s">
        <v>1429</v>
      </c>
      <c r="O69" s="218">
        <v>2209176.4500000002</v>
      </c>
      <c r="R69" s="194">
        <f>VLOOKUP($A69,'[1]Proj Data'!$C$6:$DP$335,112,FALSE)</f>
        <v>0</v>
      </c>
    </row>
    <row r="70" spans="1:18" s="217" customFormat="1" ht="50.45" customHeight="1" x14ac:dyDescent="0.2">
      <c r="A70" s="215">
        <v>52</v>
      </c>
      <c r="B70" s="215" t="s">
        <v>87</v>
      </c>
      <c r="C70" s="215" t="s">
        <v>69</v>
      </c>
      <c r="D70" s="216" t="str">
        <f t="shared" si="0"/>
        <v>PPL Rank: 52        
Cottonwood                                        
Rehab collection</v>
      </c>
      <c r="E70" s="225" t="s">
        <v>1417</v>
      </c>
      <c r="F70" s="194">
        <v>8</v>
      </c>
      <c r="G70" s="195" t="s">
        <v>1413</v>
      </c>
      <c r="H70" s="195" t="s">
        <v>1415</v>
      </c>
      <c r="I70" s="255">
        <v>0</v>
      </c>
      <c r="J70" s="195">
        <v>0</v>
      </c>
      <c r="K70" s="195">
        <v>0</v>
      </c>
      <c r="L70" s="218">
        <v>0</v>
      </c>
      <c r="M70" s="218">
        <v>0</v>
      </c>
      <c r="N70" s="218">
        <v>0</v>
      </c>
      <c r="O70" s="218">
        <v>0</v>
      </c>
      <c r="R70" s="194">
        <f>VLOOKUP($A70,'[1]Proj Data'!$C$6:$DP$335,112,FALSE)</f>
        <v>0</v>
      </c>
    </row>
    <row r="71" spans="1:18" s="217" customFormat="1" ht="50.45" customHeight="1" x14ac:dyDescent="0.2">
      <c r="A71" s="215">
        <v>79</v>
      </c>
      <c r="B71" s="215" t="s">
        <v>372</v>
      </c>
      <c r="C71" s="215" t="s">
        <v>876</v>
      </c>
      <c r="D71" s="216" t="str">
        <f t="shared" si="0"/>
        <v>PPL Rank: 79        
Crosby                                            
Rehab collection, ph 2</v>
      </c>
      <c r="E71" s="225" t="s">
        <v>1411</v>
      </c>
      <c r="F71" s="194">
        <v>5</v>
      </c>
      <c r="G71" s="195" t="s">
        <v>1413</v>
      </c>
      <c r="H71" s="195" t="s">
        <v>1415</v>
      </c>
      <c r="I71" s="255">
        <v>0</v>
      </c>
      <c r="J71" s="195">
        <v>0</v>
      </c>
      <c r="K71" s="195">
        <v>0</v>
      </c>
      <c r="L71" s="218">
        <v>864111.14594325877</v>
      </c>
      <c r="M71" s="218">
        <v>0</v>
      </c>
      <c r="N71" s="218">
        <v>0</v>
      </c>
      <c r="O71" s="218">
        <v>0</v>
      </c>
      <c r="R71" s="194">
        <f>VLOOKUP($A71,'[1]Proj Data'!$C$6:$DP$335,112,FALSE)</f>
        <v>0</v>
      </c>
    </row>
    <row r="72" spans="1:18" s="217" customFormat="1" ht="50.45" customHeight="1" x14ac:dyDescent="0.2">
      <c r="A72" s="215">
        <v>53</v>
      </c>
      <c r="B72" s="215" t="s">
        <v>379</v>
      </c>
      <c r="C72" s="215" t="s">
        <v>804</v>
      </c>
      <c r="D72" s="216" t="str">
        <f t="shared" si="0"/>
        <v>PPL Rank: 53        
Danube                                            
Rehab collection and treatment, LS and pond imp</v>
      </c>
      <c r="E72" s="225" t="s">
        <v>165</v>
      </c>
      <c r="F72" s="194" t="s">
        <v>1423</v>
      </c>
      <c r="G72" s="195" t="s">
        <v>1413</v>
      </c>
      <c r="H72" s="195" t="s">
        <v>1413</v>
      </c>
      <c r="I72" s="255">
        <v>0</v>
      </c>
      <c r="J72" s="195">
        <v>0</v>
      </c>
      <c r="K72" s="195">
        <v>0</v>
      </c>
      <c r="L72" s="218">
        <v>0</v>
      </c>
      <c r="M72" s="218">
        <v>0</v>
      </c>
      <c r="N72" s="218">
        <v>0</v>
      </c>
      <c r="O72" s="218">
        <v>0</v>
      </c>
      <c r="R72" s="194">
        <f>VLOOKUP($A72,'[1]Proj Data'!$C$6:$DP$335,112,FALSE)</f>
        <v>0</v>
      </c>
    </row>
    <row r="73" spans="1:18" s="217" customFormat="1" ht="50.45" customHeight="1" x14ac:dyDescent="0.2">
      <c r="A73" s="215">
        <v>157</v>
      </c>
      <c r="B73" s="215" t="s">
        <v>89</v>
      </c>
      <c r="C73" s="215" t="s">
        <v>73</v>
      </c>
      <c r="D73" s="216" t="str">
        <f t="shared" ref="D73:D136" si="1">"PPL Rank: "&amp;A73&amp;REPT(" ",10-LEN(A73))&amp;CHAR(10)&amp;B73&amp;REPT(" ",50-LEN(B73))&amp;CHAR(10)&amp;C73</f>
        <v>PPL Rank: 157       
Darwin                                            
Rehab collection and treatment</v>
      </c>
      <c r="E73" s="225" t="s">
        <v>165</v>
      </c>
      <c r="F73" s="194" t="s">
        <v>1423</v>
      </c>
      <c r="G73" s="195" t="s">
        <v>1413</v>
      </c>
      <c r="H73" s="195" t="s">
        <v>1413</v>
      </c>
      <c r="I73" s="255">
        <v>0</v>
      </c>
      <c r="J73" s="195">
        <v>0</v>
      </c>
      <c r="K73" s="195">
        <v>0</v>
      </c>
      <c r="L73" s="218">
        <v>0</v>
      </c>
      <c r="M73" s="218">
        <v>0</v>
      </c>
      <c r="N73" s="218">
        <v>0</v>
      </c>
      <c r="O73" s="218">
        <v>0</v>
      </c>
      <c r="R73" s="194">
        <f>VLOOKUP($A73,'[1]Proj Data'!$C$6:$DP$335,112,FALSE)</f>
        <v>0</v>
      </c>
    </row>
    <row r="74" spans="1:18" s="217" customFormat="1" ht="50.45" customHeight="1" x14ac:dyDescent="0.2">
      <c r="A74" s="215">
        <v>54</v>
      </c>
      <c r="B74" s="215" t="s">
        <v>90</v>
      </c>
      <c r="C74" s="215" t="s">
        <v>888</v>
      </c>
      <c r="D74" s="216" t="str">
        <f t="shared" si="1"/>
        <v>PPL Rank: 54        
Dawson                                            
Rehab treatment, ph 3</v>
      </c>
      <c r="E74" s="225" t="s">
        <v>165</v>
      </c>
      <c r="F74" s="194" t="s">
        <v>1421</v>
      </c>
      <c r="G74" s="195" t="s">
        <v>1413</v>
      </c>
      <c r="H74" s="195" t="s">
        <v>1413</v>
      </c>
      <c r="I74" s="255">
        <v>0</v>
      </c>
      <c r="J74" s="195">
        <v>0</v>
      </c>
      <c r="K74" s="195">
        <v>0</v>
      </c>
      <c r="L74" s="218">
        <v>0</v>
      </c>
      <c r="M74" s="218">
        <v>0</v>
      </c>
      <c r="N74" s="218">
        <v>0</v>
      </c>
      <c r="O74" s="218">
        <v>0</v>
      </c>
      <c r="R74" s="194">
        <f>VLOOKUP($A74,'[1]Proj Data'!$C$6:$DP$335,112,FALSE)</f>
        <v>0</v>
      </c>
    </row>
    <row r="75" spans="1:18" s="217" customFormat="1" ht="50.45" customHeight="1" x14ac:dyDescent="0.2">
      <c r="A75" s="215">
        <v>264</v>
      </c>
      <c r="B75" s="215" t="s">
        <v>91</v>
      </c>
      <c r="C75" s="215" t="s">
        <v>88</v>
      </c>
      <c r="D75" s="216" t="str">
        <f t="shared" si="1"/>
        <v>PPL Rank: 264       
Deerwood                                          
Rehab collection, lift station</v>
      </c>
      <c r="E75" s="225" t="s">
        <v>1411</v>
      </c>
      <c r="F75" s="194">
        <v>5</v>
      </c>
      <c r="G75" s="195" t="s">
        <v>1413</v>
      </c>
      <c r="H75" s="195" t="s">
        <v>1413</v>
      </c>
      <c r="I75" s="255">
        <v>0</v>
      </c>
      <c r="J75" s="195">
        <v>0</v>
      </c>
      <c r="K75" s="195">
        <v>0</v>
      </c>
      <c r="L75" s="218">
        <v>0</v>
      </c>
      <c r="M75" s="218">
        <v>0</v>
      </c>
      <c r="N75" s="218">
        <v>0</v>
      </c>
      <c r="O75" s="218">
        <v>0</v>
      </c>
      <c r="R75" s="194">
        <f>VLOOKUP($A75,'[1]Proj Data'!$C$6:$DP$335,112,FALSE)</f>
        <v>0</v>
      </c>
    </row>
    <row r="76" spans="1:18" s="217" customFormat="1" ht="50.45" customHeight="1" x14ac:dyDescent="0.2">
      <c r="A76" s="215">
        <v>285</v>
      </c>
      <c r="B76" s="215" t="s">
        <v>1131</v>
      </c>
      <c r="C76" s="215" t="s">
        <v>73</v>
      </c>
      <c r="D76" s="216" t="str">
        <f t="shared" si="1"/>
        <v>PPL Rank: 285       
Delhi                                             
Rehab collection and treatment</v>
      </c>
      <c r="E76" s="225" t="s">
        <v>1417</v>
      </c>
      <c r="F76" s="194">
        <v>8</v>
      </c>
      <c r="G76" s="195" t="s">
        <v>1413</v>
      </c>
      <c r="H76" s="195" t="s">
        <v>1413</v>
      </c>
      <c r="I76" s="255">
        <v>0</v>
      </c>
      <c r="J76" s="195">
        <v>0</v>
      </c>
      <c r="K76" s="195">
        <v>0</v>
      </c>
      <c r="L76" s="218">
        <v>0</v>
      </c>
      <c r="M76" s="218">
        <v>0</v>
      </c>
      <c r="N76" s="218">
        <v>0</v>
      </c>
      <c r="O76" s="218">
        <v>0</v>
      </c>
      <c r="R76" s="194" t="str">
        <f>VLOOKUP($A76,'[1]Proj Data'!$C$6:$DP$335,112,FALSE)</f>
        <v>2023 award</v>
      </c>
    </row>
    <row r="77" spans="1:18" s="217" customFormat="1" ht="50.45" customHeight="1" x14ac:dyDescent="0.2">
      <c r="A77" s="215">
        <v>80</v>
      </c>
      <c r="B77" s="215" t="s">
        <v>258</v>
      </c>
      <c r="C77" s="215" t="s">
        <v>69</v>
      </c>
      <c r="D77" s="216" t="str">
        <f t="shared" si="1"/>
        <v>PPL Rank: 80        
Dennison                                          
Rehab collection</v>
      </c>
      <c r="E77" s="225" t="s">
        <v>1414</v>
      </c>
      <c r="F77" s="194">
        <v>10</v>
      </c>
      <c r="G77" s="195" t="s">
        <v>1413</v>
      </c>
      <c r="H77" s="195" t="s">
        <v>1413</v>
      </c>
      <c r="I77" s="255">
        <v>0</v>
      </c>
      <c r="J77" s="195">
        <v>0</v>
      </c>
      <c r="K77" s="195">
        <v>0</v>
      </c>
      <c r="L77" s="218">
        <v>0</v>
      </c>
      <c r="M77" s="218">
        <v>0</v>
      </c>
      <c r="N77" s="218">
        <v>0</v>
      </c>
      <c r="O77" s="218">
        <v>0</v>
      </c>
      <c r="R77" s="194">
        <f>VLOOKUP($A77,'[1]Proj Data'!$C$6:$DP$335,112,FALSE)</f>
        <v>0</v>
      </c>
    </row>
    <row r="78" spans="1:18" s="217" customFormat="1" ht="50.45" customHeight="1" x14ac:dyDescent="0.2">
      <c r="A78" s="215">
        <v>191</v>
      </c>
      <c r="B78" s="215" t="s">
        <v>92</v>
      </c>
      <c r="C78" s="215" t="s">
        <v>259</v>
      </c>
      <c r="D78" s="216" t="str">
        <f t="shared" si="1"/>
        <v>PPL Rank: 191       
Detroit Lakes                                     
Rehab collection, Campbell Ave and Linden Lane</v>
      </c>
      <c r="E78" s="225" t="s">
        <v>1416</v>
      </c>
      <c r="F78" s="194">
        <v>4</v>
      </c>
      <c r="G78" s="195" t="s">
        <v>1415</v>
      </c>
      <c r="H78" s="195" t="s">
        <v>1413</v>
      </c>
      <c r="I78" s="255">
        <v>45047</v>
      </c>
      <c r="J78" s="195">
        <v>45176</v>
      </c>
      <c r="K78" s="195">
        <v>0</v>
      </c>
      <c r="L78" s="218">
        <v>0</v>
      </c>
      <c r="M78" s="218">
        <v>0</v>
      </c>
      <c r="N78" s="218">
        <v>0</v>
      </c>
      <c r="O78" s="218">
        <v>0</v>
      </c>
      <c r="R78" s="194">
        <f>VLOOKUP($A78,'[1]Proj Data'!$C$6:$DP$335,112,FALSE)</f>
        <v>0</v>
      </c>
    </row>
    <row r="79" spans="1:18" s="217" customFormat="1" ht="50.45" customHeight="1" x14ac:dyDescent="0.2">
      <c r="A79" s="215">
        <v>107</v>
      </c>
      <c r="B79" s="215" t="s">
        <v>260</v>
      </c>
      <c r="C79" s="215" t="s">
        <v>68</v>
      </c>
      <c r="D79" s="216" t="str">
        <f t="shared" si="1"/>
        <v>PPL Rank: 107       
Dodge Center                                      
Rehab treatment</v>
      </c>
      <c r="E79" s="225" t="s">
        <v>1416</v>
      </c>
      <c r="F79" s="194">
        <v>4</v>
      </c>
      <c r="G79" s="195" t="s">
        <v>1413</v>
      </c>
      <c r="H79" s="195" t="s">
        <v>1413</v>
      </c>
      <c r="I79" s="255">
        <v>0</v>
      </c>
      <c r="J79" s="195">
        <v>0</v>
      </c>
      <c r="K79" s="195">
        <v>0</v>
      </c>
      <c r="L79" s="218">
        <v>0</v>
      </c>
      <c r="M79" s="218">
        <v>0</v>
      </c>
      <c r="N79" s="218">
        <v>0</v>
      </c>
      <c r="O79" s="218">
        <v>0</v>
      </c>
      <c r="R79" s="194">
        <f>VLOOKUP($A79,'[1]Proj Data'!$C$6:$DP$335,112,FALSE)</f>
        <v>0</v>
      </c>
    </row>
    <row r="80" spans="1:18" s="217" customFormat="1" ht="50.45" customHeight="1" x14ac:dyDescent="0.2">
      <c r="A80" s="215">
        <v>114</v>
      </c>
      <c r="B80" s="215" t="s">
        <v>1132</v>
      </c>
      <c r="C80" s="215" t="s">
        <v>69</v>
      </c>
      <c r="D80" s="216" t="str">
        <f t="shared" si="1"/>
        <v>PPL Rank: 114       
Dumont                                            
Rehab collection</v>
      </c>
      <c r="E80" s="225" t="s">
        <v>1416</v>
      </c>
      <c r="F80" s="194">
        <v>4</v>
      </c>
      <c r="G80" s="195" t="s">
        <v>1413</v>
      </c>
      <c r="H80" s="195" t="s">
        <v>1413</v>
      </c>
      <c r="I80" s="255">
        <v>0</v>
      </c>
      <c r="J80" s="195">
        <v>0</v>
      </c>
      <c r="K80" s="195">
        <v>0</v>
      </c>
      <c r="L80" s="218">
        <v>0</v>
      </c>
      <c r="M80" s="218">
        <v>0</v>
      </c>
      <c r="N80" s="218" t="s">
        <v>1424</v>
      </c>
      <c r="O80" s="218">
        <v>0</v>
      </c>
      <c r="R80" s="194">
        <f>VLOOKUP($A80,'[1]Proj Data'!$C$6:$DP$335,112,FALSE)</f>
        <v>0</v>
      </c>
    </row>
    <row r="81" spans="1:18" s="217" customFormat="1" ht="50.45" customHeight="1" x14ac:dyDescent="0.2">
      <c r="A81" s="215">
        <v>121</v>
      </c>
      <c r="B81" s="215" t="s">
        <v>93</v>
      </c>
      <c r="C81" s="215" t="s">
        <v>663</v>
      </c>
      <c r="D81" s="216" t="str">
        <f t="shared" si="1"/>
        <v>PPL Rank: 121       
Eagle Bend                                        
Rehab collection, Ph 5</v>
      </c>
      <c r="E81" s="225" t="s">
        <v>1411</v>
      </c>
      <c r="F81" s="194">
        <v>5</v>
      </c>
      <c r="G81" s="195" t="s">
        <v>1413</v>
      </c>
      <c r="H81" s="195" t="s">
        <v>1415</v>
      </c>
      <c r="I81" s="255">
        <v>0</v>
      </c>
      <c r="J81" s="195">
        <v>0</v>
      </c>
      <c r="K81" s="195">
        <v>0</v>
      </c>
      <c r="L81" s="218">
        <v>635920</v>
      </c>
      <c r="M81" s="218">
        <v>0</v>
      </c>
      <c r="N81" s="218">
        <v>0</v>
      </c>
      <c r="O81" s="218">
        <v>0</v>
      </c>
      <c r="R81" s="194">
        <f>VLOOKUP($A81,'[1]Proj Data'!$C$6:$DP$335,112,FALSE)</f>
        <v>0</v>
      </c>
    </row>
    <row r="82" spans="1:18" s="217" customFormat="1" ht="50.45" customHeight="1" x14ac:dyDescent="0.2">
      <c r="A82" s="215">
        <v>239</v>
      </c>
      <c r="B82" s="215" t="s">
        <v>95</v>
      </c>
      <c r="C82" s="215" t="s">
        <v>96</v>
      </c>
      <c r="D82" s="216" t="str">
        <f t="shared" si="1"/>
        <v>PPL Rank: 239       
East Gull Lake                                    
Consolidate treatment</v>
      </c>
      <c r="E82" s="225" t="s">
        <v>1411</v>
      </c>
      <c r="F82" s="194">
        <v>5</v>
      </c>
      <c r="G82" s="195" t="s">
        <v>1413</v>
      </c>
      <c r="H82" s="195" t="s">
        <v>1415</v>
      </c>
      <c r="I82" s="255">
        <v>0</v>
      </c>
      <c r="J82" s="195">
        <v>0</v>
      </c>
      <c r="K82" s="195">
        <v>0</v>
      </c>
      <c r="L82" s="218">
        <v>0</v>
      </c>
      <c r="M82" s="218">
        <v>0</v>
      </c>
      <c r="N82" s="218">
        <v>0</v>
      </c>
      <c r="O82" s="218">
        <v>0</v>
      </c>
      <c r="R82" s="194">
        <f>VLOOKUP($A82,'[1]Proj Data'!$C$6:$DP$335,112,FALSE)</f>
        <v>0</v>
      </c>
    </row>
    <row r="83" spans="1:18" s="217" customFormat="1" ht="50.45" customHeight="1" x14ac:dyDescent="0.2">
      <c r="A83" s="215">
        <v>59</v>
      </c>
      <c r="B83" s="215" t="s">
        <v>805</v>
      </c>
      <c r="C83" s="215" t="s">
        <v>69</v>
      </c>
      <c r="D83" s="216" t="str">
        <f t="shared" si="1"/>
        <v>PPL Rank: 59        
East Koochiching SSD                              
Rehab collection</v>
      </c>
      <c r="E83" s="225" t="s">
        <v>1411</v>
      </c>
      <c r="F83" s="194" t="s">
        <v>1428</v>
      </c>
      <c r="G83" s="195" t="s">
        <v>1413</v>
      </c>
      <c r="H83" s="195" t="s">
        <v>1415</v>
      </c>
      <c r="I83" s="255">
        <v>0</v>
      </c>
      <c r="J83" s="195">
        <v>0</v>
      </c>
      <c r="K83" s="195">
        <v>0</v>
      </c>
      <c r="L83" s="218">
        <v>0</v>
      </c>
      <c r="M83" s="218">
        <v>0</v>
      </c>
      <c r="N83" s="218">
        <v>0</v>
      </c>
      <c r="O83" s="218">
        <v>0</v>
      </c>
      <c r="R83" s="194">
        <f>VLOOKUP($A83,'[1]Proj Data'!$C$6:$DP$335,112,FALSE)</f>
        <v>0</v>
      </c>
    </row>
    <row r="84" spans="1:18" s="217" customFormat="1" ht="50.45" customHeight="1" x14ac:dyDescent="0.2">
      <c r="A84" s="215">
        <v>46</v>
      </c>
      <c r="B84" s="215" t="s">
        <v>261</v>
      </c>
      <c r="C84" s="215" t="s">
        <v>69</v>
      </c>
      <c r="D84" s="216" t="str">
        <f t="shared" si="1"/>
        <v>PPL Rank: 46        
Edgerton                                          
Rehab collection</v>
      </c>
      <c r="E84" s="225" t="s">
        <v>1417</v>
      </c>
      <c r="F84" s="194">
        <v>8</v>
      </c>
      <c r="G84" s="195" t="s">
        <v>1413</v>
      </c>
      <c r="H84" s="195" t="s">
        <v>1413</v>
      </c>
      <c r="I84" s="255">
        <v>0</v>
      </c>
      <c r="J84" s="195">
        <v>0</v>
      </c>
      <c r="K84" s="195">
        <v>0</v>
      </c>
      <c r="L84" s="218">
        <v>2407633.7101520845</v>
      </c>
      <c r="M84" s="218">
        <v>0</v>
      </c>
      <c r="N84" s="218" t="s">
        <v>1418</v>
      </c>
      <c r="O84" s="218">
        <v>2983500</v>
      </c>
      <c r="R84" s="194">
        <f>VLOOKUP($A84,'[1]Proj Data'!$C$6:$DP$335,112,FALSE)</f>
        <v>0</v>
      </c>
    </row>
    <row r="85" spans="1:18" s="217" customFormat="1" ht="50.45" customHeight="1" x14ac:dyDescent="0.2">
      <c r="A85" s="215">
        <v>115</v>
      </c>
      <c r="B85" s="215" t="s">
        <v>98</v>
      </c>
      <c r="C85" s="215" t="s">
        <v>73</v>
      </c>
      <c r="D85" s="216" t="str">
        <f t="shared" si="1"/>
        <v>PPL Rank: 115       
Elbow Lake                                        
Rehab collection and treatment</v>
      </c>
      <c r="E85" s="225" t="s">
        <v>1416</v>
      </c>
      <c r="F85" s="194">
        <v>4</v>
      </c>
      <c r="G85" s="195" t="s">
        <v>1413</v>
      </c>
      <c r="H85" s="195" t="s">
        <v>1415</v>
      </c>
      <c r="I85" s="255">
        <v>0</v>
      </c>
      <c r="J85" s="195">
        <v>0</v>
      </c>
      <c r="K85" s="195">
        <v>0</v>
      </c>
      <c r="L85" s="218">
        <v>0</v>
      </c>
      <c r="M85" s="218">
        <v>0</v>
      </c>
      <c r="N85" s="218">
        <v>0</v>
      </c>
      <c r="O85" s="218">
        <v>0</v>
      </c>
      <c r="R85" s="194">
        <f>VLOOKUP($A85,'[1]Proj Data'!$C$6:$DP$335,112,FALSE)</f>
        <v>0</v>
      </c>
    </row>
    <row r="86" spans="1:18" s="217" customFormat="1" ht="50.45" customHeight="1" x14ac:dyDescent="0.2">
      <c r="A86" s="215">
        <v>81</v>
      </c>
      <c r="B86" s="215" t="s">
        <v>389</v>
      </c>
      <c r="C86" s="215" t="s">
        <v>69</v>
      </c>
      <c r="D86" s="216" t="str">
        <f t="shared" si="1"/>
        <v>PPL Rank: 81        
Elmore                                            
Rehab collection</v>
      </c>
      <c r="E86" s="225" t="s">
        <v>1414</v>
      </c>
      <c r="F86" s="194">
        <v>9</v>
      </c>
      <c r="G86" s="195" t="s">
        <v>1413</v>
      </c>
      <c r="H86" s="195" t="s">
        <v>1413</v>
      </c>
      <c r="I86" s="255">
        <v>0</v>
      </c>
      <c r="J86" s="195">
        <v>0</v>
      </c>
      <c r="K86" s="195">
        <v>0</v>
      </c>
      <c r="L86" s="218">
        <v>0</v>
      </c>
      <c r="M86" s="218">
        <v>0</v>
      </c>
      <c r="N86" s="218">
        <v>0</v>
      </c>
      <c r="O86" s="218">
        <v>0</v>
      </c>
      <c r="R86" s="194">
        <f>VLOOKUP($A86,'[1]Proj Data'!$C$6:$DP$335,112,FALSE)</f>
        <v>0</v>
      </c>
    </row>
    <row r="87" spans="1:18" s="217" customFormat="1" ht="50.45" customHeight="1" x14ac:dyDescent="0.2">
      <c r="A87" s="215">
        <v>181</v>
      </c>
      <c r="B87" s="215" t="s">
        <v>100</v>
      </c>
      <c r="C87" s="215" t="s">
        <v>101</v>
      </c>
      <c r="D87" s="216" t="str">
        <f t="shared" si="1"/>
        <v>PPL Rank: 181       
Elysian - Stormwater                              
Infiltration basin</v>
      </c>
      <c r="E87" s="225" t="s">
        <v>1414</v>
      </c>
      <c r="F87" s="194">
        <v>9</v>
      </c>
      <c r="G87" s="195" t="s">
        <v>1413</v>
      </c>
      <c r="H87" s="195" t="s">
        <v>1413</v>
      </c>
      <c r="I87" s="255">
        <v>0</v>
      </c>
      <c r="J87" s="195">
        <v>0</v>
      </c>
      <c r="K87" s="195">
        <v>0</v>
      </c>
      <c r="L87" s="218">
        <v>0</v>
      </c>
      <c r="M87" s="218">
        <v>0</v>
      </c>
      <c r="N87" s="218">
        <v>0</v>
      </c>
      <c r="O87" s="218">
        <v>0</v>
      </c>
      <c r="R87" s="194">
        <f>VLOOKUP($A87,'[1]Proj Data'!$C$6:$DP$335,112,FALSE)</f>
        <v>0</v>
      </c>
    </row>
    <row r="88" spans="1:18" s="217" customFormat="1" ht="50.45" customHeight="1" x14ac:dyDescent="0.2">
      <c r="A88" s="215">
        <v>22</v>
      </c>
      <c r="B88" s="215" t="s">
        <v>806</v>
      </c>
      <c r="C88" s="215" t="s">
        <v>1133</v>
      </c>
      <c r="D88" s="216" t="str">
        <f t="shared" si="1"/>
        <v xml:space="preserve">PPL Rank: 22        
Emmons                                            
Adv trmt - phos, new WWTP </v>
      </c>
      <c r="E88" s="225" t="s">
        <v>1414</v>
      </c>
      <c r="F88" s="194">
        <v>10</v>
      </c>
      <c r="G88" s="195" t="s">
        <v>1413</v>
      </c>
      <c r="H88" s="195" t="s">
        <v>1413</v>
      </c>
      <c r="I88" s="255">
        <v>0</v>
      </c>
      <c r="J88" s="195">
        <v>0</v>
      </c>
      <c r="K88" s="195">
        <v>0</v>
      </c>
      <c r="L88" s="218">
        <v>0</v>
      </c>
      <c r="M88" s="218" t="s">
        <v>1430</v>
      </c>
      <c r="N88" s="218" t="s">
        <v>1431</v>
      </c>
      <c r="O88" s="218">
        <v>0</v>
      </c>
      <c r="R88" s="194">
        <f>VLOOKUP($A88,'[1]Proj Data'!$C$6:$DP$335,112,FALSE)</f>
        <v>0</v>
      </c>
    </row>
    <row r="89" spans="1:18" s="217" customFormat="1" ht="50.45" customHeight="1" x14ac:dyDescent="0.2">
      <c r="A89" s="215">
        <v>220</v>
      </c>
      <c r="B89" s="215" t="s">
        <v>807</v>
      </c>
      <c r="C89" s="215" t="s">
        <v>808</v>
      </c>
      <c r="D89" s="216" t="str">
        <f t="shared" si="1"/>
        <v>PPL Rank: 220       
Evansville                                        
Rehab collection and treatment, LS</v>
      </c>
      <c r="E89" s="225" t="s">
        <v>1416</v>
      </c>
      <c r="F89" s="194">
        <v>4</v>
      </c>
      <c r="G89" s="195" t="s">
        <v>1413</v>
      </c>
      <c r="H89" s="195" t="s">
        <v>1415</v>
      </c>
      <c r="I89" s="255">
        <v>45126</v>
      </c>
      <c r="J89" s="195">
        <v>0</v>
      </c>
      <c r="K89" s="195">
        <v>0</v>
      </c>
      <c r="L89" s="218">
        <v>454834.51439562236</v>
      </c>
      <c r="M89" s="218">
        <v>0</v>
      </c>
      <c r="N89" s="218">
        <v>0</v>
      </c>
      <c r="O89" s="218">
        <v>0</v>
      </c>
      <c r="R89" s="194">
        <f>VLOOKUP($A89,'[1]Proj Data'!$C$6:$DP$335,112,FALSE)</f>
        <v>0</v>
      </c>
    </row>
    <row r="90" spans="1:18" s="217" customFormat="1" ht="50.45" customHeight="1" x14ac:dyDescent="0.2">
      <c r="A90" s="215">
        <v>221</v>
      </c>
      <c r="B90" s="215" t="s">
        <v>102</v>
      </c>
      <c r="C90" s="215" t="s">
        <v>69</v>
      </c>
      <c r="D90" s="216" t="str">
        <f t="shared" si="1"/>
        <v>PPL Rank: 221       
Eveleth                                           
Rehab collection</v>
      </c>
      <c r="E90" s="225" t="s">
        <v>1416</v>
      </c>
      <c r="F90" s="194" t="s">
        <v>1422</v>
      </c>
      <c r="G90" s="195" t="s">
        <v>1413</v>
      </c>
      <c r="H90" s="195" t="s">
        <v>1413</v>
      </c>
      <c r="I90" s="255">
        <v>0</v>
      </c>
      <c r="J90" s="195">
        <v>0</v>
      </c>
      <c r="K90" s="195">
        <v>0</v>
      </c>
      <c r="L90" s="218">
        <v>0</v>
      </c>
      <c r="M90" s="218">
        <v>0</v>
      </c>
      <c r="N90" s="218">
        <v>0</v>
      </c>
      <c r="O90" s="218">
        <v>0</v>
      </c>
      <c r="R90" s="194">
        <f>VLOOKUP($A90,'[1]Proj Data'!$C$6:$DP$335,112,FALSE)</f>
        <v>0</v>
      </c>
    </row>
    <row r="91" spans="1:18" s="217" customFormat="1" ht="50.45" customHeight="1" x14ac:dyDescent="0.2">
      <c r="A91" s="215">
        <v>72</v>
      </c>
      <c r="B91" s="215" t="s">
        <v>167</v>
      </c>
      <c r="C91" s="215" t="s">
        <v>809</v>
      </c>
      <c r="D91" s="216" t="str">
        <f t="shared" si="1"/>
        <v>PPL Rank: 72        
Fairmont                                          
Rehab trmt, biosolids improvements</v>
      </c>
      <c r="E91" s="225" t="s">
        <v>1414</v>
      </c>
      <c r="F91" s="194">
        <v>9</v>
      </c>
      <c r="G91" s="195" t="s">
        <v>1415</v>
      </c>
      <c r="H91" s="195" t="s">
        <v>1413</v>
      </c>
      <c r="I91" s="255" t="s">
        <v>1415</v>
      </c>
      <c r="J91" s="195">
        <v>0</v>
      </c>
      <c r="K91" s="195">
        <v>0</v>
      </c>
      <c r="L91" s="218">
        <v>0</v>
      </c>
      <c r="M91" s="218">
        <v>6259399.5267408974</v>
      </c>
      <c r="N91" s="218">
        <v>0</v>
      </c>
      <c r="O91" s="218">
        <v>0</v>
      </c>
      <c r="R91" s="194">
        <f>VLOOKUP($A91,'[1]Proj Data'!$C$6:$DP$335,112,FALSE)</f>
        <v>0</v>
      </c>
    </row>
    <row r="92" spans="1:18" s="217" customFormat="1" ht="50.45" customHeight="1" x14ac:dyDescent="0.2">
      <c r="A92" s="215">
        <v>58</v>
      </c>
      <c r="B92" s="215" t="s">
        <v>864</v>
      </c>
      <c r="C92" s="215" t="s">
        <v>82</v>
      </c>
      <c r="D92" s="216" t="str">
        <f t="shared" si="1"/>
        <v>PPL Rank: 58        
Faribault Co - Riverside                          
Unsewered, potential SSTS</v>
      </c>
      <c r="E92" s="225" t="s">
        <v>1414</v>
      </c>
      <c r="F92" s="194">
        <v>9</v>
      </c>
      <c r="G92" s="195" t="s">
        <v>1413</v>
      </c>
      <c r="H92" s="195" t="s">
        <v>1413</v>
      </c>
      <c r="I92" s="255">
        <v>0</v>
      </c>
      <c r="J92" s="195">
        <v>0</v>
      </c>
      <c r="K92" s="195">
        <v>0</v>
      </c>
      <c r="L92" s="218">
        <v>0</v>
      </c>
      <c r="M92" s="218">
        <v>2892508.08</v>
      </c>
      <c r="N92" s="218">
        <v>0</v>
      </c>
      <c r="O92" s="218">
        <v>0</v>
      </c>
      <c r="R92" s="194">
        <f>VLOOKUP($A92,'[1]Proj Data'!$C$6:$DP$335,112,FALSE)</f>
        <v>0</v>
      </c>
    </row>
    <row r="93" spans="1:18" s="217" customFormat="1" ht="50.45" customHeight="1" x14ac:dyDescent="0.2">
      <c r="A93" s="215">
        <v>119</v>
      </c>
      <c r="B93" s="215" t="s">
        <v>934</v>
      </c>
      <c r="C93" s="215" t="s">
        <v>73</v>
      </c>
      <c r="D93" s="216" t="str">
        <f t="shared" si="1"/>
        <v>PPL Rank: 119       
Fergus Falls                                      
Rehab collection and treatment</v>
      </c>
      <c r="E93" s="225" t="s">
        <v>1416</v>
      </c>
      <c r="F93" s="194">
        <v>4</v>
      </c>
      <c r="G93" s="195" t="s">
        <v>1413</v>
      </c>
      <c r="H93" s="195" t="s">
        <v>1413</v>
      </c>
      <c r="I93" s="255">
        <v>0</v>
      </c>
      <c r="J93" s="195">
        <v>0</v>
      </c>
      <c r="K93" s="195">
        <v>0</v>
      </c>
      <c r="L93" s="218">
        <v>0</v>
      </c>
      <c r="M93" s="218">
        <v>0</v>
      </c>
      <c r="N93" s="218">
        <v>0</v>
      </c>
      <c r="O93" s="218">
        <v>0</v>
      </c>
      <c r="R93" s="194">
        <f>VLOOKUP($A93,'[1]Proj Data'!$C$6:$DP$335,112,FALSE)</f>
        <v>0</v>
      </c>
    </row>
    <row r="94" spans="1:18" s="217" customFormat="1" ht="50.45" customHeight="1" x14ac:dyDescent="0.2">
      <c r="A94" s="215">
        <v>168</v>
      </c>
      <c r="B94" s="215" t="s">
        <v>810</v>
      </c>
      <c r="C94" s="215" t="s">
        <v>69</v>
      </c>
      <c r="D94" s="216" t="str">
        <f t="shared" si="1"/>
        <v>PPL Rank: 168       
Flensburg                                         
Rehab collection</v>
      </c>
      <c r="E94" s="225" t="s">
        <v>1411</v>
      </c>
      <c r="F94" s="194">
        <v>5</v>
      </c>
      <c r="G94" s="195" t="s">
        <v>1413</v>
      </c>
      <c r="H94" s="195" t="s">
        <v>1413</v>
      </c>
      <c r="I94" s="255">
        <v>0</v>
      </c>
      <c r="J94" s="195">
        <v>0</v>
      </c>
      <c r="K94" s="195">
        <v>0</v>
      </c>
      <c r="L94" s="218">
        <v>0</v>
      </c>
      <c r="M94" s="218">
        <v>0</v>
      </c>
      <c r="N94" s="218" t="s">
        <v>1432</v>
      </c>
      <c r="O94" s="218">
        <v>0</v>
      </c>
      <c r="R94" s="194">
        <f>VLOOKUP($A94,'[1]Proj Data'!$C$6:$DP$335,112,FALSE)</f>
        <v>0</v>
      </c>
    </row>
    <row r="95" spans="1:18" s="217" customFormat="1" ht="50.45" customHeight="1" x14ac:dyDescent="0.2">
      <c r="A95" s="215">
        <v>122</v>
      </c>
      <c r="B95" s="215" t="s">
        <v>263</v>
      </c>
      <c r="C95" s="215" t="s">
        <v>233</v>
      </c>
      <c r="D95" s="216" t="str">
        <f t="shared" si="1"/>
        <v>PPL Rank: 122       
Florence Twp                                      
Unsewered, Frontenac Station</v>
      </c>
      <c r="E95" s="225" t="s">
        <v>1414</v>
      </c>
      <c r="F95" s="194">
        <v>10</v>
      </c>
      <c r="G95" s="195" t="s">
        <v>1413</v>
      </c>
      <c r="H95" s="195" t="s">
        <v>1413</v>
      </c>
      <c r="I95" s="255">
        <v>0</v>
      </c>
      <c r="J95" s="195">
        <v>0</v>
      </c>
      <c r="K95" s="195">
        <v>0</v>
      </c>
      <c r="L95" s="218">
        <v>0</v>
      </c>
      <c r="M95" s="218">
        <v>0</v>
      </c>
      <c r="N95" s="218">
        <v>0</v>
      </c>
      <c r="O95" s="218">
        <v>0</v>
      </c>
      <c r="R95" s="194">
        <f>VLOOKUP($A95,'[1]Proj Data'!$C$6:$DP$335,112,FALSE)</f>
        <v>0</v>
      </c>
    </row>
    <row r="96" spans="1:18" s="217" customFormat="1" ht="50.45" customHeight="1" x14ac:dyDescent="0.2">
      <c r="A96" s="215">
        <v>169</v>
      </c>
      <c r="B96" s="215" t="s">
        <v>104</v>
      </c>
      <c r="C96" s="215" t="s">
        <v>69</v>
      </c>
      <c r="D96" s="216" t="str">
        <f t="shared" si="1"/>
        <v>PPL Rank: 169       
Foley                                             
Rehab collection</v>
      </c>
      <c r="E96" s="225" t="s">
        <v>165</v>
      </c>
      <c r="F96" s="194" t="s">
        <v>1419</v>
      </c>
      <c r="G96" s="195" t="s">
        <v>1413</v>
      </c>
      <c r="H96" s="195" t="s">
        <v>1413</v>
      </c>
      <c r="I96" s="255">
        <v>0</v>
      </c>
      <c r="J96" s="195">
        <v>0</v>
      </c>
      <c r="K96" s="195">
        <v>0</v>
      </c>
      <c r="L96" s="218">
        <v>0</v>
      </c>
      <c r="M96" s="218">
        <v>0</v>
      </c>
      <c r="N96" s="218">
        <v>0</v>
      </c>
      <c r="O96" s="218">
        <v>0</v>
      </c>
      <c r="R96" s="194">
        <f>VLOOKUP($A96,'[1]Proj Data'!$C$6:$DP$335,112,FALSE)</f>
        <v>0</v>
      </c>
    </row>
    <row r="97" spans="1:18" s="217" customFormat="1" ht="50.45" customHeight="1" x14ac:dyDescent="0.2">
      <c r="A97" s="215">
        <v>82</v>
      </c>
      <c r="B97" s="215" t="s">
        <v>104</v>
      </c>
      <c r="C97" s="215" t="s">
        <v>264</v>
      </c>
      <c r="D97" s="216" t="str">
        <f t="shared" si="1"/>
        <v>PPL Rank: 82        
Foley                                             
Regionalize, connect to St. Cloud</v>
      </c>
      <c r="E97" s="225" t="s">
        <v>165</v>
      </c>
      <c r="F97" s="194" t="s">
        <v>1419</v>
      </c>
      <c r="G97" s="195" t="s">
        <v>1413</v>
      </c>
      <c r="H97" s="195" t="s">
        <v>1413</v>
      </c>
      <c r="I97" s="255">
        <v>44286</v>
      </c>
      <c r="J97" s="195">
        <v>44763</v>
      </c>
      <c r="K97" s="195">
        <v>0</v>
      </c>
      <c r="L97" s="218">
        <v>0</v>
      </c>
      <c r="M97" s="218">
        <v>7000000</v>
      </c>
      <c r="N97" s="218">
        <v>0</v>
      </c>
      <c r="O97" s="218">
        <v>0</v>
      </c>
      <c r="R97" s="194">
        <f>VLOOKUP($A97,'[1]Proj Data'!$C$6:$DP$335,112,FALSE)</f>
        <v>0</v>
      </c>
    </row>
    <row r="98" spans="1:18" s="217" customFormat="1" ht="50.45" customHeight="1" x14ac:dyDescent="0.2">
      <c r="A98" s="215">
        <v>192</v>
      </c>
      <c r="B98" s="215" t="s">
        <v>265</v>
      </c>
      <c r="C98" s="215" t="s">
        <v>1134</v>
      </c>
      <c r="D98" s="216" t="str">
        <f t="shared" si="1"/>
        <v>PPL Rank: 192       
Fosston                                           
Rehab treatment, add pond</v>
      </c>
      <c r="E98" s="225" t="s">
        <v>1411</v>
      </c>
      <c r="F98" s="194">
        <v>1</v>
      </c>
      <c r="G98" s="195" t="s">
        <v>1413</v>
      </c>
      <c r="H98" s="195" t="s">
        <v>1415</v>
      </c>
      <c r="I98" s="255">
        <v>44651</v>
      </c>
      <c r="J98" s="195">
        <v>0</v>
      </c>
      <c r="K98" s="195">
        <v>0</v>
      </c>
      <c r="L98" s="218">
        <v>5000000</v>
      </c>
      <c r="M98" s="218">
        <v>0</v>
      </c>
      <c r="N98" s="218">
        <v>0</v>
      </c>
      <c r="O98" s="218">
        <v>0</v>
      </c>
      <c r="R98" s="194">
        <f>VLOOKUP($A98,'[1]Proj Data'!$C$6:$DP$335,112,FALSE)</f>
        <v>0</v>
      </c>
    </row>
    <row r="99" spans="1:18" s="217" customFormat="1" ht="50.45" customHeight="1" x14ac:dyDescent="0.2">
      <c r="A99" s="215">
        <v>228</v>
      </c>
      <c r="B99" s="215" t="s">
        <v>194</v>
      </c>
      <c r="C99" s="215" t="s">
        <v>46</v>
      </c>
      <c r="D99" s="216" t="str">
        <f t="shared" si="1"/>
        <v>PPL Rank: 228       
Foxhome                                           
Unsewered, collection and treatment</v>
      </c>
      <c r="E99" s="225" t="s">
        <v>1416</v>
      </c>
      <c r="F99" s="194">
        <v>4</v>
      </c>
      <c r="G99" s="195" t="s">
        <v>1413</v>
      </c>
      <c r="H99" s="195" t="s">
        <v>1413</v>
      </c>
      <c r="I99" s="255">
        <v>0</v>
      </c>
      <c r="J99" s="195">
        <v>0</v>
      </c>
      <c r="K99" s="195">
        <v>0</v>
      </c>
      <c r="L99" s="218">
        <v>0</v>
      </c>
      <c r="M99" s="218">
        <v>0</v>
      </c>
      <c r="N99" s="218" t="s">
        <v>1424</v>
      </c>
      <c r="O99" s="218">
        <v>1140000</v>
      </c>
      <c r="R99" s="194">
        <f>VLOOKUP($A99,'[1]Proj Data'!$C$6:$DP$335,112,FALSE)</f>
        <v>0</v>
      </c>
    </row>
    <row r="100" spans="1:18" s="217" customFormat="1" ht="50.45" customHeight="1" x14ac:dyDescent="0.2">
      <c r="A100" s="215">
        <v>250</v>
      </c>
      <c r="B100" s="215" t="s">
        <v>105</v>
      </c>
      <c r="C100" s="215" t="s">
        <v>811</v>
      </c>
      <c r="D100" s="216" t="str">
        <f t="shared" si="1"/>
        <v>PPL Rank: 250       
Frazee                                            
Rehab collection, East Main Ave</v>
      </c>
      <c r="E100" s="225" t="s">
        <v>1416</v>
      </c>
      <c r="F100" s="194">
        <v>4</v>
      </c>
      <c r="G100" s="195" t="s">
        <v>1413</v>
      </c>
      <c r="H100" s="195" t="s">
        <v>1415</v>
      </c>
      <c r="I100" s="255">
        <v>0</v>
      </c>
      <c r="J100" s="195">
        <v>0</v>
      </c>
      <c r="K100" s="195">
        <v>0</v>
      </c>
      <c r="L100" s="218">
        <v>0</v>
      </c>
      <c r="M100" s="218">
        <v>0</v>
      </c>
      <c r="N100" s="218">
        <v>0</v>
      </c>
      <c r="O100" s="218">
        <v>0</v>
      </c>
      <c r="R100" s="194">
        <f>VLOOKUP($A100,'[1]Proj Data'!$C$6:$DP$335,112,FALSE)</f>
        <v>0</v>
      </c>
    </row>
    <row r="101" spans="1:18" s="217" customFormat="1" ht="50.45" customHeight="1" x14ac:dyDescent="0.2">
      <c r="A101" s="215">
        <v>55</v>
      </c>
      <c r="B101" s="215" t="s">
        <v>266</v>
      </c>
      <c r="C101" s="215" t="s">
        <v>881</v>
      </c>
      <c r="D101" s="216" t="str">
        <f t="shared" si="1"/>
        <v>PPL Rank: 55        
Fulda                                             
Rehab collection, expand treatment</v>
      </c>
      <c r="E101" s="225" t="s">
        <v>1417</v>
      </c>
      <c r="F101" s="194">
        <v>8</v>
      </c>
      <c r="G101" s="195" t="s">
        <v>1413</v>
      </c>
      <c r="H101" s="195" t="s">
        <v>1413</v>
      </c>
      <c r="I101" s="255">
        <v>0</v>
      </c>
      <c r="J101" s="195">
        <v>0</v>
      </c>
      <c r="K101" s="195">
        <v>0</v>
      </c>
      <c r="L101" s="218">
        <v>0</v>
      </c>
      <c r="M101" s="218">
        <v>0</v>
      </c>
      <c r="N101" s="218" t="s">
        <v>1424</v>
      </c>
      <c r="O101" s="218">
        <v>0</v>
      </c>
      <c r="R101" s="194">
        <f>VLOOKUP($A101,'[1]Proj Data'!$C$6:$DP$335,112,FALSE)</f>
        <v>0</v>
      </c>
    </row>
    <row r="102" spans="1:18" s="217" customFormat="1" ht="50.45" customHeight="1" x14ac:dyDescent="0.2">
      <c r="A102" s="215">
        <v>297</v>
      </c>
      <c r="B102" s="215" t="s">
        <v>812</v>
      </c>
      <c r="C102" s="215" t="s">
        <v>813</v>
      </c>
      <c r="D102" s="216" t="str">
        <f t="shared" si="1"/>
        <v>PPL Rank: 297       
Garrison Kathio WMLL SD                           
Rehab collection, LS SCADA/backup generator</v>
      </c>
      <c r="E102" s="225" t="s">
        <v>1411</v>
      </c>
      <c r="F102" s="194">
        <v>5</v>
      </c>
      <c r="G102" s="195" t="s">
        <v>1413</v>
      </c>
      <c r="H102" s="195" t="s">
        <v>1413</v>
      </c>
      <c r="I102" s="255">
        <v>0</v>
      </c>
      <c r="J102" s="195">
        <v>0</v>
      </c>
      <c r="K102" s="195">
        <v>0</v>
      </c>
      <c r="L102" s="218">
        <v>0</v>
      </c>
      <c r="M102" s="218">
        <v>0</v>
      </c>
      <c r="N102" s="218">
        <v>0</v>
      </c>
      <c r="O102" s="218">
        <v>0</v>
      </c>
      <c r="R102" s="194">
        <f>VLOOKUP($A102,'[1]Proj Data'!$C$6:$DP$335,112,FALSE)</f>
        <v>0</v>
      </c>
    </row>
    <row r="103" spans="1:18" s="217" customFormat="1" ht="50.45" customHeight="1" x14ac:dyDescent="0.2">
      <c r="A103" s="215">
        <v>38</v>
      </c>
      <c r="B103" s="215" t="s">
        <v>267</v>
      </c>
      <c r="C103" s="215" t="s">
        <v>882</v>
      </c>
      <c r="D103" s="216" t="str">
        <f t="shared" si="1"/>
        <v>PPL Rank: 38        
Garvin                                            
Adv trmt - phos, rehab collection</v>
      </c>
      <c r="E103" s="225" t="s">
        <v>1417</v>
      </c>
      <c r="F103" s="194">
        <v>8</v>
      </c>
      <c r="G103" s="195" t="s">
        <v>1413</v>
      </c>
      <c r="H103" s="195" t="s">
        <v>1413</v>
      </c>
      <c r="I103" s="255">
        <v>0</v>
      </c>
      <c r="J103" s="195">
        <v>0</v>
      </c>
      <c r="K103" s="195">
        <v>0</v>
      </c>
      <c r="L103" s="218">
        <v>0</v>
      </c>
      <c r="M103" s="218">
        <v>0</v>
      </c>
      <c r="N103" s="218">
        <v>0</v>
      </c>
      <c r="O103" s="218">
        <v>0</v>
      </c>
      <c r="R103" s="194">
        <f>VLOOKUP($A103,'[1]Proj Data'!$C$6:$DP$335,112,FALSE)</f>
        <v>0</v>
      </c>
    </row>
    <row r="104" spans="1:18" s="217" customFormat="1" ht="50.45" customHeight="1" x14ac:dyDescent="0.2">
      <c r="A104" s="215">
        <v>56</v>
      </c>
      <c r="B104" s="215" t="s">
        <v>404</v>
      </c>
      <c r="C104" s="215" t="s">
        <v>814</v>
      </c>
      <c r="D104" s="216" t="str">
        <f t="shared" si="1"/>
        <v>PPL Rank: 56        
Ghent                                             
Rehab collection and treatment, expand pond</v>
      </c>
      <c r="E104" s="225" t="s">
        <v>1417</v>
      </c>
      <c r="F104" s="194">
        <v>8</v>
      </c>
      <c r="G104" s="195" t="s">
        <v>1413</v>
      </c>
      <c r="H104" s="195" t="s">
        <v>1415</v>
      </c>
      <c r="I104" s="255">
        <v>0</v>
      </c>
      <c r="J104" s="195">
        <v>0</v>
      </c>
      <c r="K104" s="195">
        <v>0</v>
      </c>
      <c r="L104" s="218">
        <v>3420000</v>
      </c>
      <c r="M104" s="218">
        <v>0</v>
      </c>
      <c r="N104" s="218">
        <v>0</v>
      </c>
      <c r="O104" s="218">
        <v>0</v>
      </c>
      <c r="R104" s="194">
        <f>VLOOKUP($A104,'[1]Proj Data'!$C$6:$DP$335,112,FALSE)</f>
        <v>0</v>
      </c>
    </row>
    <row r="105" spans="1:18" s="217" customFormat="1" ht="50.45" customHeight="1" x14ac:dyDescent="0.2">
      <c r="A105" s="215">
        <v>83</v>
      </c>
      <c r="B105" s="215" t="s">
        <v>652</v>
      </c>
      <c r="C105" s="215" t="s">
        <v>73</v>
      </c>
      <c r="D105" s="216" t="str">
        <f t="shared" si="1"/>
        <v>PPL Rank: 83        
Gilman                                            
Rehab collection and treatment</v>
      </c>
      <c r="E105" s="225" t="s">
        <v>165</v>
      </c>
      <c r="F105" s="194" t="s">
        <v>1419</v>
      </c>
      <c r="G105" s="195" t="s">
        <v>1413</v>
      </c>
      <c r="H105" s="195" t="s">
        <v>1413</v>
      </c>
      <c r="I105" s="255">
        <v>0</v>
      </c>
      <c r="J105" s="195">
        <v>0</v>
      </c>
      <c r="K105" s="195">
        <v>0</v>
      </c>
      <c r="L105" s="218">
        <v>0</v>
      </c>
      <c r="M105" s="218">
        <v>0</v>
      </c>
      <c r="N105" s="218" t="s">
        <v>1418</v>
      </c>
      <c r="O105" s="218">
        <v>1700000</v>
      </c>
      <c r="R105" s="194">
        <f>VLOOKUP($A105,'[1]Proj Data'!$C$6:$DP$335,112,FALSE)</f>
        <v>0</v>
      </c>
    </row>
    <row r="106" spans="1:18" s="217" customFormat="1" ht="50.45" customHeight="1" x14ac:dyDescent="0.2">
      <c r="A106" s="215">
        <v>129</v>
      </c>
      <c r="B106" s="215" t="s">
        <v>107</v>
      </c>
      <c r="C106" s="215" t="s">
        <v>69</v>
      </c>
      <c r="D106" s="216" t="str">
        <f t="shared" si="1"/>
        <v>PPL Rank: 129       
Glyndon                                           
Rehab collection</v>
      </c>
      <c r="E106" s="225" t="s">
        <v>1416</v>
      </c>
      <c r="F106" s="194">
        <v>4</v>
      </c>
      <c r="G106" s="195" t="s">
        <v>1413</v>
      </c>
      <c r="H106" s="195" t="s">
        <v>1413</v>
      </c>
      <c r="I106" s="255">
        <v>0</v>
      </c>
      <c r="J106" s="195">
        <v>0</v>
      </c>
      <c r="K106" s="195">
        <v>0</v>
      </c>
      <c r="L106" s="218">
        <v>0</v>
      </c>
      <c r="M106" s="218">
        <v>0</v>
      </c>
      <c r="N106" s="218">
        <v>0</v>
      </c>
      <c r="O106" s="218">
        <v>0</v>
      </c>
      <c r="R106" s="194">
        <f>VLOOKUP($A106,'[1]Proj Data'!$C$6:$DP$335,112,FALSE)</f>
        <v>0</v>
      </c>
    </row>
    <row r="107" spans="1:18" s="217" customFormat="1" ht="50.45" customHeight="1" x14ac:dyDescent="0.2">
      <c r="A107" s="215">
        <v>166</v>
      </c>
      <c r="B107" s="215" t="s">
        <v>815</v>
      </c>
      <c r="C107" s="215" t="s">
        <v>816</v>
      </c>
      <c r="D107" s="216" t="str">
        <f t="shared" si="1"/>
        <v>PPL Rank: 166       
Goodhue                                           
Regionalize, connect to North Zumbro SD</v>
      </c>
      <c r="E107" s="225" t="s">
        <v>1433</v>
      </c>
      <c r="F107" s="194">
        <v>10</v>
      </c>
      <c r="G107" s="195" t="s">
        <v>1413</v>
      </c>
      <c r="H107" s="195" t="s">
        <v>1413</v>
      </c>
      <c r="I107" s="255">
        <v>0</v>
      </c>
      <c r="J107" s="195">
        <v>0</v>
      </c>
      <c r="K107" s="195">
        <v>0</v>
      </c>
      <c r="L107" s="218">
        <v>0</v>
      </c>
      <c r="M107" s="218">
        <v>0</v>
      </c>
      <c r="N107" s="218">
        <v>0</v>
      </c>
      <c r="O107" s="218">
        <v>0</v>
      </c>
      <c r="R107" s="194">
        <f>VLOOKUP($A107,'[1]Proj Data'!$C$6:$DP$335,112,FALSE)</f>
        <v>0</v>
      </c>
    </row>
    <row r="108" spans="1:18" s="217" customFormat="1" ht="50.45" customHeight="1" x14ac:dyDescent="0.2">
      <c r="A108" s="215">
        <v>258</v>
      </c>
      <c r="B108" s="215" t="s">
        <v>1135</v>
      </c>
      <c r="C108" s="215" t="s">
        <v>69</v>
      </c>
      <c r="D108" s="216" t="str">
        <f t="shared" si="1"/>
        <v>PPL Rank: 258       
Granada                                           
Rehab collection</v>
      </c>
      <c r="E108" s="225" t="s">
        <v>1414</v>
      </c>
      <c r="F108" s="194">
        <v>9</v>
      </c>
      <c r="G108" s="195" t="s">
        <v>1413</v>
      </c>
      <c r="H108" s="195" t="s">
        <v>1413</v>
      </c>
      <c r="I108" s="255">
        <v>0</v>
      </c>
      <c r="J108" s="195">
        <v>0</v>
      </c>
      <c r="K108" s="195">
        <v>0</v>
      </c>
      <c r="L108" s="218">
        <v>0</v>
      </c>
      <c r="M108" s="218">
        <v>0</v>
      </c>
      <c r="N108" s="218">
        <v>0</v>
      </c>
      <c r="O108" s="218">
        <v>0</v>
      </c>
      <c r="R108" s="194">
        <f>VLOOKUP($A108,'[1]Proj Data'!$C$6:$DP$335,112,FALSE)</f>
        <v>0</v>
      </c>
    </row>
    <row r="109" spans="1:18" s="217" customFormat="1" ht="50.45" customHeight="1" x14ac:dyDescent="0.2">
      <c r="A109" s="215">
        <v>197</v>
      </c>
      <c r="B109" s="215" t="s">
        <v>1136</v>
      </c>
      <c r="C109" s="215" t="s">
        <v>1137</v>
      </c>
      <c r="D109" s="216" t="str">
        <f t="shared" si="1"/>
        <v>PPL Rank: 197       
Grand Marais                                      
Rehab treatment, primary and secondary</v>
      </c>
      <c r="E109" s="225" t="s">
        <v>1416</v>
      </c>
      <c r="F109" s="194" t="s">
        <v>1422</v>
      </c>
      <c r="G109" s="195" t="s">
        <v>1413</v>
      </c>
      <c r="H109" s="195" t="s">
        <v>1413</v>
      </c>
      <c r="I109" s="255">
        <v>0</v>
      </c>
      <c r="J109" s="195">
        <v>0</v>
      </c>
      <c r="K109" s="195">
        <v>0</v>
      </c>
      <c r="L109" s="218">
        <v>0</v>
      </c>
      <c r="M109" s="218">
        <v>0</v>
      </c>
      <c r="N109" s="218">
        <v>0</v>
      </c>
      <c r="O109" s="218">
        <v>0</v>
      </c>
      <c r="R109" s="194">
        <f>VLOOKUP($A109,'[1]Proj Data'!$C$6:$DP$335,112,FALSE)</f>
        <v>0</v>
      </c>
    </row>
    <row r="110" spans="1:18" s="217" customFormat="1" ht="50.45" customHeight="1" x14ac:dyDescent="0.2">
      <c r="A110" s="215">
        <v>31</v>
      </c>
      <c r="B110" s="215" t="s">
        <v>268</v>
      </c>
      <c r="C110" s="215" t="s">
        <v>1138</v>
      </c>
      <c r="D110" s="216" t="str">
        <f t="shared" si="1"/>
        <v>PPL Rank: 31        
Grand Meadow                                      
Adv trmt - phos, rehab collection and trmt</v>
      </c>
      <c r="E110" s="225" t="s">
        <v>1433</v>
      </c>
      <c r="F110" s="194">
        <v>10</v>
      </c>
      <c r="G110" s="195" t="s">
        <v>1413</v>
      </c>
      <c r="H110" s="195" t="s">
        <v>1413</v>
      </c>
      <c r="I110" s="255">
        <v>0</v>
      </c>
      <c r="J110" s="195">
        <v>0</v>
      </c>
      <c r="K110" s="195">
        <v>0</v>
      </c>
      <c r="L110" s="218">
        <v>5000000</v>
      </c>
      <c r="M110" s="218">
        <v>0</v>
      </c>
      <c r="N110" s="218">
        <v>0</v>
      </c>
      <c r="O110" s="218">
        <v>0</v>
      </c>
      <c r="R110" s="194">
        <f>VLOOKUP($A110,'[1]Proj Data'!$C$6:$DP$335,112,FALSE)</f>
        <v>0</v>
      </c>
    </row>
    <row r="111" spans="1:18" s="217" customFormat="1" ht="50.45" customHeight="1" x14ac:dyDescent="0.2">
      <c r="A111" s="215">
        <v>158</v>
      </c>
      <c r="B111" s="215" t="s">
        <v>207</v>
      </c>
      <c r="C111" s="215" t="s">
        <v>73</v>
      </c>
      <c r="D111" s="216" t="str">
        <f t="shared" si="1"/>
        <v>PPL Rank: 158       
Grygla                                            
Rehab collection and treatment</v>
      </c>
      <c r="E111" s="225" t="s">
        <v>1411</v>
      </c>
      <c r="F111" s="194">
        <v>1</v>
      </c>
      <c r="G111" s="195" t="s">
        <v>1413</v>
      </c>
      <c r="H111" s="195" t="s">
        <v>1413</v>
      </c>
      <c r="I111" s="255">
        <v>0</v>
      </c>
      <c r="J111" s="195">
        <v>0</v>
      </c>
      <c r="K111" s="195">
        <v>0</v>
      </c>
      <c r="L111" s="218">
        <v>0</v>
      </c>
      <c r="M111" s="218">
        <v>0</v>
      </c>
      <c r="N111" s="218" t="s">
        <v>1424</v>
      </c>
      <c r="O111" s="218">
        <v>1081811.25</v>
      </c>
      <c r="R111" s="194">
        <f>VLOOKUP($A111,'[1]Proj Data'!$C$6:$DP$335,112,FALSE)</f>
        <v>0</v>
      </c>
    </row>
    <row r="112" spans="1:18" s="217" customFormat="1" ht="50.45" customHeight="1" x14ac:dyDescent="0.2">
      <c r="A112" s="215">
        <v>11</v>
      </c>
      <c r="B112" s="215" t="s">
        <v>168</v>
      </c>
      <c r="C112" s="215" t="s">
        <v>883</v>
      </c>
      <c r="D112" s="216" t="str">
        <f t="shared" si="1"/>
        <v>PPL Rank: 11        
Hanley Falls                                      
Rehab collection ph 2</v>
      </c>
      <c r="E112" s="225" t="s">
        <v>165</v>
      </c>
      <c r="F112" s="194" t="s">
        <v>1421</v>
      </c>
      <c r="G112" s="195" t="s">
        <v>1413</v>
      </c>
      <c r="H112" s="195" t="s">
        <v>1413</v>
      </c>
      <c r="I112" s="255">
        <v>0</v>
      </c>
      <c r="J112" s="195">
        <v>0</v>
      </c>
      <c r="K112" s="195">
        <v>0</v>
      </c>
      <c r="L112" s="218">
        <v>0</v>
      </c>
      <c r="M112" s="218">
        <v>0</v>
      </c>
      <c r="N112" s="218" t="s">
        <v>1429</v>
      </c>
      <c r="O112" s="218">
        <v>1755000</v>
      </c>
      <c r="R112" s="194">
        <f>VLOOKUP($A112,'[1]Proj Data'!$C$6:$DP$335,112,FALSE)</f>
        <v>0</v>
      </c>
    </row>
    <row r="113" spans="1:18" s="217" customFormat="1" ht="50.45" customHeight="1" x14ac:dyDescent="0.2">
      <c r="A113" s="215">
        <v>73</v>
      </c>
      <c r="B113" s="215" t="s">
        <v>269</v>
      </c>
      <c r="C113" s="215" t="s">
        <v>73</v>
      </c>
      <c r="D113" s="216" t="str">
        <f t="shared" si="1"/>
        <v>PPL Rank: 73        
Hardwick                                          
Rehab collection and treatment</v>
      </c>
      <c r="E113" s="225" t="s">
        <v>1417</v>
      </c>
      <c r="F113" s="194">
        <v>8</v>
      </c>
      <c r="G113" s="195" t="s">
        <v>1413</v>
      </c>
      <c r="H113" s="195" t="s">
        <v>1413</v>
      </c>
      <c r="I113" s="255">
        <v>0</v>
      </c>
      <c r="J113" s="195">
        <v>0</v>
      </c>
      <c r="K113" s="195">
        <v>0</v>
      </c>
      <c r="L113" s="218">
        <v>0</v>
      </c>
      <c r="M113" s="218">
        <v>0</v>
      </c>
      <c r="N113" s="218">
        <v>0</v>
      </c>
      <c r="O113" s="218">
        <v>0</v>
      </c>
      <c r="R113" s="194">
        <f>VLOOKUP($A113,'[1]Proj Data'!$C$6:$DP$335,112,FALSE)</f>
        <v>0</v>
      </c>
    </row>
    <row r="114" spans="1:18" s="217" customFormat="1" ht="50.45" customHeight="1" x14ac:dyDescent="0.2">
      <c r="A114" s="215">
        <v>246</v>
      </c>
      <c r="B114" s="215" t="s">
        <v>1139</v>
      </c>
      <c r="C114" s="215" t="s">
        <v>1140</v>
      </c>
      <c r="D114" s="216" t="str">
        <f t="shared" si="1"/>
        <v>PPL Rank: 246       
Harmony                                           
Rehab treatment, UV disinfection</v>
      </c>
      <c r="E114" s="225" t="s">
        <v>1414</v>
      </c>
      <c r="F114" s="194">
        <v>10</v>
      </c>
      <c r="G114" s="195" t="s">
        <v>1413</v>
      </c>
      <c r="H114" s="195" t="s">
        <v>1413</v>
      </c>
      <c r="I114" s="255">
        <v>0</v>
      </c>
      <c r="J114" s="195">
        <v>0</v>
      </c>
      <c r="K114" s="195">
        <v>0</v>
      </c>
      <c r="L114" s="218">
        <v>0</v>
      </c>
      <c r="M114" s="218">
        <v>0</v>
      </c>
      <c r="N114" s="218">
        <v>0</v>
      </c>
      <c r="O114" s="218">
        <v>0</v>
      </c>
      <c r="R114" s="194">
        <f>VLOOKUP($A114,'[1]Proj Data'!$C$6:$DP$335,112,FALSE)</f>
        <v>0</v>
      </c>
    </row>
    <row r="115" spans="1:18" s="217" customFormat="1" ht="50.45" customHeight="1" x14ac:dyDescent="0.2">
      <c r="A115" s="215">
        <v>102</v>
      </c>
      <c r="B115" s="215" t="s">
        <v>109</v>
      </c>
      <c r="C115" s="215" t="s">
        <v>817</v>
      </c>
      <c r="D115" s="216" t="str">
        <f t="shared" si="1"/>
        <v>PPL Rank: 102       
Henning                                           
Rehab collection, main LS and FM</v>
      </c>
      <c r="E115" s="225" t="s">
        <v>1416</v>
      </c>
      <c r="F115" s="194">
        <v>4</v>
      </c>
      <c r="G115" s="195" t="s">
        <v>1415</v>
      </c>
      <c r="H115" s="195" t="s">
        <v>1413</v>
      </c>
      <c r="I115" s="255">
        <v>45083</v>
      </c>
      <c r="J115" s="195">
        <v>0</v>
      </c>
      <c r="K115" s="195">
        <v>0</v>
      </c>
      <c r="L115" s="218">
        <v>0</v>
      </c>
      <c r="M115" s="218">
        <v>0</v>
      </c>
      <c r="N115" s="218">
        <v>0</v>
      </c>
      <c r="O115" s="218">
        <v>0</v>
      </c>
      <c r="R115" s="194">
        <f>VLOOKUP($A115,'[1]Proj Data'!$C$6:$DP$335,112,FALSE)</f>
        <v>0</v>
      </c>
    </row>
    <row r="116" spans="1:18" s="217" customFormat="1" ht="50.45" customHeight="1" x14ac:dyDescent="0.2">
      <c r="A116" s="215">
        <v>101</v>
      </c>
      <c r="B116" s="215" t="s">
        <v>109</v>
      </c>
      <c r="C116" s="215" t="s">
        <v>884</v>
      </c>
      <c r="D116" s="216" t="str">
        <f t="shared" si="1"/>
        <v>PPL Rank: 101       
Henning                                           
Rehab collection Ph 2, Imnan St</v>
      </c>
      <c r="E116" s="225" t="s">
        <v>1434</v>
      </c>
      <c r="F116" s="194">
        <v>4</v>
      </c>
      <c r="G116" s="195" t="s">
        <v>1415</v>
      </c>
      <c r="H116" s="195" t="s">
        <v>1413</v>
      </c>
      <c r="I116" s="255">
        <v>44652</v>
      </c>
      <c r="J116" s="195">
        <v>45093</v>
      </c>
      <c r="K116" s="195">
        <v>0</v>
      </c>
      <c r="L116" s="218">
        <v>933582.4</v>
      </c>
      <c r="M116" s="218">
        <v>0</v>
      </c>
      <c r="N116" s="218">
        <v>0</v>
      </c>
      <c r="O116" s="218">
        <v>0</v>
      </c>
      <c r="R116" s="194">
        <f>VLOOKUP($A116,'[1]Proj Data'!$C$6:$DP$335,112,FALSE)</f>
        <v>0</v>
      </c>
    </row>
    <row r="117" spans="1:18" s="217" customFormat="1" ht="50.45" customHeight="1" x14ac:dyDescent="0.2">
      <c r="A117" s="215">
        <v>41</v>
      </c>
      <c r="B117" s="215" t="s">
        <v>270</v>
      </c>
      <c r="C117" s="215" t="s">
        <v>73</v>
      </c>
      <c r="D117" s="216" t="str">
        <f t="shared" si="1"/>
        <v>PPL Rank: 41        
Hills                                             
Rehab collection and treatment</v>
      </c>
      <c r="E117" s="225" t="s">
        <v>1417</v>
      </c>
      <c r="F117" s="194">
        <v>8</v>
      </c>
      <c r="G117" s="195" t="s">
        <v>1413</v>
      </c>
      <c r="H117" s="195" t="s">
        <v>1413</v>
      </c>
      <c r="I117" s="255">
        <v>0</v>
      </c>
      <c r="J117" s="195">
        <v>0</v>
      </c>
      <c r="K117" s="195">
        <v>0</v>
      </c>
      <c r="L117" s="218">
        <v>0</v>
      </c>
      <c r="M117" s="218">
        <v>0</v>
      </c>
      <c r="N117" s="218">
        <v>0</v>
      </c>
      <c r="O117" s="218">
        <v>0</v>
      </c>
      <c r="R117" s="194">
        <f>VLOOKUP($A117,'[1]Proj Data'!$C$6:$DP$335,112,FALSE)</f>
        <v>0</v>
      </c>
    </row>
    <row r="118" spans="1:18" s="217" customFormat="1" ht="50.45" customHeight="1" x14ac:dyDescent="0.2">
      <c r="A118" s="215">
        <v>144.1</v>
      </c>
      <c r="B118" s="215" t="s">
        <v>865</v>
      </c>
      <c r="C118" s="215" t="s">
        <v>885</v>
      </c>
      <c r="D118" s="216" t="str">
        <f t="shared" si="1"/>
        <v>PPL Rank: 144.1     
Houston 1                                         
Rehab collection ph1 - Jackson, Lincoln, Spruce</v>
      </c>
      <c r="E118" s="225" t="s">
        <v>1433</v>
      </c>
      <c r="F118" s="194">
        <v>10</v>
      </c>
      <c r="G118" s="195" t="s">
        <v>1413</v>
      </c>
      <c r="H118" s="195" t="s">
        <v>1413</v>
      </c>
      <c r="I118" s="255">
        <v>0</v>
      </c>
      <c r="J118" s="195">
        <v>0</v>
      </c>
      <c r="K118" s="195">
        <v>0</v>
      </c>
      <c r="L118" s="218">
        <v>1265765.4010527614</v>
      </c>
      <c r="M118" s="218">
        <v>0</v>
      </c>
      <c r="N118" s="218">
        <v>0</v>
      </c>
      <c r="O118" s="218">
        <v>0</v>
      </c>
      <c r="R118" s="194">
        <f>VLOOKUP($A118,'[1]Proj Data'!$C$6:$DP$335,112,FALSE)</f>
        <v>0</v>
      </c>
    </row>
    <row r="119" spans="1:18" s="217" customFormat="1" ht="50.45" customHeight="1" x14ac:dyDescent="0.2">
      <c r="A119" s="215">
        <v>144.19999999999999</v>
      </c>
      <c r="B119" s="215" t="s">
        <v>866</v>
      </c>
      <c r="C119" s="215" t="s">
        <v>886</v>
      </c>
      <c r="D119" s="216" t="str">
        <f t="shared" si="1"/>
        <v>PPL Rank: 144.2     
Houston 2                                         
Rehab collection ph 2, TH 16</v>
      </c>
      <c r="E119" s="225" t="s">
        <v>1433</v>
      </c>
      <c r="F119" s="194">
        <v>10</v>
      </c>
      <c r="G119" s="195" t="s">
        <v>1413</v>
      </c>
      <c r="H119" s="195" t="s">
        <v>1413</v>
      </c>
      <c r="I119" s="255">
        <v>0</v>
      </c>
      <c r="J119" s="195">
        <v>0</v>
      </c>
      <c r="K119" s="195">
        <v>0</v>
      </c>
      <c r="L119" s="218">
        <v>560000</v>
      </c>
      <c r="M119" s="218">
        <v>0</v>
      </c>
      <c r="N119" s="218">
        <v>0</v>
      </c>
      <c r="O119" s="218">
        <v>0</v>
      </c>
      <c r="R119" s="194">
        <f>VLOOKUP($A119,'[1]Proj Data'!$C$6:$DP$335,112,FALSE)</f>
        <v>0</v>
      </c>
    </row>
    <row r="120" spans="1:18" s="217" customFormat="1" ht="50.45" customHeight="1" x14ac:dyDescent="0.2">
      <c r="A120" s="215">
        <v>183</v>
      </c>
      <c r="B120" s="215" t="s">
        <v>110</v>
      </c>
      <c r="C120" s="215" t="s">
        <v>94</v>
      </c>
      <c r="D120" s="216" t="str">
        <f t="shared" si="1"/>
        <v>PPL Rank: 183       
Howard Lake                                       
Rehab collection, Ph 2</v>
      </c>
      <c r="E120" s="225" t="s">
        <v>165</v>
      </c>
      <c r="F120" s="194" t="s">
        <v>1419</v>
      </c>
      <c r="G120" s="195" t="s">
        <v>1413</v>
      </c>
      <c r="H120" s="195" t="s">
        <v>1413</v>
      </c>
      <c r="I120" s="255">
        <v>0</v>
      </c>
      <c r="J120" s="195">
        <v>0</v>
      </c>
      <c r="K120" s="195">
        <v>0</v>
      </c>
      <c r="L120" s="218">
        <v>2676948.2207754496</v>
      </c>
      <c r="M120" s="218">
        <v>0</v>
      </c>
      <c r="N120" s="218" t="s">
        <v>1418</v>
      </c>
      <c r="O120" s="218">
        <v>2230458.75</v>
      </c>
      <c r="R120" s="194">
        <f>VLOOKUP($A120,'[1]Proj Data'!$C$6:$DP$335,112,FALSE)</f>
        <v>0</v>
      </c>
    </row>
    <row r="121" spans="1:18" s="217" customFormat="1" ht="50.45" customHeight="1" x14ac:dyDescent="0.2">
      <c r="A121" s="215">
        <v>185</v>
      </c>
      <c r="B121" s="215" t="s">
        <v>111</v>
      </c>
      <c r="C121" s="215" t="s">
        <v>664</v>
      </c>
      <c r="D121" s="216" t="str">
        <f t="shared" si="1"/>
        <v>PPL Rank: 185       
Inver Grove Heights - Stormwater                  
Dickman Industrial Park Wet Extended Detention Basin</v>
      </c>
      <c r="E121" s="225" t="s">
        <v>1420</v>
      </c>
      <c r="F121" s="194">
        <v>11</v>
      </c>
      <c r="G121" s="195" t="s">
        <v>1413</v>
      </c>
      <c r="H121" s="195" t="s">
        <v>1413</v>
      </c>
      <c r="I121" s="255">
        <v>0</v>
      </c>
      <c r="J121" s="195">
        <v>0</v>
      </c>
      <c r="K121" s="195">
        <v>0</v>
      </c>
      <c r="L121" s="218">
        <v>0</v>
      </c>
      <c r="M121" s="218">
        <v>0</v>
      </c>
      <c r="N121" s="218">
        <v>0</v>
      </c>
      <c r="O121" s="218">
        <v>0</v>
      </c>
      <c r="R121" s="194">
        <f>VLOOKUP($A121,'[1]Proj Data'!$C$6:$DP$335,112,FALSE)</f>
        <v>0</v>
      </c>
    </row>
    <row r="122" spans="1:18" s="217" customFormat="1" ht="50.45" customHeight="1" x14ac:dyDescent="0.2">
      <c r="A122" s="215">
        <v>199</v>
      </c>
      <c r="B122" s="215" t="s">
        <v>111</v>
      </c>
      <c r="C122" s="215" t="s">
        <v>819</v>
      </c>
      <c r="D122" s="216" t="str">
        <f t="shared" si="1"/>
        <v>PPL Rank: 199       
Inver Grove Heights - Stormwater                  
Dawn Way neighborhood rain gardens and infiltration chambers</v>
      </c>
      <c r="E122" s="225" t="s">
        <v>1420</v>
      </c>
      <c r="F122" s="194">
        <v>11</v>
      </c>
      <c r="G122" s="195" t="s">
        <v>1413</v>
      </c>
      <c r="H122" s="195" t="s">
        <v>1413</v>
      </c>
      <c r="I122" s="255">
        <v>0</v>
      </c>
      <c r="J122" s="195">
        <v>0</v>
      </c>
      <c r="K122" s="195">
        <v>0</v>
      </c>
      <c r="L122" s="218">
        <v>0</v>
      </c>
      <c r="M122" s="218">
        <v>2979200</v>
      </c>
      <c r="N122" s="218">
        <v>0</v>
      </c>
      <c r="O122" s="218">
        <v>0</v>
      </c>
      <c r="R122" s="194">
        <f>VLOOKUP($A122,'[1]Proj Data'!$C$6:$DP$335,112,FALSE)</f>
        <v>0</v>
      </c>
    </row>
    <row r="123" spans="1:18" s="217" customFormat="1" ht="50.45" customHeight="1" x14ac:dyDescent="0.2">
      <c r="A123" s="215">
        <v>110</v>
      </c>
      <c r="B123" s="215" t="s">
        <v>228</v>
      </c>
      <c r="C123" s="215" t="s">
        <v>69</v>
      </c>
      <c r="D123" s="216" t="str">
        <f t="shared" si="1"/>
        <v>PPL Rank: 110       
Iona                                              
Rehab collection</v>
      </c>
      <c r="E123" s="225" t="s">
        <v>1417</v>
      </c>
      <c r="F123" s="194">
        <v>8</v>
      </c>
      <c r="G123" s="195" t="s">
        <v>1413</v>
      </c>
      <c r="H123" s="195" t="s">
        <v>1413</v>
      </c>
      <c r="I123" s="255">
        <v>0</v>
      </c>
      <c r="J123" s="195">
        <v>0</v>
      </c>
      <c r="K123" s="195">
        <v>0</v>
      </c>
      <c r="L123" s="218">
        <v>0</v>
      </c>
      <c r="M123" s="218">
        <v>0</v>
      </c>
      <c r="N123" s="218">
        <v>0</v>
      </c>
      <c r="O123" s="218">
        <v>0</v>
      </c>
      <c r="R123" s="194">
        <f>VLOOKUP($A123,'[1]Proj Data'!$C$6:$DP$335,112,FALSE)</f>
        <v>0</v>
      </c>
    </row>
    <row r="124" spans="1:18" s="217" customFormat="1" ht="50.45" customHeight="1" x14ac:dyDescent="0.2">
      <c r="A124" s="215">
        <v>262</v>
      </c>
      <c r="B124" s="215" t="s">
        <v>820</v>
      </c>
      <c r="C124" s="215" t="s">
        <v>821</v>
      </c>
      <c r="D124" s="216" t="str">
        <f t="shared" si="1"/>
        <v>PPL Rank: 262       
Jackson                                           
Rehab collection, LS4 &amp; FM</v>
      </c>
      <c r="E124" s="225" t="s">
        <v>1417</v>
      </c>
      <c r="F124" s="194">
        <v>8</v>
      </c>
      <c r="G124" s="195" t="s">
        <v>1413</v>
      </c>
      <c r="H124" s="195" t="s">
        <v>1413</v>
      </c>
      <c r="I124" s="255">
        <v>0</v>
      </c>
      <c r="J124" s="195">
        <v>0</v>
      </c>
      <c r="K124" s="195">
        <v>0</v>
      </c>
      <c r="L124" s="218">
        <v>0</v>
      </c>
      <c r="M124" s="218">
        <v>0</v>
      </c>
      <c r="N124" s="218">
        <v>0</v>
      </c>
      <c r="O124" s="218">
        <v>0</v>
      </c>
      <c r="R124" s="194">
        <f>VLOOKUP($A124,'[1]Proj Data'!$C$6:$DP$335,112,FALSE)</f>
        <v>0</v>
      </c>
    </row>
    <row r="125" spans="1:18" s="217" customFormat="1" ht="50.45" customHeight="1" x14ac:dyDescent="0.2">
      <c r="A125" s="215">
        <v>161</v>
      </c>
      <c r="B125" s="215" t="s">
        <v>653</v>
      </c>
      <c r="C125" s="215" t="s">
        <v>68</v>
      </c>
      <c r="D125" s="216" t="str">
        <f t="shared" si="1"/>
        <v>PPL Rank: 161       
Jordan                                            
Rehab treatment</v>
      </c>
      <c r="E125" s="225" t="s">
        <v>1420</v>
      </c>
      <c r="F125" s="194">
        <v>11</v>
      </c>
      <c r="G125" s="195" t="s">
        <v>1413</v>
      </c>
      <c r="H125" s="195" t="s">
        <v>1413</v>
      </c>
      <c r="I125" s="255">
        <v>0</v>
      </c>
      <c r="J125" s="195">
        <v>0</v>
      </c>
      <c r="K125" s="195">
        <v>0</v>
      </c>
      <c r="L125" s="218">
        <v>0</v>
      </c>
      <c r="M125" s="218">
        <v>0</v>
      </c>
      <c r="N125" s="218">
        <v>0</v>
      </c>
      <c r="O125" s="218">
        <v>0</v>
      </c>
      <c r="R125" s="194">
        <f>VLOOKUP($A125,'[1]Proj Data'!$C$6:$DP$335,112,FALSE)</f>
        <v>0</v>
      </c>
    </row>
    <row r="126" spans="1:18" s="217" customFormat="1" ht="50.45" customHeight="1" x14ac:dyDescent="0.2">
      <c r="A126" s="215">
        <v>27</v>
      </c>
      <c r="B126" s="215" t="s">
        <v>170</v>
      </c>
      <c r="C126" s="215" t="s">
        <v>1141</v>
      </c>
      <c r="D126" s="216" t="str">
        <f t="shared" si="1"/>
        <v>PPL Rank: 27        
Kandiyohi                                         
Rehab collection Ph1, connect unsewered area</v>
      </c>
      <c r="E126" s="225" t="s">
        <v>165</v>
      </c>
      <c r="F126" s="194" t="s">
        <v>1423</v>
      </c>
      <c r="G126" s="195" t="s">
        <v>1413</v>
      </c>
      <c r="H126" s="195" t="s">
        <v>1413</v>
      </c>
      <c r="I126" s="255">
        <v>0</v>
      </c>
      <c r="J126" s="195">
        <v>0</v>
      </c>
      <c r="K126" s="195">
        <v>0</v>
      </c>
      <c r="L126" s="218">
        <v>1331361.4004327087</v>
      </c>
      <c r="M126" s="218">
        <v>0</v>
      </c>
      <c r="N126" s="218" t="s">
        <v>1435</v>
      </c>
      <c r="O126" s="218">
        <v>1320150</v>
      </c>
      <c r="R126" s="194">
        <f>VLOOKUP($A126,'[1]Proj Data'!$C$6:$DP$335,112,FALSE)</f>
        <v>0</v>
      </c>
    </row>
    <row r="127" spans="1:18" s="217" customFormat="1" ht="50.45" customHeight="1" x14ac:dyDescent="0.2">
      <c r="A127" s="215">
        <v>47.1</v>
      </c>
      <c r="B127" s="215" t="s">
        <v>1142</v>
      </c>
      <c r="C127" s="215" t="s">
        <v>887</v>
      </c>
      <c r="D127" s="216" t="str">
        <f t="shared" si="1"/>
        <v>PPL Rank: 47.1      
Kandiyohi Co - Glacial Lakes SSWD 1               
Rehab treatment, ph 2, adv trmt</v>
      </c>
      <c r="E127" s="225" t="s">
        <v>165</v>
      </c>
      <c r="F127" s="194" t="s">
        <v>1423</v>
      </c>
      <c r="G127" s="195" t="s">
        <v>1415</v>
      </c>
      <c r="H127" s="195" t="s">
        <v>1413</v>
      </c>
      <c r="I127" s="255">
        <v>44986</v>
      </c>
      <c r="J127" s="195">
        <v>0</v>
      </c>
      <c r="K127" s="195">
        <v>0</v>
      </c>
      <c r="L127" s="218">
        <v>0</v>
      </c>
      <c r="M127" s="218">
        <v>6898539.3538607303</v>
      </c>
      <c r="N127" s="218">
        <v>0</v>
      </c>
      <c r="O127" s="218">
        <v>0</v>
      </c>
      <c r="R127" s="194">
        <f>VLOOKUP($A127,'[1]Proj Data'!$C$6:$DP$335,112,FALSE)</f>
        <v>0</v>
      </c>
    </row>
    <row r="128" spans="1:18" s="217" customFormat="1" ht="50.45" customHeight="1" x14ac:dyDescent="0.2">
      <c r="A128" s="215">
        <v>47.2</v>
      </c>
      <c r="B128" s="215" t="s">
        <v>1143</v>
      </c>
      <c r="C128" s="215" t="s">
        <v>888</v>
      </c>
      <c r="D128" s="216" t="str">
        <f t="shared" si="1"/>
        <v>PPL Rank: 47.2      
Kandiyohi Co - Glacial Lakes SSWD 2               
Rehab treatment, ph 3</v>
      </c>
      <c r="E128" s="225" t="s">
        <v>165</v>
      </c>
      <c r="F128" s="194" t="s">
        <v>1423</v>
      </c>
      <c r="G128" s="195" t="s">
        <v>1413</v>
      </c>
      <c r="H128" s="195" t="s">
        <v>1415</v>
      </c>
      <c r="I128" s="255">
        <v>45016</v>
      </c>
      <c r="J128" s="195">
        <v>0</v>
      </c>
      <c r="K128" s="195">
        <v>0</v>
      </c>
      <c r="L128" s="218">
        <v>0</v>
      </c>
      <c r="M128" s="218">
        <v>0</v>
      </c>
      <c r="N128" s="218">
        <v>0</v>
      </c>
      <c r="O128" s="218">
        <v>0</v>
      </c>
      <c r="R128" s="194">
        <f>VLOOKUP($A128,'[1]Proj Data'!$C$6:$DP$335,112,FALSE)</f>
        <v>0</v>
      </c>
    </row>
    <row r="129" spans="1:18" s="217" customFormat="1" ht="50.45" customHeight="1" x14ac:dyDescent="0.2">
      <c r="A129" s="215">
        <v>200</v>
      </c>
      <c r="B129" s="215" t="s">
        <v>867</v>
      </c>
      <c r="C129" s="215" t="s">
        <v>889</v>
      </c>
      <c r="D129" s="216" t="str">
        <f t="shared" si="1"/>
        <v>PPL Rank: 200       
Kandiyohi Co 1                                    
Unsewered, Big Kandi Lake, Island &amp; Point Area</v>
      </c>
      <c r="E129" s="225" t="s">
        <v>165</v>
      </c>
      <c r="F129" s="194" t="s">
        <v>1423</v>
      </c>
      <c r="G129" s="195" t="s">
        <v>1413</v>
      </c>
      <c r="H129" s="195" t="s">
        <v>1413</v>
      </c>
      <c r="I129" s="255">
        <v>0</v>
      </c>
      <c r="J129" s="195">
        <v>0</v>
      </c>
      <c r="K129" s="195">
        <v>0</v>
      </c>
      <c r="L129" s="218">
        <v>0</v>
      </c>
      <c r="M129" s="218">
        <v>0</v>
      </c>
      <c r="N129" s="218">
        <v>0</v>
      </c>
      <c r="O129" s="218">
        <v>0</v>
      </c>
      <c r="R129" s="194">
        <f>VLOOKUP($A129,'[1]Proj Data'!$C$6:$DP$335,112,FALSE)</f>
        <v>0</v>
      </c>
    </row>
    <row r="130" spans="1:18" s="217" customFormat="1" ht="50.45" customHeight="1" x14ac:dyDescent="0.2">
      <c r="A130" s="215">
        <v>255</v>
      </c>
      <c r="B130" s="215" t="s">
        <v>868</v>
      </c>
      <c r="C130" s="215" t="s">
        <v>890</v>
      </c>
      <c r="D130" s="216" t="str">
        <f t="shared" si="1"/>
        <v>PPL Rank: 255       
Kandiyohi Co 2                                    
Unsewered, Big Kandi Lake, North/NW Area</v>
      </c>
      <c r="E130" s="225" t="s">
        <v>165</v>
      </c>
      <c r="F130" s="194" t="s">
        <v>1423</v>
      </c>
      <c r="G130" s="195" t="s">
        <v>1413</v>
      </c>
      <c r="H130" s="195" t="s">
        <v>1413</v>
      </c>
      <c r="I130" s="255">
        <v>0</v>
      </c>
      <c r="J130" s="195">
        <v>0</v>
      </c>
      <c r="K130" s="195">
        <v>0</v>
      </c>
      <c r="L130" s="218">
        <v>0</v>
      </c>
      <c r="M130" s="218">
        <v>0</v>
      </c>
      <c r="N130" s="218">
        <v>0</v>
      </c>
      <c r="O130" s="218">
        <v>0</v>
      </c>
      <c r="R130" s="194">
        <f>VLOOKUP($A130,'[1]Proj Data'!$C$6:$DP$335,112,FALSE)</f>
        <v>0</v>
      </c>
    </row>
    <row r="131" spans="1:18" s="217" customFormat="1" ht="50.45" customHeight="1" x14ac:dyDescent="0.2">
      <c r="A131" s="215">
        <v>270</v>
      </c>
      <c r="B131" s="215" t="s">
        <v>869</v>
      </c>
      <c r="C131" s="215" t="s">
        <v>891</v>
      </c>
      <c r="D131" s="216" t="str">
        <f t="shared" si="1"/>
        <v>PPL Rank: 270       
Kandiyohi Co 3                                    
Unsewered, Big Kandi Lake, South/SW Area</v>
      </c>
      <c r="E131" s="225" t="s">
        <v>165</v>
      </c>
      <c r="F131" s="194" t="s">
        <v>1423</v>
      </c>
      <c r="G131" s="195" t="s">
        <v>1413</v>
      </c>
      <c r="H131" s="195" t="s">
        <v>1413</v>
      </c>
      <c r="I131" s="255">
        <v>0</v>
      </c>
      <c r="J131" s="195">
        <v>0</v>
      </c>
      <c r="K131" s="195">
        <v>0</v>
      </c>
      <c r="L131" s="218">
        <v>0</v>
      </c>
      <c r="M131" s="218">
        <v>0</v>
      </c>
      <c r="N131" s="218">
        <v>0</v>
      </c>
      <c r="O131" s="218">
        <v>0</v>
      </c>
      <c r="R131" s="194">
        <f>VLOOKUP($A131,'[1]Proj Data'!$C$6:$DP$335,112,FALSE)</f>
        <v>0</v>
      </c>
    </row>
    <row r="132" spans="1:18" s="217" customFormat="1" ht="50.45" customHeight="1" x14ac:dyDescent="0.2">
      <c r="A132" s="215">
        <v>116</v>
      </c>
      <c r="B132" s="215" t="s">
        <v>112</v>
      </c>
      <c r="C132" s="215" t="s">
        <v>69</v>
      </c>
      <c r="D132" s="216" t="str">
        <f t="shared" si="1"/>
        <v>PPL Rank: 116       
Kennedy                                           
Rehab collection</v>
      </c>
      <c r="E132" s="225" t="s">
        <v>1411</v>
      </c>
      <c r="F132" s="194">
        <v>1</v>
      </c>
      <c r="G132" s="195" t="s">
        <v>1413</v>
      </c>
      <c r="H132" s="195" t="s">
        <v>1413</v>
      </c>
      <c r="I132" s="255">
        <v>0</v>
      </c>
      <c r="J132" s="195">
        <v>0</v>
      </c>
      <c r="K132" s="195">
        <v>0</v>
      </c>
      <c r="L132" s="218">
        <v>0</v>
      </c>
      <c r="M132" s="218">
        <v>0</v>
      </c>
      <c r="N132" s="218" t="s">
        <v>1431</v>
      </c>
      <c r="O132" s="218">
        <v>0</v>
      </c>
      <c r="R132" s="194" t="str">
        <f>VLOOKUP($A132,'[1]Proj Data'!$C$6:$DP$335,112,FALSE)</f>
        <v>2021 award</v>
      </c>
    </row>
    <row r="133" spans="1:18" s="217" customFormat="1" ht="50.45" customHeight="1" x14ac:dyDescent="0.2">
      <c r="A133" s="215">
        <v>284</v>
      </c>
      <c r="B133" s="215" t="s">
        <v>1144</v>
      </c>
      <c r="C133" s="215" t="s">
        <v>1145</v>
      </c>
      <c r="D133" s="216" t="str">
        <f t="shared" si="1"/>
        <v>PPL Rank: 284       
Kensington - Stormwater                           
Swale, pond</v>
      </c>
      <c r="E133" s="225" t="s">
        <v>1416</v>
      </c>
      <c r="F133" s="194">
        <v>4</v>
      </c>
      <c r="G133" s="195" t="s">
        <v>1413</v>
      </c>
      <c r="H133" s="195" t="s">
        <v>1413</v>
      </c>
      <c r="I133" s="255">
        <v>0</v>
      </c>
      <c r="J133" s="195">
        <v>0</v>
      </c>
      <c r="K133" s="195">
        <v>0</v>
      </c>
      <c r="L133" s="218">
        <v>0</v>
      </c>
      <c r="M133" s="218">
        <v>0</v>
      </c>
      <c r="N133" s="218">
        <v>0</v>
      </c>
      <c r="O133" s="218">
        <v>0</v>
      </c>
      <c r="R133" s="194">
        <f>VLOOKUP($A133,'[1]Proj Data'!$C$6:$DP$335,112,FALSE)</f>
        <v>0</v>
      </c>
    </row>
    <row r="134" spans="1:18" s="217" customFormat="1" ht="50.45" customHeight="1" x14ac:dyDescent="0.2">
      <c r="A134" s="215">
        <v>222</v>
      </c>
      <c r="B134" s="215" t="s">
        <v>113</v>
      </c>
      <c r="C134" s="215" t="s">
        <v>68</v>
      </c>
      <c r="D134" s="216" t="str">
        <f t="shared" si="1"/>
        <v>PPL Rank: 222       
Kerkhoven                                         
Rehab treatment</v>
      </c>
      <c r="E134" s="225" t="s">
        <v>165</v>
      </c>
      <c r="F134" s="194" t="s">
        <v>1421</v>
      </c>
      <c r="G134" s="195" t="s">
        <v>1413</v>
      </c>
      <c r="H134" s="195" t="s">
        <v>1413</v>
      </c>
      <c r="I134" s="255">
        <v>0</v>
      </c>
      <c r="J134" s="195">
        <v>0</v>
      </c>
      <c r="K134" s="195">
        <v>0</v>
      </c>
      <c r="L134" s="218">
        <v>0</v>
      </c>
      <c r="M134" s="218">
        <v>0</v>
      </c>
      <c r="N134" s="218">
        <v>0</v>
      </c>
      <c r="O134" s="218">
        <v>0</v>
      </c>
      <c r="R134" s="194">
        <f>VLOOKUP($A134,'[1]Proj Data'!$C$6:$DP$335,112,FALSE)</f>
        <v>0</v>
      </c>
    </row>
    <row r="135" spans="1:18" s="217" customFormat="1" ht="50.45" customHeight="1" x14ac:dyDescent="0.2">
      <c r="A135" s="215">
        <v>32</v>
      </c>
      <c r="B135" s="215" t="s">
        <v>654</v>
      </c>
      <c r="C135" s="215" t="s">
        <v>665</v>
      </c>
      <c r="D135" s="216" t="str">
        <f t="shared" si="1"/>
        <v>PPL Rank: 32        
Kiester                                           
Rehab collection and pond</v>
      </c>
      <c r="E135" s="225" t="s">
        <v>1414</v>
      </c>
      <c r="F135" s="194">
        <v>9</v>
      </c>
      <c r="G135" s="195" t="s">
        <v>1413</v>
      </c>
      <c r="H135" s="195" t="s">
        <v>1413</v>
      </c>
      <c r="I135" s="255">
        <v>0</v>
      </c>
      <c r="J135" s="195">
        <v>0</v>
      </c>
      <c r="K135" s="195">
        <v>0</v>
      </c>
      <c r="L135" s="218">
        <v>0</v>
      </c>
      <c r="M135" s="218">
        <v>0</v>
      </c>
      <c r="N135" s="218" t="s">
        <v>1435</v>
      </c>
      <c r="O135" s="218">
        <v>0</v>
      </c>
      <c r="R135" s="194" t="str">
        <f>VLOOKUP($A135,'[1]Proj Data'!$C$6:$DP$335,112,FALSE)</f>
        <v>2022 Award</v>
      </c>
    </row>
    <row r="136" spans="1:18" s="217" customFormat="1" ht="50.45" customHeight="1" x14ac:dyDescent="0.2">
      <c r="A136" s="215">
        <v>130</v>
      </c>
      <c r="B136" s="215" t="s">
        <v>1146</v>
      </c>
      <c r="C136" s="215" t="s">
        <v>822</v>
      </c>
      <c r="D136" s="216" t="str">
        <f t="shared" si="1"/>
        <v>PPL Rank: 130       
Lafayette - WTP                                   
Adv trmt – chloride, add RO to WTP</v>
      </c>
      <c r="E136" s="225" t="s">
        <v>1414</v>
      </c>
      <c r="F136" s="194">
        <v>9</v>
      </c>
      <c r="G136" s="195" t="s">
        <v>1413</v>
      </c>
      <c r="H136" s="195" t="s">
        <v>1413</v>
      </c>
      <c r="I136" s="255">
        <v>0</v>
      </c>
      <c r="J136" s="195">
        <v>0</v>
      </c>
      <c r="K136" s="195">
        <v>0</v>
      </c>
      <c r="L136" s="218">
        <v>0</v>
      </c>
      <c r="M136" s="218">
        <v>0</v>
      </c>
      <c r="N136" s="218">
        <v>0</v>
      </c>
      <c r="O136" s="218">
        <v>0</v>
      </c>
      <c r="R136" s="194">
        <f>VLOOKUP($A136,'[1]Proj Data'!$C$6:$DP$335,112,FALSE)</f>
        <v>0</v>
      </c>
    </row>
    <row r="137" spans="1:18" s="217" customFormat="1" ht="50.45" customHeight="1" x14ac:dyDescent="0.2">
      <c r="A137" s="215">
        <v>8</v>
      </c>
      <c r="B137" s="215" t="s">
        <v>823</v>
      </c>
      <c r="C137" s="215" t="s">
        <v>824</v>
      </c>
      <c r="D137" s="216" t="str">
        <f t="shared" ref="D137:D168" si="2">"PPL Rank: "&amp;A137&amp;REPT(" ",10-LEN(A137))&amp;CHAR(10)&amp;B137&amp;REPT(" ",50-LEN(B137))&amp;CHAR(10)&amp;C137</f>
        <v>PPL Rank: 8         
Lake Crystal                                      
Regionalize, connect to Mankato</v>
      </c>
      <c r="E137" s="225" t="s">
        <v>1414</v>
      </c>
      <c r="F137" s="194">
        <v>9</v>
      </c>
      <c r="G137" s="195" t="s">
        <v>1413</v>
      </c>
      <c r="H137" s="195" t="s">
        <v>1415</v>
      </c>
      <c r="I137" s="255">
        <v>0</v>
      </c>
      <c r="J137" s="195">
        <v>0</v>
      </c>
      <c r="K137" s="195">
        <v>0</v>
      </c>
      <c r="L137" s="218">
        <v>0</v>
      </c>
      <c r="M137" s="218">
        <v>7000000</v>
      </c>
      <c r="N137" s="218">
        <v>0</v>
      </c>
      <c r="O137" s="218">
        <v>0</v>
      </c>
      <c r="R137" s="194">
        <f>VLOOKUP($A137,'[1]Proj Data'!$C$6:$DP$335,112,FALSE)</f>
        <v>0</v>
      </c>
    </row>
    <row r="138" spans="1:18" s="217" customFormat="1" ht="50.45" customHeight="1" x14ac:dyDescent="0.2">
      <c r="A138" s="215">
        <v>170</v>
      </c>
      <c r="B138" s="215" t="s">
        <v>271</v>
      </c>
      <c r="C138" s="215" t="s">
        <v>73</v>
      </c>
      <c r="D138" s="216" t="str">
        <f t="shared" si="2"/>
        <v>PPL Rank: 170       
Lake Henry                                        
Rehab collection and treatment</v>
      </c>
      <c r="E138" s="225" t="s">
        <v>165</v>
      </c>
      <c r="F138" s="194" t="s">
        <v>1419</v>
      </c>
      <c r="G138" s="195" t="s">
        <v>1413</v>
      </c>
      <c r="H138" s="195" t="s">
        <v>1413</v>
      </c>
      <c r="I138" s="255">
        <v>0</v>
      </c>
      <c r="J138" s="195">
        <v>0</v>
      </c>
      <c r="K138" s="195">
        <v>0</v>
      </c>
      <c r="L138" s="218">
        <v>0</v>
      </c>
      <c r="M138" s="218">
        <v>0</v>
      </c>
      <c r="N138" s="218" t="s">
        <v>1436</v>
      </c>
      <c r="O138" s="218">
        <v>370987.5</v>
      </c>
      <c r="R138" s="194">
        <f>VLOOKUP($A138,'[1]Proj Data'!$C$6:$DP$335,112,FALSE)</f>
        <v>0</v>
      </c>
    </row>
    <row r="139" spans="1:18" s="217" customFormat="1" ht="50.45" customHeight="1" x14ac:dyDescent="0.2">
      <c r="A139" s="215">
        <v>51</v>
      </c>
      <c r="B139" s="215" t="s">
        <v>208</v>
      </c>
      <c r="C139" s="215" t="s">
        <v>876</v>
      </c>
      <c r="D139" s="216" t="str">
        <f t="shared" si="2"/>
        <v>PPL Rank: 51        
Lake Lillian                                      
Rehab collection, ph 2</v>
      </c>
      <c r="E139" s="225" t="s">
        <v>165</v>
      </c>
      <c r="F139" s="194" t="s">
        <v>1423</v>
      </c>
      <c r="G139" s="195" t="s">
        <v>1413</v>
      </c>
      <c r="H139" s="195" t="s">
        <v>1413</v>
      </c>
      <c r="I139" s="255">
        <v>0</v>
      </c>
      <c r="J139" s="195">
        <v>0</v>
      </c>
      <c r="K139" s="195">
        <v>0</v>
      </c>
      <c r="L139" s="218">
        <v>1762230.8148681154</v>
      </c>
      <c r="M139" s="218">
        <v>0</v>
      </c>
      <c r="N139" s="218" t="s">
        <v>1435</v>
      </c>
      <c r="O139" s="218">
        <v>1909700</v>
      </c>
      <c r="R139" s="194" t="str">
        <f>VLOOKUP($A139,'[1]Proj Data'!$C$6:$DP$335,112,FALSE)</f>
        <v>2020 applied</v>
      </c>
    </row>
    <row r="140" spans="1:18" s="217" customFormat="1" ht="50.45" customHeight="1" x14ac:dyDescent="0.2">
      <c r="A140" s="215">
        <v>260</v>
      </c>
      <c r="B140" s="215" t="s">
        <v>115</v>
      </c>
      <c r="C140" s="215" t="s">
        <v>82</v>
      </c>
      <c r="D140" s="216" t="str">
        <f t="shared" si="2"/>
        <v>PPL Rank: 260       
Lake View Twp - W. Lake Melissa                   
Unsewered, potential SSTS</v>
      </c>
      <c r="E140" s="225" t="s">
        <v>1416</v>
      </c>
      <c r="F140" s="194">
        <v>4</v>
      </c>
      <c r="G140" s="195" t="s">
        <v>1413</v>
      </c>
      <c r="H140" s="195" t="s">
        <v>1413</v>
      </c>
      <c r="I140" s="255">
        <v>0</v>
      </c>
      <c r="J140" s="195">
        <v>0</v>
      </c>
      <c r="K140" s="195">
        <v>0</v>
      </c>
      <c r="L140" s="218">
        <v>0</v>
      </c>
      <c r="M140" s="218">
        <v>0</v>
      </c>
      <c r="N140" s="218">
        <v>0</v>
      </c>
      <c r="O140" s="218">
        <v>0</v>
      </c>
      <c r="R140" s="194">
        <f>VLOOKUP($A140,'[1]Proj Data'!$C$6:$DP$335,112,FALSE)</f>
        <v>0</v>
      </c>
    </row>
    <row r="141" spans="1:18" s="217" customFormat="1" ht="50.45" customHeight="1" x14ac:dyDescent="0.2">
      <c r="A141" s="215">
        <v>91</v>
      </c>
      <c r="B141" s="215" t="s">
        <v>825</v>
      </c>
      <c r="C141" s="215" t="s">
        <v>69</v>
      </c>
      <c r="D141" s="216" t="str">
        <f t="shared" si="2"/>
        <v>PPL Rank: 91        
Laketown Township                                 
Rehab collection</v>
      </c>
      <c r="E141" s="225" t="s">
        <v>1420</v>
      </c>
      <c r="F141" s="194">
        <v>11</v>
      </c>
      <c r="G141" s="195" t="s">
        <v>1413</v>
      </c>
      <c r="H141" s="195" t="s">
        <v>1413</v>
      </c>
      <c r="I141" s="255">
        <v>0</v>
      </c>
      <c r="J141" s="195">
        <v>0</v>
      </c>
      <c r="K141" s="195">
        <v>0</v>
      </c>
      <c r="L141" s="218">
        <v>0</v>
      </c>
      <c r="M141" s="218">
        <v>0</v>
      </c>
      <c r="N141" s="218">
        <v>0</v>
      </c>
      <c r="O141" s="218">
        <v>0</v>
      </c>
      <c r="R141" s="194">
        <f>VLOOKUP($A141,'[1]Proj Data'!$C$6:$DP$335,112,FALSE)</f>
        <v>0</v>
      </c>
    </row>
    <row r="142" spans="1:18" s="217" customFormat="1" ht="50.45" customHeight="1" x14ac:dyDescent="0.2">
      <c r="A142" s="215">
        <v>171</v>
      </c>
      <c r="B142" s="215" t="s">
        <v>825</v>
      </c>
      <c r="C142" s="215" t="s">
        <v>826</v>
      </c>
      <c r="D142" s="216" t="str">
        <f t="shared" si="2"/>
        <v>PPL Rank: 171       
Laketown Township                                 
Regionalize, connect MCES Blue Lake</v>
      </c>
      <c r="E142" s="225" t="s">
        <v>1420</v>
      </c>
      <c r="F142" s="194">
        <v>11</v>
      </c>
      <c r="G142" s="195" t="s">
        <v>1413</v>
      </c>
      <c r="H142" s="195" t="s">
        <v>1413</v>
      </c>
      <c r="I142" s="255">
        <v>0</v>
      </c>
      <c r="J142" s="195">
        <v>0</v>
      </c>
      <c r="K142" s="195">
        <v>0</v>
      </c>
      <c r="L142" s="218">
        <v>0</v>
      </c>
      <c r="M142" s="218">
        <v>0</v>
      </c>
      <c r="N142" s="218">
        <v>0</v>
      </c>
      <c r="O142" s="218">
        <v>0</v>
      </c>
      <c r="R142" s="194">
        <f>VLOOKUP($A142,'[1]Proj Data'!$C$6:$DP$335,112,FALSE)</f>
        <v>0</v>
      </c>
    </row>
    <row r="143" spans="1:18" s="217" customFormat="1" ht="50.45" customHeight="1" x14ac:dyDescent="0.2">
      <c r="A143" s="215">
        <v>299</v>
      </c>
      <c r="B143" s="215" t="s">
        <v>825</v>
      </c>
      <c r="C143" s="215" t="s">
        <v>827</v>
      </c>
      <c r="D143" s="216" t="str">
        <f t="shared" si="2"/>
        <v xml:space="preserve">PPL Rank: 299       
Laketown Township                                 
Unsewered, potential MSTS </v>
      </c>
      <c r="E143" s="225" t="s">
        <v>1420</v>
      </c>
      <c r="F143" s="194">
        <v>11</v>
      </c>
      <c r="G143" s="195" t="s">
        <v>1413</v>
      </c>
      <c r="H143" s="195" t="s">
        <v>1413</v>
      </c>
      <c r="I143" s="255">
        <v>0</v>
      </c>
      <c r="J143" s="195">
        <v>0</v>
      </c>
      <c r="K143" s="195">
        <v>0</v>
      </c>
      <c r="L143" s="218">
        <v>0</v>
      </c>
      <c r="M143" s="218">
        <v>0</v>
      </c>
      <c r="N143" s="218">
        <v>0</v>
      </c>
      <c r="O143" s="218">
        <v>0</v>
      </c>
      <c r="R143" s="194">
        <f>VLOOKUP($A143,'[1]Proj Data'!$C$6:$DP$335,112,FALSE)</f>
        <v>0</v>
      </c>
    </row>
    <row r="144" spans="1:18" s="217" customFormat="1" ht="50.45" customHeight="1" x14ac:dyDescent="0.2">
      <c r="A144" s="215">
        <v>111</v>
      </c>
      <c r="B144" s="215" t="s">
        <v>456</v>
      </c>
      <c r="C144" s="215" t="s">
        <v>73</v>
      </c>
      <c r="D144" s="216" t="str">
        <f t="shared" si="2"/>
        <v>PPL Rank: 111       
Lamberton                                         
Rehab collection and treatment</v>
      </c>
      <c r="E144" s="225" t="s">
        <v>1417</v>
      </c>
      <c r="F144" s="194">
        <v>8</v>
      </c>
      <c r="G144" s="195" t="s">
        <v>1413</v>
      </c>
      <c r="H144" s="195" t="s">
        <v>1413</v>
      </c>
      <c r="I144" s="255">
        <v>0</v>
      </c>
      <c r="J144" s="195">
        <v>0</v>
      </c>
      <c r="K144" s="195">
        <v>0</v>
      </c>
      <c r="L144" s="218">
        <v>0</v>
      </c>
      <c r="M144" s="218">
        <v>0</v>
      </c>
      <c r="N144" s="218">
        <v>0</v>
      </c>
      <c r="O144" s="218">
        <v>0</v>
      </c>
      <c r="R144" s="194">
        <f>VLOOKUP($A144,'[1]Proj Data'!$C$6:$DP$335,112,FALSE)</f>
        <v>0</v>
      </c>
    </row>
    <row r="145" spans="1:18" s="217" customFormat="1" ht="50.45" customHeight="1" x14ac:dyDescent="0.2">
      <c r="A145" s="215">
        <v>84</v>
      </c>
      <c r="B145" s="215" t="s">
        <v>465</v>
      </c>
      <c r="C145" s="215" t="s">
        <v>73</v>
      </c>
      <c r="D145" s="216" t="str">
        <f t="shared" si="2"/>
        <v>PPL Rank: 84        
Lewiston                                          
Rehab collection and treatment</v>
      </c>
      <c r="E145" s="225" t="s">
        <v>1414</v>
      </c>
      <c r="F145" s="194">
        <v>10</v>
      </c>
      <c r="G145" s="195" t="s">
        <v>1413</v>
      </c>
      <c r="H145" s="195" t="s">
        <v>1415</v>
      </c>
      <c r="I145" s="255">
        <v>0</v>
      </c>
      <c r="J145" s="195">
        <v>0</v>
      </c>
      <c r="K145" s="195">
        <v>0</v>
      </c>
      <c r="L145" s="218">
        <v>5000000</v>
      </c>
      <c r="M145" s="218">
        <v>0</v>
      </c>
      <c r="N145" s="218">
        <v>0</v>
      </c>
      <c r="O145" s="218">
        <v>0</v>
      </c>
      <c r="R145" s="194">
        <f>VLOOKUP($A145,'[1]Proj Data'!$C$6:$DP$335,112,FALSE)</f>
        <v>0</v>
      </c>
    </row>
    <row r="146" spans="1:18" s="217" customFormat="1" ht="50.45" customHeight="1" x14ac:dyDescent="0.2">
      <c r="A146" s="215">
        <v>117</v>
      </c>
      <c r="B146" s="215" t="s">
        <v>828</v>
      </c>
      <c r="C146" s="215" t="s">
        <v>822</v>
      </c>
      <c r="D146" s="216" t="str">
        <f t="shared" si="2"/>
        <v>PPL Rank: 117       
Lewiston WTP                                      
Adv trmt – chloride, add RO to WTP</v>
      </c>
      <c r="E146" s="225" t="s">
        <v>1414</v>
      </c>
      <c r="F146" s="194">
        <v>10</v>
      </c>
      <c r="G146" s="195" t="s">
        <v>1413</v>
      </c>
      <c r="H146" s="195" t="s">
        <v>1413</v>
      </c>
      <c r="I146" s="255">
        <v>0</v>
      </c>
      <c r="J146" s="195">
        <v>0</v>
      </c>
      <c r="K146" s="195">
        <v>0</v>
      </c>
      <c r="L146" s="218">
        <v>0</v>
      </c>
      <c r="M146" s="218">
        <v>5900000</v>
      </c>
      <c r="N146" s="218">
        <v>0</v>
      </c>
      <c r="O146" s="218">
        <v>0</v>
      </c>
      <c r="R146" s="194">
        <f>VLOOKUP($A146,'[1]Proj Data'!$C$6:$DP$335,112,FALSE)</f>
        <v>0</v>
      </c>
    </row>
    <row r="147" spans="1:18" s="217" customFormat="1" ht="50.45" customHeight="1" x14ac:dyDescent="0.2">
      <c r="A147" s="215">
        <v>65</v>
      </c>
      <c r="B147" s="215" t="s">
        <v>829</v>
      </c>
      <c r="C147" s="215" t="s">
        <v>69</v>
      </c>
      <c r="D147" s="216" t="str">
        <f t="shared" si="2"/>
        <v>PPL Rank: 65        
Lewisville                                        
Rehab collection</v>
      </c>
      <c r="E147" s="225" t="s">
        <v>1414</v>
      </c>
      <c r="F147" s="194">
        <v>9</v>
      </c>
      <c r="G147" s="195" t="s">
        <v>1413</v>
      </c>
      <c r="H147" s="195" t="s">
        <v>1413</v>
      </c>
      <c r="I147" s="255">
        <v>0</v>
      </c>
      <c r="J147" s="195">
        <v>0</v>
      </c>
      <c r="K147" s="195">
        <v>0</v>
      </c>
      <c r="L147" s="218">
        <v>2083632.4815850058</v>
      </c>
      <c r="M147" s="218">
        <v>0</v>
      </c>
      <c r="N147" s="218">
        <v>0</v>
      </c>
      <c r="O147" s="218">
        <v>0</v>
      </c>
      <c r="R147" s="194">
        <f>VLOOKUP($A147,'[1]Proj Data'!$C$6:$DP$335,112,FALSE)</f>
        <v>0</v>
      </c>
    </row>
    <row r="148" spans="1:18" s="217" customFormat="1" ht="50.45" customHeight="1" x14ac:dyDescent="0.2">
      <c r="A148" s="215">
        <v>188</v>
      </c>
      <c r="B148" s="215" t="s">
        <v>468</v>
      </c>
      <c r="C148" s="215" t="s">
        <v>830</v>
      </c>
      <c r="D148" s="216" t="str">
        <f t="shared" si="2"/>
        <v>PPL Rank: 188       
Litchfield                                        
Rehab treatment, expand bio capacity</v>
      </c>
      <c r="E148" s="225" t="s">
        <v>165</v>
      </c>
      <c r="F148" s="194" t="s">
        <v>1423</v>
      </c>
      <c r="G148" s="195" t="s">
        <v>1413</v>
      </c>
      <c r="H148" s="195" t="s">
        <v>1413</v>
      </c>
      <c r="I148" s="255">
        <v>0</v>
      </c>
      <c r="J148" s="195">
        <v>0</v>
      </c>
      <c r="K148" s="195">
        <v>0</v>
      </c>
      <c r="L148" s="218">
        <v>0</v>
      </c>
      <c r="M148" s="218">
        <v>6776000</v>
      </c>
      <c r="N148" s="218">
        <v>0</v>
      </c>
      <c r="O148" s="218">
        <v>0</v>
      </c>
      <c r="R148" s="194">
        <f>VLOOKUP($A148,'[1]Proj Data'!$C$6:$DP$335,112,FALSE)</f>
        <v>0</v>
      </c>
    </row>
    <row r="149" spans="1:18" s="217" customFormat="1" ht="50.45" customHeight="1" x14ac:dyDescent="0.2">
      <c r="A149" s="215">
        <v>60</v>
      </c>
      <c r="B149" s="215" t="s">
        <v>117</v>
      </c>
      <c r="C149" s="215" t="s">
        <v>892</v>
      </c>
      <c r="D149" s="216" t="str">
        <f t="shared" si="2"/>
        <v>PPL Rank: 60        
Little Falls                                      
Rehab trmt, ph 2</v>
      </c>
      <c r="E149" s="225" t="s">
        <v>1411</v>
      </c>
      <c r="F149" s="194">
        <v>5</v>
      </c>
      <c r="G149" s="195" t="s">
        <v>1413</v>
      </c>
      <c r="H149" s="195" t="s">
        <v>1415</v>
      </c>
      <c r="I149" s="255">
        <v>0</v>
      </c>
      <c r="J149" s="195">
        <v>0</v>
      </c>
      <c r="K149" s="195">
        <v>0</v>
      </c>
      <c r="L149" s="218">
        <v>0</v>
      </c>
      <c r="M149" s="218">
        <v>0</v>
      </c>
      <c r="N149" s="218">
        <v>0</v>
      </c>
      <c r="O149" s="218">
        <v>0</v>
      </c>
      <c r="R149" s="194">
        <f>VLOOKUP($A149,'[1]Proj Data'!$C$6:$DP$335,112,FALSE)</f>
        <v>0</v>
      </c>
    </row>
    <row r="150" spans="1:18" s="217" customFormat="1" ht="50.45" customHeight="1" x14ac:dyDescent="0.2">
      <c r="A150" s="215">
        <v>231</v>
      </c>
      <c r="B150" s="215" t="s">
        <v>655</v>
      </c>
      <c r="C150" s="215" t="s">
        <v>666</v>
      </c>
      <c r="D150" s="216" t="str">
        <f t="shared" si="2"/>
        <v>PPL Rank: 231       
Lone Pine Twp - Swan Lake                         
Unsewered, connect to East Itasca WWTP</v>
      </c>
      <c r="E150" s="225" t="s">
        <v>1411</v>
      </c>
      <c r="F150" s="194" t="s">
        <v>1428</v>
      </c>
      <c r="G150" s="195" t="s">
        <v>1413</v>
      </c>
      <c r="H150" s="195" t="s">
        <v>1415</v>
      </c>
      <c r="I150" s="255">
        <v>0</v>
      </c>
      <c r="J150" s="195">
        <v>0</v>
      </c>
      <c r="K150" s="195">
        <v>0</v>
      </c>
      <c r="L150" s="218">
        <v>0</v>
      </c>
      <c r="M150" s="218">
        <v>7000000</v>
      </c>
      <c r="N150" s="218">
        <v>0</v>
      </c>
      <c r="O150" s="218">
        <v>0</v>
      </c>
      <c r="R150" s="194">
        <f>VLOOKUP($A150,'[1]Proj Data'!$C$6:$DP$335,112,FALSE)</f>
        <v>0</v>
      </c>
    </row>
    <row r="151" spans="1:18" s="217" customFormat="1" ht="50.45" customHeight="1" x14ac:dyDescent="0.2">
      <c r="A151" s="215">
        <v>92</v>
      </c>
      <c r="B151" s="215" t="s">
        <v>656</v>
      </c>
      <c r="C151" s="215" t="s">
        <v>667</v>
      </c>
      <c r="D151" s="216" t="str">
        <f t="shared" si="2"/>
        <v>PPL Rank: 92        
Long Lake                                         
Rehab collection, Grand Ave</v>
      </c>
      <c r="E151" s="225" t="s">
        <v>1420</v>
      </c>
      <c r="F151" s="194">
        <v>11</v>
      </c>
      <c r="G151" s="195" t="s">
        <v>1413</v>
      </c>
      <c r="H151" s="195" t="s">
        <v>1413</v>
      </c>
      <c r="I151" s="255">
        <v>0</v>
      </c>
      <c r="J151" s="195">
        <v>0</v>
      </c>
      <c r="K151" s="195">
        <v>0</v>
      </c>
      <c r="L151" s="218">
        <v>0</v>
      </c>
      <c r="M151" s="218">
        <v>0</v>
      </c>
      <c r="N151" s="218">
        <v>0</v>
      </c>
      <c r="O151" s="218">
        <v>0</v>
      </c>
      <c r="R151" s="194">
        <f>VLOOKUP($A151,'[1]Proj Data'!$C$6:$DP$335,112,FALSE)</f>
        <v>0</v>
      </c>
    </row>
    <row r="152" spans="1:18" s="217" customFormat="1" ht="50.45" customHeight="1" x14ac:dyDescent="0.2">
      <c r="A152" s="215">
        <v>247.1</v>
      </c>
      <c r="B152" s="215" t="s">
        <v>118</v>
      </c>
      <c r="C152" s="215" t="s">
        <v>1147</v>
      </c>
      <c r="D152" s="216" t="str">
        <f t="shared" si="2"/>
        <v>PPL Rank: 247.1     
Long Prairie                                      
Rehab and trmt Ph 1, main LS</v>
      </c>
      <c r="E152" s="225" t="s">
        <v>1411</v>
      </c>
      <c r="F152" s="194">
        <v>5</v>
      </c>
      <c r="G152" s="195" t="s">
        <v>1415</v>
      </c>
      <c r="H152" s="195" t="s">
        <v>1413</v>
      </c>
      <c r="I152" s="255">
        <v>45016</v>
      </c>
      <c r="J152" s="195">
        <v>0</v>
      </c>
      <c r="K152" s="195">
        <v>0</v>
      </c>
      <c r="L152" s="218">
        <v>2098800</v>
      </c>
      <c r="M152" s="218">
        <v>0</v>
      </c>
      <c r="N152" s="218">
        <v>0</v>
      </c>
      <c r="O152" s="218">
        <v>0</v>
      </c>
      <c r="R152" s="194">
        <f>VLOOKUP($A152,'[1]Proj Data'!$C$6:$DP$335,112,FALSE)</f>
        <v>0</v>
      </c>
    </row>
    <row r="153" spans="1:18" s="217" customFormat="1" ht="50.45" customHeight="1" x14ac:dyDescent="0.2">
      <c r="A153" s="215">
        <v>247.2</v>
      </c>
      <c r="B153" s="215" t="s">
        <v>118</v>
      </c>
      <c r="C153" s="215" t="s">
        <v>1148</v>
      </c>
      <c r="D153" s="216" t="str">
        <f t="shared" si="2"/>
        <v>PPL Rank: 247.2     
Long Prairie                                      
Rehab and trmt Ph 2, biosolids</v>
      </c>
      <c r="E153" s="225" t="s">
        <v>1411</v>
      </c>
      <c r="F153" s="194">
        <v>5</v>
      </c>
      <c r="G153" s="195" t="s">
        <v>1413</v>
      </c>
      <c r="H153" s="195" t="s">
        <v>1413</v>
      </c>
      <c r="I153" s="255">
        <v>0</v>
      </c>
      <c r="J153" s="195">
        <v>0</v>
      </c>
      <c r="K153" s="195">
        <v>0</v>
      </c>
      <c r="L153" s="218">
        <v>3200000</v>
      </c>
      <c r="M153" s="218">
        <v>0</v>
      </c>
      <c r="N153" s="218">
        <v>0</v>
      </c>
      <c r="O153" s="218">
        <v>0</v>
      </c>
      <c r="R153" s="194">
        <f>VLOOKUP($A153,'[1]Proj Data'!$C$6:$DP$335,112,FALSE)</f>
        <v>0</v>
      </c>
    </row>
    <row r="154" spans="1:18" s="217" customFormat="1" ht="50.45" customHeight="1" x14ac:dyDescent="0.2">
      <c r="A154" s="215">
        <v>288</v>
      </c>
      <c r="B154" s="215" t="s">
        <v>118</v>
      </c>
      <c r="C154" s="215" t="s">
        <v>119</v>
      </c>
      <c r="D154" s="216" t="str">
        <f t="shared" si="2"/>
        <v>PPL Rank: 288       
Long Prairie                                      
Rehab/expand treatment</v>
      </c>
      <c r="E154" s="225" t="s">
        <v>1411</v>
      </c>
      <c r="F154" s="194">
        <v>5</v>
      </c>
      <c r="G154" s="195" t="s">
        <v>1413</v>
      </c>
      <c r="H154" s="195" t="s">
        <v>1413</v>
      </c>
      <c r="I154" s="255">
        <v>0</v>
      </c>
      <c r="J154" s="195">
        <v>0</v>
      </c>
      <c r="K154" s="195">
        <v>0</v>
      </c>
      <c r="L154" s="218">
        <v>0</v>
      </c>
      <c r="M154" s="218">
        <v>0</v>
      </c>
      <c r="N154" s="218">
        <v>0</v>
      </c>
      <c r="O154" s="218">
        <v>0</v>
      </c>
      <c r="R154" s="194" t="str">
        <f>VLOOKUP($A154,'[1]Proj Data'!$C$6:$DP$335,112,FALSE)</f>
        <v>2017 should apply</v>
      </c>
    </row>
    <row r="155" spans="1:18" s="217" customFormat="1" ht="50.45" customHeight="1" x14ac:dyDescent="0.2">
      <c r="A155" s="215">
        <v>172</v>
      </c>
      <c r="B155" s="215" t="s">
        <v>831</v>
      </c>
      <c r="C155" s="215" t="s">
        <v>893</v>
      </c>
      <c r="D155" s="216" t="str">
        <f t="shared" si="2"/>
        <v>PPL Rank: 172       
Madison                                           
Rehab collection, TH75 &amp; TH40</v>
      </c>
      <c r="E155" s="225" t="s">
        <v>165</v>
      </c>
      <c r="F155" s="194" t="s">
        <v>1421</v>
      </c>
      <c r="G155" s="195" t="s">
        <v>1415</v>
      </c>
      <c r="H155" s="195" t="s">
        <v>1413</v>
      </c>
      <c r="I155" s="255">
        <v>44965</v>
      </c>
      <c r="J155" s="195">
        <v>45266</v>
      </c>
      <c r="K155" s="195">
        <v>2319998.4</v>
      </c>
      <c r="L155" s="218">
        <v>2319998.4</v>
      </c>
      <c r="M155" s="218">
        <v>0</v>
      </c>
      <c r="N155" s="218">
        <v>0</v>
      </c>
      <c r="O155" s="218">
        <v>0</v>
      </c>
      <c r="R155" s="194">
        <f>VLOOKUP($A155,'[1]Proj Data'!$C$6:$DP$335,112,FALSE)</f>
        <v>0</v>
      </c>
    </row>
    <row r="156" spans="1:18" s="217" customFormat="1" ht="50.45" customHeight="1" x14ac:dyDescent="0.2">
      <c r="A156" s="215">
        <v>98</v>
      </c>
      <c r="B156" s="215" t="s">
        <v>171</v>
      </c>
      <c r="C156" s="215" t="s">
        <v>832</v>
      </c>
      <c r="D156" s="216" t="str">
        <f t="shared" si="2"/>
        <v>PPL Rank: 98        
Madison Lake                                      
Rehab collection, 7th, Main and Maple</v>
      </c>
      <c r="E156" s="225" t="s">
        <v>1414</v>
      </c>
      <c r="F156" s="194">
        <v>9</v>
      </c>
      <c r="G156" s="195" t="s">
        <v>1413</v>
      </c>
      <c r="H156" s="195" t="s">
        <v>1415</v>
      </c>
      <c r="I156" s="255">
        <v>0</v>
      </c>
      <c r="J156" s="195">
        <v>0</v>
      </c>
      <c r="K156" s="195">
        <v>0</v>
      </c>
      <c r="L156" s="218">
        <v>0</v>
      </c>
      <c r="M156" s="218">
        <v>0</v>
      </c>
      <c r="N156" s="218">
        <v>0</v>
      </c>
      <c r="O156" s="218">
        <v>0</v>
      </c>
      <c r="R156" s="194">
        <f>VLOOKUP($A156,'[1]Proj Data'!$C$6:$DP$335,112,FALSE)</f>
        <v>0</v>
      </c>
    </row>
    <row r="157" spans="1:18" s="217" customFormat="1" ht="50.45" customHeight="1" x14ac:dyDescent="0.2">
      <c r="A157" s="215">
        <v>249</v>
      </c>
      <c r="B157" s="215" t="s">
        <v>657</v>
      </c>
      <c r="C157" s="215" t="s">
        <v>668</v>
      </c>
      <c r="D157" s="216" t="str">
        <f t="shared" si="2"/>
        <v>PPL Rank: 249       
Madison Lake - Stormwater                         
Ball park area and Lake Ave improvements</v>
      </c>
      <c r="E157" s="225" t="s">
        <v>1414</v>
      </c>
      <c r="F157" s="194">
        <v>9</v>
      </c>
      <c r="G157" s="195" t="s">
        <v>1413</v>
      </c>
      <c r="H157" s="195" t="s">
        <v>1413</v>
      </c>
      <c r="I157" s="255">
        <v>0</v>
      </c>
      <c r="J157" s="195">
        <v>0</v>
      </c>
      <c r="K157" s="195">
        <v>0</v>
      </c>
      <c r="L157" s="218">
        <v>0</v>
      </c>
      <c r="M157" s="218">
        <v>0</v>
      </c>
      <c r="N157" s="218">
        <v>0</v>
      </c>
      <c r="O157" s="218">
        <v>0</v>
      </c>
      <c r="R157" s="194">
        <f>VLOOKUP($A157,'[1]Proj Data'!$C$6:$DP$335,112,FALSE)</f>
        <v>0</v>
      </c>
    </row>
    <row r="158" spans="1:18" s="217" customFormat="1" ht="50.45" customHeight="1" x14ac:dyDescent="0.2">
      <c r="A158" s="215">
        <v>229</v>
      </c>
      <c r="B158" s="215" t="s">
        <v>121</v>
      </c>
      <c r="C158" s="215" t="s">
        <v>833</v>
      </c>
      <c r="D158" s="216" t="str">
        <f t="shared" si="2"/>
        <v>PPL Rank: 229       
Mahnomen                                          
Unsewered, connect to Mahnomen WWTP</v>
      </c>
      <c r="E158" s="225" t="s">
        <v>1411</v>
      </c>
      <c r="F158" s="194">
        <v>2</v>
      </c>
      <c r="G158" s="195" t="s">
        <v>1413</v>
      </c>
      <c r="H158" s="195" t="s">
        <v>1413</v>
      </c>
      <c r="I158" s="255">
        <v>0</v>
      </c>
      <c r="J158" s="195">
        <v>0</v>
      </c>
      <c r="K158" s="195">
        <v>0</v>
      </c>
      <c r="L158" s="218">
        <v>0</v>
      </c>
      <c r="M158" s="218">
        <v>0</v>
      </c>
      <c r="N158" s="218">
        <v>0</v>
      </c>
      <c r="O158" s="218">
        <v>0</v>
      </c>
      <c r="R158" s="194">
        <f>VLOOKUP($A158,'[1]Proj Data'!$C$6:$DP$335,112,FALSE)</f>
        <v>0</v>
      </c>
    </row>
    <row r="159" spans="1:18" s="217" customFormat="1" ht="50.45" customHeight="1" x14ac:dyDescent="0.2">
      <c r="A159" s="215">
        <v>271</v>
      </c>
      <c r="B159" s="215" t="s">
        <v>121</v>
      </c>
      <c r="C159" s="215" t="s">
        <v>1149</v>
      </c>
      <c r="D159" s="216" t="str">
        <f t="shared" si="2"/>
        <v>PPL Rank: 271       
Mahnomen                                          
Unsewered, Marsh Ck &amp; Pembina Twp</v>
      </c>
      <c r="E159" s="225" t="s">
        <v>1411</v>
      </c>
      <c r="F159" s="194">
        <v>2</v>
      </c>
      <c r="G159" s="195" t="s">
        <v>1413</v>
      </c>
      <c r="H159" s="195" t="s">
        <v>1413</v>
      </c>
      <c r="I159" s="255">
        <v>0</v>
      </c>
      <c r="J159" s="195">
        <v>0</v>
      </c>
      <c r="K159" s="195">
        <v>0</v>
      </c>
      <c r="L159" s="218">
        <v>0</v>
      </c>
      <c r="M159" s="218">
        <v>0</v>
      </c>
      <c r="N159" s="218">
        <v>0</v>
      </c>
      <c r="O159" s="218">
        <v>0</v>
      </c>
      <c r="R159" s="194">
        <f>VLOOKUP($A159,'[1]Proj Data'!$C$6:$DP$335,112,FALSE)</f>
        <v>0</v>
      </c>
    </row>
    <row r="160" spans="1:18" s="217" customFormat="1" ht="50.45" customHeight="1" x14ac:dyDescent="0.2">
      <c r="A160" s="215">
        <v>298</v>
      </c>
      <c r="B160" s="215" t="s">
        <v>121</v>
      </c>
      <c r="C160" s="215" t="s">
        <v>834</v>
      </c>
      <c r="D160" s="216" t="str">
        <f t="shared" si="2"/>
        <v>PPL Rank: 298       
Mahnomen                                          
Unsewered, connect to Mahnomen</v>
      </c>
      <c r="E160" s="225" t="s">
        <v>1411</v>
      </c>
      <c r="F160" s="194">
        <v>2</v>
      </c>
      <c r="G160" s="195" t="s">
        <v>1413</v>
      </c>
      <c r="H160" s="195" t="s">
        <v>1413</v>
      </c>
      <c r="I160" s="255">
        <v>0</v>
      </c>
      <c r="J160" s="195">
        <v>0</v>
      </c>
      <c r="K160" s="195">
        <v>0</v>
      </c>
      <c r="L160" s="218">
        <v>0</v>
      </c>
      <c r="M160" s="218">
        <v>0</v>
      </c>
      <c r="N160" s="218">
        <v>0</v>
      </c>
      <c r="O160" s="218">
        <v>0</v>
      </c>
      <c r="R160" s="194">
        <f>VLOOKUP($A160,'[1]Proj Data'!$C$6:$DP$335,112,FALSE)</f>
        <v>0</v>
      </c>
    </row>
    <row r="161" spans="1:18" s="217" customFormat="1" ht="50.45" customHeight="1" x14ac:dyDescent="0.2">
      <c r="A161" s="215">
        <v>224</v>
      </c>
      <c r="B161" s="215" t="s">
        <v>195</v>
      </c>
      <c r="C161" s="215" t="s">
        <v>196</v>
      </c>
      <c r="D161" s="216" t="str">
        <f t="shared" si="2"/>
        <v>PPL Rank: 224       
Mankato                                           
Rehab trmt, digester and disinfection improvements</v>
      </c>
      <c r="E161" s="225" t="s">
        <v>1414</v>
      </c>
      <c r="F161" s="194">
        <v>9</v>
      </c>
      <c r="G161" s="195" t="s">
        <v>1415</v>
      </c>
      <c r="H161" s="195" t="s">
        <v>1413</v>
      </c>
      <c r="I161" s="255">
        <v>44286</v>
      </c>
      <c r="J161" s="195">
        <v>0</v>
      </c>
      <c r="K161" s="195">
        <v>0</v>
      </c>
      <c r="L161" s="218">
        <v>0</v>
      </c>
      <c r="M161" s="218">
        <v>7000000</v>
      </c>
      <c r="N161" s="218">
        <v>0</v>
      </c>
      <c r="O161" s="218">
        <v>0</v>
      </c>
      <c r="R161" s="194">
        <f>VLOOKUP($A161,'[1]Proj Data'!$C$6:$DP$335,112,FALSE)</f>
        <v>0</v>
      </c>
    </row>
    <row r="162" spans="1:18" s="217" customFormat="1" ht="50.45" customHeight="1" x14ac:dyDescent="0.2">
      <c r="A162" s="215">
        <v>175</v>
      </c>
      <c r="B162" s="215" t="s">
        <v>658</v>
      </c>
      <c r="C162" s="215" t="s">
        <v>669</v>
      </c>
      <c r="D162" s="216" t="str">
        <f t="shared" si="2"/>
        <v>PPL Rank: 175       
Mankato - stormwater                              
Warren Street pond improvements</v>
      </c>
      <c r="E162" s="225" t="s">
        <v>1414</v>
      </c>
      <c r="F162" s="194">
        <v>9</v>
      </c>
      <c r="G162" s="195" t="s">
        <v>1413</v>
      </c>
      <c r="H162" s="195" t="s">
        <v>1413</v>
      </c>
      <c r="I162" s="255">
        <v>0</v>
      </c>
      <c r="J162" s="195">
        <v>0</v>
      </c>
      <c r="K162" s="195">
        <v>0</v>
      </c>
      <c r="L162" s="218">
        <v>0</v>
      </c>
      <c r="M162" s="218">
        <v>922719.82781027094</v>
      </c>
      <c r="N162" s="218">
        <v>0</v>
      </c>
      <c r="O162" s="218">
        <v>0</v>
      </c>
      <c r="R162" s="194">
        <f>VLOOKUP($A162,'[1]Proj Data'!$C$6:$DP$335,112,FALSE)</f>
        <v>0</v>
      </c>
    </row>
    <row r="163" spans="1:18" s="217" customFormat="1" ht="50.45" customHeight="1" x14ac:dyDescent="0.2">
      <c r="A163" s="215">
        <v>241</v>
      </c>
      <c r="B163" s="215" t="s">
        <v>658</v>
      </c>
      <c r="C163" s="215" t="s">
        <v>670</v>
      </c>
      <c r="D163" s="216" t="str">
        <f t="shared" si="2"/>
        <v>PPL Rank: 241       
Mankato - stormwater                              
Upper Indian Creek</v>
      </c>
      <c r="E163" s="225" t="s">
        <v>1414</v>
      </c>
      <c r="F163" s="194">
        <v>9</v>
      </c>
      <c r="G163" s="195" t="s">
        <v>1413</v>
      </c>
      <c r="H163" s="195" t="s">
        <v>1413</v>
      </c>
      <c r="I163" s="255">
        <v>0</v>
      </c>
      <c r="J163" s="195">
        <v>0</v>
      </c>
      <c r="K163" s="195">
        <v>0</v>
      </c>
      <c r="L163" s="218">
        <v>0</v>
      </c>
      <c r="M163" s="218">
        <v>0</v>
      </c>
      <c r="N163" s="218">
        <v>0</v>
      </c>
      <c r="O163" s="218">
        <v>0</v>
      </c>
      <c r="R163" s="194">
        <f>VLOOKUP($A163,'[1]Proj Data'!$C$6:$DP$335,112,FALSE)</f>
        <v>0</v>
      </c>
    </row>
    <row r="164" spans="1:18" s="217" customFormat="1" ht="50.45" customHeight="1" x14ac:dyDescent="0.2">
      <c r="A164" s="215">
        <v>193</v>
      </c>
      <c r="B164" s="215" t="s">
        <v>484</v>
      </c>
      <c r="C164" s="215" t="s">
        <v>69</v>
      </c>
      <c r="D164" s="216" t="str">
        <f t="shared" si="2"/>
        <v>PPL Rank: 193       
Marble                                            
Rehab collection</v>
      </c>
      <c r="E164" s="225" t="s">
        <v>1411</v>
      </c>
      <c r="F164" s="194" t="s">
        <v>1428</v>
      </c>
      <c r="G164" s="195" t="s">
        <v>1413</v>
      </c>
      <c r="H164" s="195" t="s">
        <v>1413</v>
      </c>
      <c r="I164" s="255">
        <v>0</v>
      </c>
      <c r="J164" s="195">
        <v>0</v>
      </c>
      <c r="K164" s="195">
        <v>0</v>
      </c>
      <c r="L164" s="218">
        <v>0</v>
      </c>
      <c r="M164" s="218">
        <v>0</v>
      </c>
      <c r="N164" s="218">
        <v>0</v>
      </c>
      <c r="O164" s="218">
        <v>0</v>
      </c>
      <c r="R164" s="194">
        <f>VLOOKUP($A164,'[1]Proj Data'!$C$6:$DP$335,112,FALSE)</f>
        <v>0</v>
      </c>
    </row>
    <row r="165" spans="1:18" s="217" customFormat="1" ht="50.45" customHeight="1" x14ac:dyDescent="0.2">
      <c r="A165" s="215">
        <v>149</v>
      </c>
      <c r="B165" s="215" t="s">
        <v>122</v>
      </c>
      <c r="C165" s="215" t="s">
        <v>671</v>
      </c>
      <c r="D165" s="216" t="str">
        <f t="shared" si="2"/>
        <v>PPL Rank: 149       
Marshall                                          
Adv trmt - phos, trmt Ph 2</v>
      </c>
      <c r="E165" s="225" t="s">
        <v>1417</v>
      </c>
      <c r="F165" s="194">
        <v>8</v>
      </c>
      <c r="G165" s="195" t="s">
        <v>1413</v>
      </c>
      <c r="H165" s="195" t="s">
        <v>1413</v>
      </c>
      <c r="I165" s="255">
        <v>0</v>
      </c>
      <c r="J165" s="195">
        <v>0</v>
      </c>
      <c r="K165" s="195">
        <v>0</v>
      </c>
      <c r="L165" s="218">
        <v>0</v>
      </c>
      <c r="M165" s="218">
        <v>0</v>
      </c>
      <c r="N165" s="218">
        <v>0</v>
      </c>
      <c r="O165" s="218">
        <v>0</v>
      </c>
      <c r="R165" s="194">
        <f>VLOOKUP($A165,'[1]Proj Data'!$C$6:$DP$335,112,FALSE)</f>
        <v>0</v>
      </c>
    </row>
    <row r="166" spans="1:18" s="217" customFormat="1" ht="50.45" customHeight="1" x14ac:dyDescent="0.2">
      <c r="A166" s="215">
        <v>178</v>
      </c>
      <c r="B166" s="215" t="s">
        <v>272</v>
      </c>
      <c r="C166" s="215" t="s">
        <v>273</v>
      </c>
      <c r="D166" s="216" t="str">
        <f t="shared" si="2"/>
        <v>PPL Rank: 178       
May Twp - Carnelian Hills                         
Adv trmt - nitrogen, recirculating media filter</v>
      </c>
      <c r="E166" s="225" t="s">
        <v>1420</v>
      </c>
      <c r="F166" s="194">
        <v>11</v>
      </c>
      <c r="G166" s="195" t="s">
        <v>1413</v>
      </c>
      <c r="H166" s="195" t="s">
        <v>1413</v>
      </c>
      <c r="I166" s="255">
        <v>0</v>
      </c>
      <c r="J166" s="195">
        <v>0</v>
      </c>
      <c r="K166" s="195">
        <v>0</v>
      </c>
      <c r="L166" s="218">
        <v>0</v>
      </c>
      <c r="M166" s="218">
        <v>0</v>
      </c>
      <c r="N166" s="218">
        <v>0</v>
      </c>
      <c r="O166" s="218">
        <v>0</v>
      </c>
      <c r="R166" s="194">
        <f>VLOOKUP($A166,'[1]Proj Data'!$C$6:$DP$335,112,FALSE)</f>
        <v>0</v>
      </c>
    </row>
    <row r="167" spans="1:18" s="217" customFormat="1" ht="50.45" customHeight="1" x14ac:dyDescent="0.2">
      <c r="A167" s="215">
        <v>74</v>
      </c>
      <c r="B167" s="215" t="s">
        <v>486</v>
      </c>
      <c r="C167" s="215" t="s">
        <v>1150</v>
      </c>
      <c r="D167" s="216" t="str">
        <f t="shared" si="2"/>
        <v>PPL Rank: 74        
Mayer                                             
Rehab treatment, biosolids</v>
      </c>
      <c r="E167" s="225" t="s">
        <v>1420</v>
      </c>
      <c r="F167" s="194">
        <v>11</v>
      </c>
      <c r="G167" s="195" t="s">
        <v>1413</v>
      </c>
      <c r="H167" s="195" t="s">
        <v>1415</v>
      </c>
      <c r="I167" s="255">
        <v>0</v>
      </c>
      <c r="J167" s="195">
        <v>0</v>
      </c>
      <c r="K167" s="195">
        <v>0</v>
      </c>
      <c r="L167" s="218">
        <v>0</v>
      </c>
      <c r="M167" s="218">
        <v>6101227.8000000007</v>
      </c>
      <c r="N167" s="218">
        <v>0</v>
      </c>
      <c r="O167" s="218">
        <v>0</v>
      </c>
      <c r="R167" s="194">
        <f>VLOOKUP($A167,'[1]Proj Data'!$C$6:$DP$335,112,FALSE)</f>
        <v>0</v>
      </c>
    </row>
    <row r="168" spans="1:18" s="217" customFormat="1" ht="50.45" customHeight="1" x14ac:dyDescent="0.2">
      <c r="A168" s="215">
        <v>232</v>
      </c>
      <c r="B168" s="215" t="s">
        <v>274</v>
      </c>
      <c r="C168" s="215" t="s">
        <v>73</v>
      </c>
      <c r="D168" s="216" t="str">
        <f t="shared" si="2"/>
        <v>PPL Rank: 232       
Mazeppa                                           
Rehab collection and treatment</v>
      </c>
      <c r="E168" s="225" t="s">
        <v>1414</v>
      </c>
      <c r="F168" s="194">
        <v>10</v>
      </c>
      <c r="G168" s="195" t="s">
        <v>1413</v>
      </c>
      <c r="H168" s="195" t="s">
        <v>1413</v>
      </c>
      <c r="I168" s="255">
        <v>0</v>
      </c>
      <c r="J168" s="195">
        <v>0</v>
      </c>
      <c r="K168" s="195">
        <v>0</v>
      </c>
      <c r="L168" s="218">
        <v>5000000</v>
      </c>
      <c r="M168" s="218">
        <v>2486576.6001457311</v>
      </c>
      <c r="N168" s="218" t="s">
        <v>1427</v>
      </c>
      <c r="O168" s="218">
        <v>5000000</v>
      </c>
      <c r="R168" s="194">
        <f>VLOOKUP($A168,'[1]Proj Data'!$C$6:$DP$335,112,FALSE)</f>
        <v>0</v>
      </c>
    </row>
    <row r="169" spans="1:18" s="217" customFormat="1" ht="50.45" customHeight="1" x14ac:dyDescent="0.2">
      <c r="A169" s="215">
        <v>85</v>
      </c>
      <c r="B169" s="215" t="s">
        <v>197</v>
      </c>
      <c r="C169" s="215" t="s">
        <v>69</v>
      </c>
      <c r="D169" s="216" t="str">
        <f t="shared" ref="D169:D232" si="3">"PPL Rank: "&amp;A169&amp;REPT(" ",10-LEN(A169))&amp;CHAR(10)&amp;B169&amp;REPT(" ",50-LEN(B169))&amp;CHAR(10)&amp;C169</f>
        <v>PPL Rank: 85        
McKinley                                          
Rehab collection</v>
      </c>
      <c r="E169" s="225" t="s">
        <v>1416</v>
      </c>
      <c r="F169" s="194" t="s">
        <v>1422</v>
      </c>
      <c r="G169" s="195" t="s">
        <v>1413</v>
      </c>
      <c r="H169" s="195" t="s">
        <v>1413</v>
      </c>
      <c r="I169" s="255">
        <v>0</v>
      </c>
      <c r="J169" s="195">
        <v>0</v>
      </c>
      <c r="K169" s="195">
        <v>0</v>
      </c>
      <c r="L169" s="218">
        <v>0</v>
      </c>
      <c r="M169" s="218">
        <v>0</v>
      </c>
      <c r="N169" s="218">
        <v>0</v>
      </c>
      <c r="O169" s="218">
        <v>0</v>
      </c>
      <c r="R169" s="194">
        <f>VLOOKUP($A169,'[1]Proj Data'!$C$6:$DP$335,112,FALSE)</f>
        <v>0</v>
      </c>
    </row>
    <row r="170" spans="1:18" s="217" customFormat="1" ht="50.45" customHeight="1" x14ac:dyDescent="0.2">
      <c r="A170" s="215">
        <v>292</v>
      </c>
      <c r="B170" s="215" t="s">
        <v>1151</v>
      </c>
      <c r="C170" s="215" t="s">
        <v>1152</v>
      </c>
      <c r="D170" s="216" t="str">
        <f t="shared" si="3"/>
        <v>PPL Rank: 292       
Medford                                           
Regionalize, connect to Owatonna</v>
      </c>
      <c r="E170" s="225" t="s">
        <v>1414</v>
      </c>
      <c r="F170" s="194">
        <v>10</v>
      </c>
      <c r="G170" s="195" t="s">
        <v>1413</v>
      </c>
      <c r="H170" s="195" t="s">
        <v>1413</v>
      </c>
      <c r="I170" s="255">
        <v>0</v>
      </c>
      <c r="J170" s="195">
        <v>0</v>
      </c>
      <c r="K170" s="195">
        <v>0</v>
      </c>
      <c r="L170" s="218">
        <v>0</v>
      </c>
      <c r="M170" s="218">
        <v>0</v>
      </c>
      <c r="N170" s="218">
        <v>0</v>
      </c>
      <c r="O170" s="218">
        <v>0</v>
      </c>
      <c r="R170" s="194">
        <f>VLOOKUP($A170,'[1]Proj Data'!$C$6:$DP$335,112,FALSE)</f>
        <v>0</v>
      </c>
    </row>
    <row r="171" spans="1:18" s="217" customFormat="1" ht="50.45" customHeight="1" x14ac:dyDescent="0.2">
      <c r="A171" s="215">
        <v>281</v>
      </c>
      <c r="B171" s="215" t="s">
        <v>487</v>
      </c>
      <c r="C171" s="215" t="s">
        <v>836</v>
      </c>
      <c r="D171" s="216" t="str">
        <f t="shared" si="3"/>
        <v>PPL Rank: 281       
Menahga                                           
Rehab collection 1st St SE and 2nd St N areas</v>
      </c>
      <c r="E171" s="225" t="s">
        <v>1411</v>
      </c>
      <c r="F171" s="194">
        <v>5</v>
      </c>
      <c r="G171" s="195" t="s">
        <v>1413</v>
      </c>
      <c r="H171" s="195" t="s">
        <v>1413</v>
      </c>
      <c r="I171" s="255">
        <v>0</v>
      </c>
      <c r="J171" s="195">
        <v>0</v>
      </c>
      <c r="K171" s="195">
        <v>0</v>
      </c>
      <c r="L171" s="218">
        <v>0</v>
      </c>
      <c r="M171" s="218">
        <v>0</v>
      </c>
      <c r="N171" s="218">
        <v>0</v>
      </c>
      <c r="O171" s="218">
        <v>0</v>
      </c>
      <c r="R171" s="194">
        <f>VLOOKUP($A171,'[1]Proj Data'!$C$6:$DP$335,112,FALSE)</f>
        <v>0</v>
      </c>
    </row>
    <row r="172" spans="1:18" s="217" customFormat="1" ht="50.45" customHeight="1" x14ac:dyDescent="0.2">
      <c r="A172" s="215">
        <v>128</v>
      </c>
      <c r="B172" s="215" t="s">
        <v>672</v>
      </c>
      <c r="C172" s="215" t="s">
        <v>684</v>
      </c>
      <c r="D172" s="216" t="str">
        <f t="shared" si="3"/>
        <v>PPL Rank: 128       
Minnehaha Creek WD - Stormwater                   
Blake Road stormwater trmt, ph 2/3</v>
      </c>
      <c r="E172" s="225" t="s">
        <v>1420</v>
      </c>
      <c r="F172" s="194">
        <v>11</v>
      </c>
      <c r="G172" s="195" t="s">
        <v>1413</v>
      </c>
      <c r="H172" s="195" t="s">
        <v>1413</v>
      </c>
      <c r="I172" s="255">
        <v>0</v>
      </c>
      <c r="J172" s="195">
        <v>0</v>
      </c>
      <c r="K172" s="195">
        <v>0</v>
      </c>
      <c r="L172" s="218">
        <v>0</v>
      </c>
      <c r="M172" s="218">
        <v>2037108.8</v>
      </c>
      <c r="N172" s="218">
        <v>0</v>
      </c>
      <c r="O172" s="218">
        <v>0</v>
      </c>
      <c r="R172" s="194">
        <f>VLOOKUP($A172,'[1]Proj Data'!$C$6:$DP$335,112,FALSE)</f>
        <v>0</v>
      </c>
    </row>
    <row r="173" spans="1:18" s="217" customFormat="1" ht="50.45" customHeight="1" x14ac:dyDescent="0.2">
      <c r="A173" s="215">
        <v>33.1</v>
      </c>
      <c r="B173" s="215" t="s">
        <v>1153</v>
      </c>
      <c r="C173" s="215" t="s">
        <v>1154</v>
      </c>
      <c r="D173" s="216" t="str">
        <f t="shared" si="3"/>
        <v>PPL Rank: 33.1      
Minneota 1                                        
Rehab collection, Ph 1</v>
      </c>
      <c r="E173" s="225" t="s">
        <v>1417</v>
      </c>
      <c r="F173" s="194">
        <v>8</v>
      </c>
      <c r="G173" s="195" t="s">
        <v>1413</v>
      </c>
      <c r="H173" s="195" t="s">
        <v>1415</v>
      </c>
      <c r="I173" s="255">
        <v>0</v>
      </c>
      <c r="J173" s="195">
        <v>0</v>
      </c>
      <c r="K173" s="195">
        <v>0</v>
      </c>
      <c r="L173" s="218">
        <v>0</v>
      </c>
      <c r="M173" s="218">
        <v>0</v>
      </c>
      <c r="N173" s="218">
        <v>0</v>
      </c>
      <c r="O173" s="218">
        <v>0</v>
      </c>
      <c r="R173" s="194">
        <f>VLOOKUP($A173,'[1]Proj Data'!$C$6:$DP$335,112,FALSE)</f>
        <v>0</v>
      </c>
    </row>
    <row r="174" spans="1:18" s="217" customFormat="1" ht="50.45" customHeight="1" x14ac:dyDescent="0.2">
      <c r="A174" s="215">
        <v>33.200000000000003</v>
      </c>
      <c r="B174" s="215" t="s">
        <v>1155</v>
      </c>
      <c r="C174" s="215" t="s">
        <v>94</v>
      </c>
      <c r="D174" s="216" t="str">
        <f t="shared" si="3"/>
        <v>PPL Rank: 33.2      
Minneota 2                                        
Rehab collection, Ph 2</v>
      </c>
      <c r="E174" s="225" t="s">
        <v>1417</v>
      </c>
      <c r="F174" s="194">
        <v>8</v>
      </c>
      <c r="G174" s="195" t="s">
        <v>1413</v>
      </c>
      <c r="H174" s="195" t="s">
        <v>1413</v>
      </c>
      <c r="I174" s="255">
        <v>0</v>
      </c>
      <c r="J174" s="195">
        <v>0</v>
      </c>
      <c r="K174" s="195">
        <v>0</v>
      </c>
      <c r="L174" s="218">
        <v>0</v>
      </c>
      <c r="M174" s="218">
        <v>0</v>
      </c>
      <c r="N174" s="218">
        <v>0</v>
      </c>
      <c r="O174" s="218">
        <v>0</v>
      </c>
      <c r="R174" s="194">
        <f>VLOOKUP($A174,'[1]Proj Data'!$C$6:$DP$335,112,FALSE)</f>
        <v>0</v>
      </c>
    </row>
    <row r="175" spans="1:18" s="217" customFormat="1" ht="50.45" customHeight="1" x14ac:dyDescent="0.2">
      <c r="A175" s="215">
        <v>33.299999999999997</v>
      </c>
      <c r="B175" s="215" t="s">
        <v>673</v>
      </c>
      <c r="C175" s="215" t="s">
        <v>1156</v>
      </c>
      <c r="D175" s="216" t="str">
        <f t="shared" si="3"/>
        <v>PPL Rank: 33.3      
Minneota                                          
Rehab collection, Ph 3</v>
      </c>
      <c r="E175" s="225" t="s">
        <v>1417</v>
      </c>
      <c r="F175" s="194">
        <v>8</v>
      </c>
      <c r="G175" s="195" t="s">
        <v>1413</v>
      </c>
      <c r="H175" s="195" t="s">
        <v>1413</v>
      </c>
      <c r="I175" s="255">
        <v>0</v>
      </c>
      <c r="J175" s="195">
        <v>0</v>
      </c>
      <c r="K175" s="195">
        <v>0</v>
      </c>
      <c r="L175" s="218">
        <v>0</v>
      </c>
      <c r="M175" s="218">
        <v>0</v>
      </c>
      <c r="N175" s="218">
        <v>0</v>
      </c>
      <c r="O175" s="218">
        <v>0</v>
      </c>
      <c r="R175" s="194">
        <f>VLOOKUP($A175,'[1]Proj Data'!$C$6:$DP$335,112,FALSE)</f>
        <v>0</v>
      </c>
    </row>
    <row r="176" spans="1:18" s="217" customFormat="1" ht="50.45" customHeight="1" x14ac:dyDescent="0.2">
      <c r="A176" s="215">
        <v>125</v>
      </c>
      <c r="B176" s="215" t="s">
        <v>124</v>
      </c>
      <c r="C176" s="215" t="s">
        <v>125</v>
      </c>
      <c r="D176" s="216" t="str">
        <f t="shared" si="3"/>
        <v>PPL Rank: 125       
Montevideo                                        
Rehab treatment - blower replacement</v>
      </c>
      <c r="E176" s="225" t="s">
        <v>165</v>
      </c>
      <c r="F176" s="194" t="s">
        <v>1421</v>
      </c>
      <c r="G176" s="195" t="s">
        <v>1413</v>
      </c>
      <c r="H176" s="195" t="s">
        <v>1413</v>
      </c>
      <c r="I176" s="255">
        <v>0</v>
      </c>
      <c r="J176" s="195">
        <v>0</v>
      </c>
      <c r="K176" s="195">
        <v>0</v>
      </c>
      <c r="L176" s="218">
        <v>0</v>
      </c>
      <c r="M176" s="218">
        <v>0</v>
      </c>
      <c r="N176" s="218">
        <v>0</v>
      </c>
      <c r="O176" s="218">
        <v>0</v>
      </c>
      <c r="R176" s="194">
        <f>VLOOKUP($A176,'[1]Proj Data'!$C$6:$DP$335,112,FALSE)</f>
        <v>0</v>
      </c>
    </row>
    <row r="177" spans="1:18" s="217" customFormat="1" ht="50.45" customHeight="1" x14ac:dyDescent="0.2">
      <c r="A177" s="215">
        <v>34</v>
      </c>
      <c r="B177" s="215" t="s">
        <v>500</v>
      </c>
      <c r="C177" s="215" t="s">
        <v>68</v>
      </c>
      <c r="D177" s="216" t="str">
        <f t="shared" si="3"/>
        <v>PPL Rank: 34        
Montrose                                          
Rehab treatment</v>
      </c>
      <c r="E177" s="225" t="s">
        <v>165</v>
      </c>
      <c r="F177" s="194" t="s">
        <v>1419</v>
      </c>
      <c r="G177" s="195" t="s">
        <v>1413</v>
      </c>
      <c r="H177" s="195" t="s">
        <v>1415</v>
      </c>
      <c r="I177" s="255">
        <v>0</v>
      </c>
      <c r="J177" s="195">
        <v>0</v>
      </c>
      <c r="K177" s="195">
        <v>0</v>
      </c>
      <c r="L177" s="218">
        <v>0</v>
      </c>
      <c r="M177" s="218">
        <v>0</v>
      </c>
      <c r="N177" s="218">
        <v>0</v>
      </c>
      <c r="O177" s="218">
        <v>0</v>
      </c>
      <c r="R177" s="194">
        <f>VLOOKUP($A177,'[1]Proj Data'!$C$6:$DP$335,112,FALSE)</f>
        <v>0</v>
      </c>
    </row>
    <row r="178" spans="1:18" s="217" customFormat="1" ht="50.45" customHeight="1" x14ac:dyDescent="0.2">
      <c r="A178" s="215">
        <v>238</v>
      </c>
      <c r="B178" s="215" t="s">
        <v>126</v>
      </c>
      <c r="C178" s="215" t="s">
        <v>894</v>
      </c>
      <c r="D178" s="216" t="str">
        <f t="shared" si="3"/>
        <v>PPL Rank: 238       
Moorhead                                          
Rehab collection ph 2/3, brick sanitary sewer</v>
      </c>
      <c r="E178" s="225" t="s">
        <v>1416</v>
      </c>
      <c r="F178" s="194">
        <v>4</v>
      </c>
      <c r="G178" s="195" t="s">
        <v>1415</v>
      </c>
      <c r="H178" s="195" t="s">
        <v>1413</v>
      </c>
      <c r="I178" s="255">
        <v>43894</v>
      </c>
      <c r="J178" s="195">
        <v>0</v>
      </c>
      <c r="K178" s="195">
        <v>0</v>
      </c>
      <c r="L178" s="218">
        <v>0</v>
      </c>
      <c r="M178" s="218">
        <v>0</v>
      </c>
      <c r="N178" s="218">
        <v>0</v>
      </c>
      <c r="O178" s="218">
        <v>0</v>
      </c>
      <c r="R178" s="194">
        <f>VLOOKUP($A178,'[1]Proj Data'!$C$6:$DP$335,112,FALSE)</f>
        <v>0</v>
      </c>
    </row>
    <row r="179" spans="1:18" s="217" customFormat="1" ht="50.45" customHeight="1" x14ac:dyDescent="0.2">
      <c r="A179" s="215">
        <v>210</v>
      </c>
      <c r="B179" s="215" t="s">
        <v>172</v>
      </c>
      <c r="C179" s="215" t="s">
        <v>68</v>
      </c>
      <c r="D179" s="216" t="str">
        <f t="shared" si="3"/>
        <v>PPL Rank: 210       
Morristown                                        
Rehab treatment</v>
      </c>
      <c r="E179" s="225" t="s">
        <v>1414</v>
      </c>
      <c r="F179" s="194">
        <v>10</v>
      </c>
      <c r="G179" s="195" t="s">
        <v>1413</v>
      </c>
      <c r="H179" s="195" t="s">
        <v>1413</v>
      </c>
      <c r="I179" s="255">
        <v>0</v>
      </c>
      <c r="J179" s="195">
        <v>0</v>
      </c>
      <c r="K179" s="195">
        <v>0</v>
      </c>
      <c r="L179" s="218">
        <v>0</v>
      </c>
      <c r="M179" s="218">
        <v>0</v>
      </c>
      <c r="N179" s="218">
        <v>0</v>
      </c>
      <c r="O179" s="218">
        <v>0</v>
      </c>
      <c r="R179" s="194">
        <f>VLOOKUP($A179,'[1]Proj Data'!$C$6:$DP$335,112,FALSE)</f>
        <v>0</v>
      </c>
    </row>
    <row r="180" spans="1:18" s="217" customFormat="1" ht="50.45" customHeight="1" x14ac:dyDescent="0.2">
      <c r="A180" s="215">
        <v>243</v>
      </c>
      <c r="B180" s="215" t="s">
        <v>275</v>
      </c>
      <c r="C180" s="215" t="s">
        <v>82</v>
      </c>
      <c r="D180" s="216" t="str">
        <f t="shared" si="3"/>
        <v>PPL Rank: 243       
Mower County - Dobbin's Creek                     
Unsewered, potential SSTS</v>
      </c>
      <c r="E180" s="225" t="s">
        <v>1433</v>
      </c>
      <c r="F180" s="194">
        <v>10</v>
      </c>
      <c r="G180" s="195" t="s">
        <v>1413</v>
      </c>
      <c r="H180" s="195" t="s">
        <v>1413</v>
      </c>
      <c r="I180" s="255">
        <v>0</v>
      </c>
      <c r="J180" s="195">
        <v>0</v>
      </c>
      <c r="K180" s="195">
        <v>0</v>
      </c>
      <c r="L180" s="218">
        <v>0</v>
      </c>
      <c r="M180" s="218">
        <v>0</v>
      </c>
      <c r="N180" s="218">
        <v>0</v>
      </c>
      <c r="O180" s="218">
        <v>0</v>
      </c>
      <c r="R180" s="194">
        <f>VLOOKUP($A180,'[1]Proj Data'!$C$6:$DP$335,112,FALSE)</f>
        <v>0</v>
      </c>
    </row>
    <row r="181" spans="1:18" s="217" customFormat="1" ht="50.45" customHeight="1" x14ac:dyDescent="0.2">
      <c r="A181" s="215">
        <v>217</v>
      </c>
      <c r="B181" s="215" t="s">
        <v>127</v>
      </c>
      <c r="C181" s="215" t="s">
        <v>128</v>
      </c>
      <c r="D181" s="216" t="str">
        <f t="shared" si="3"/>
        <v>PPL Rank: 217       
Murdock                                           
Expand treatment, add pond</v>
      </c>
      <c r="E181" s="225" t="s">
        <v>165</v>
      </c>
      <c r="F181" s="194" t="s">
        <v>1421</v>
      </c>
      <c r="G181" s="195" t="s">
        <v>1413</v>
      </c>
      <c r="H181" s="195" t="s">
        <v>1413</v>
      </c>
      <c r="I181" s="255">
        <v>0</v>
      </c>
      <c r="J181" s="195">
        <v>0</v>
      </c>
      <c r="K181" s="195">
        <v>0</v>
      </c>
      <c r="L181" s="218">
        <v>0</v>
      </c>
      <c r="M181" s="218">
        <v>0</v>
      </c>
      <c r="N181" s="218">
        <v>0</v>
      </c>
      <c r="O181" s="218">
        <v>0</v>
      </c>
      <c r="R181" s="194">
        <f>VLOOKUP($A181,'[1]Proj Data'!$C$6:$DP$335,112,FALSE)</f>
        <v>0</v>
      </c>
    </row>
    <row r="182" spans="1:18" s="217" customFormat="1" ht="50.45" customHeight="1" x14ac:dyDescent="0.2">
      <c r="A182" s="215">
        <v>103</v>
      </c>
      <c r="B182" s="215" t="s">
        <v>837</v>
      </c>
      <c r="C182" s="215" t="s">
        <v>73</v>
      </c>
      <c r="D182" s="216" t="str">
        <f t="shared" si="3"/>
        <v>PPL Rank: 103       
New Auburn                                        
Rehab collection and treatment</v>
      </c>
      <c r="E182" s="225" t="s">
        <v>1414</v>
      </c>
      <c r="F182" s="194">
        <v>9</v>
      </c>
      <c r="G182" s="195" t="s">
        <v>1413</v>
      </c>
      <c r="H182" s="195" t="s">
        <v>1413</v>
      </c>
      <c r="I182" s="255">
        <v>0</v>
      </c>
      <c r="J182" s="195">
        <v>0</v>
      </c>
      <c r="K182" s="195">
        <v>0</v>
      </c>
      <c r="L182" s="218">
        <v>0</v>
      </c>
      <c r="M182" s="218">
        <v>0</v>
      </c>
      <c r="N182" s="218">
        <v>0</v>
      </c>
      <c r="O182" s="218">
        <v>0</v>
      </c>
      <c r="R182" s="194">
        <f>VLOOKUP($A182,'[1]Proj Data'!$C$6:$DP$335,112,FALSE)</f>
        <v>0</v>
      </c>
    </row>
    <row r="183" spans="1:18" s="217" customFormat="1" ht="50.45" customHeight="1" x14ac:dyDescent="0.2">
      <c r="A183" s="215">
        <v>75</v>
      </c>
      <c r="B183" s="215" t="s">
        <v>276</v>
      </c>
      <c r="C183" s="215" t="s">
        <v>277</v>
      </c>
      <c r="D183" s="216" t="str">
        <f t="shared" si="3"/>
        <v>PPL Rank: 75        
New Germany                                       
Adv trmt - phos, add pond</v>
      </c>
      <c r="E183" s="225" t="s">
        <v>1420</v>
      </c>
      <c r="F183" s="194">
        <v>11</v>
      </c>
      <c r="G183" s="195" t="s">
        <v>1413</v>
      </c>
      <c r="H183" s="195" t="s">
        <v>1415</v>
      </c>
      <c r="I183" s="255">
        <v>0</v>
      </c>
      <c r="J183" s="195">
        <v>0</v>
      </c>
      <c r="K183" s="195">
        <v>0</v>
      </c>
      <c r="L183" s="218">
        <v>3660000</v>
      </c>
      <c r="M183" s="218">
        <v>1529376</v>
      </c>
      <c r="N183" s="218">
        <v>0</v>
      </c>
      <c r="O183" s="218">
        <v>0</v>
      </c>
      <c r="R183" s="194">
        <f>VLOOKUP($A183,'[1]Proj Data'!$C$6:$DP$335,112,FALSE)</f>
        <v>0</v>
      </c>
    </row>
    <row r="184" spans="1:18" s="217" customFormat="1" ht="50.45" customHeight="1" x14ac:dyDescent="0.2">
      <c r="A184" s="215">
        <v>28</v>
      </c>
      <c r="B184" s="215" t="s">
        <v>129</v>
      </c>
      <c r="C184" s="215" t="s">
        <v>895</v>
      </c>
      <c r="D184" s="216" t="str">
        <f t="shared" si="3"/>
        <v>PPL Rank: 28        
New London                                        
Rehab collection, 4th Ave, Birch St</v>
      </c>
      <c r="E184" s="225" t="s">
        <v>165</v>
      </c>
      <c r="F184" s="194" t="s">
        <v>1423</v>
      </c>
      <c r="G184" s="195" t="s">
        <v>1415</v>
      </c>
      <c r="H184" s="195" t="s">
        <v>1413</v>
      </c>
      <c r="I184" s="255">
        <v>44651</v>
      </c>
      <c r="J184" s="195">
        <v>45166</v>
      </c>
      <c r="K184" s="195">
        <v>0</v>
      </c>
      <c r="L184" s="218">
        <v>538876</v>
      </c>
      <c r="M184" s="218">
        <v>0</v>
      </c>
      <c r="N184" s="218">
        <v>0</v>
      </c>
      <c r="O184" s="218">
        <v>0</v>
      </c>
      <c r="R184" s="194">
        <f>VLOOKUP($A184,'[1]Proj Data'!$C$6:$DP$335,112,FALSE)</f>
        <v>0</v>
      </c>
    </row>
    <row r="185" spans="1:18" s="217" customFormat="1" ht="50.45" customHeight="1" x14ac:dyDescent="0.2">
      <c r="A185" s="215">
        <v>104</v>
      </c>
      <c r="B185" s="215" t="s">
        <v>518</v>
      </c>
      <c r="C185" s="215" t="s">
        <v>69</v>
      </c>
      <c r="D185" s="216" t="str">
        <f t="shared" si="3"/>
        <v>PPL Rank: 104       
New Ulm                                           
Rehab collection</v>
      </c>
      <c r="E185" s="225" t="s">
        <v>1414</v>
      </c>
      <c r="F185" s="194">
        <v>9</v>
      </c>
      <c r="G185" s="195" t="s">
        <v>1413</v>
      </c>
      <c r="H185" s="195" t="s">
        <v>1413</v>
      </c>
      <c r="I185" s="255">
        <v>0</v>
      </c>
      <c r="J185" s="195">
        <v>0</v>
      </c>
      <c r="K185" s="195">
        <v>0</v>
      </c>
      <c r="L185" s="218">
        <v>0</v>
      </c>
      <c r="M185" s="218">
        <v>0</v>
      </c>
      <c r="N185" s="218">
        <v>0</v>
      </c>
      <c r="O185" s="218">
        <v>0</v>
      </c>
      <c r="R185" s="194">
        <f>VLOOKUP($A185,'[1]Proj Data'!$C$6:$DP$335,112,FALSE)</f>
        <v>0</v>
      </c>
    </row>
    <row r="186" spans="1:18" s="217" customFormat="1" ht="50.45" customHeight="1" x14ac:dyDescent="0.2">
      <c r="A186" s="215">
        <v>142</v>
      </c>
      <c r="B186" s="215" t="s">
        <v>674</v>
      </c>
      <c r="C186" s="215" t="s">
        <v>685</v>
      </c>
      <c r="D186" s="216" t="str">
        <f t="shared" si="3"/>
        <v>PPL Rank: 142       
New York Mills                                    
Rehab collection, CSAH 84</v>
      </c>
      <c r="E186" s="225" t="s">
        <v>1416</v>
      </c>
      <c r="F186" s="194">
        <v>4</v>
      </c>
      <c r="G186" s="195" t="s">
        <v>1413</v>
      </c>
      <c r="H186" s="195" t="s">
        <v>1413</v>
      </c>
      <c r="I186" s="255">
        <v>0</v>
      </c>
      <c r="J186" s="195">
        <v>0</v>
      </c>
      <c r="K186" s="195">
        <v>0</v>
      </c>
      <c r="L186" s="218">
        <v>0</v>
      </c>
      <c r="M186" s="218">
        <v>0</v>
      </c>
      <c r="N186" s="218">
        <v>0</v>
      </c>
      <c r="O186" s="218">
        <v>0</v>
      </c>
      <c r="R186" s="194">
        <f>VLOOKUP($A186,'[1]Proj Data'!$C$6:$DP$335,112,FALSE)</f>
        <v>0</v>
      </c>
    </row>
    <row r="187" spans="1:18" s="217" customFormat="1" ht="50.45" customHeight="1" x14ac:dyDescent="0.2">
      <c r="A187" s="215">
        <v>140</v>
      </c>
      <c r="B187" s="215" t="s">
        <v>674</v>
      </c>
      <c r="C187" s="215" t="s">
        <v>686</v>
      </c>
      <c r="D187" s="216" t="str">
        <f t="shared" si="3"/>
        <v>PPL Rank: 140       
New York Mills                                    
Rehab collection, E. Nowell St.</v>
      </c>
      <c r="E187" s="225" t="s">
        <v>1416</v>
      </c>
      <c r="F187" s="194">
        <v>4</v>
      </c>
      <c r="G187" s="195" t="s">
        <v>1413</v>
      </c>
      <c r="H187" s="195" t="s">
        <v>1413</v>
      </c>
      <c r="I187" s="255">
        <v>0</v>
      </c>
      <c r="J187" s="195">
        <v>0</v>
      </c>
      <c r="K187" s="195">
        <v>0</v>
      </c>
      <c r="L187" s="218">
        <v>0</v>
      </c>
      <c r="M187" s="218">
        <v>0</v>
      </c>
      <c r="N187" s="218">
        <v>0</v>
      </c>
      <c r="O187" s="218">
        <v>0</v>
      </c>
      <c r="R187" s="194">
        <f>VLOOKUP($A187,'[1]Proj Data'!$C$6:$DP$335,112,FALSE)</f>
        <v>0</v>
      </c>
    </row>
    <row r="188" spans="1:18" s="217" customFormat="1" ht="50.45" customHeight="1" x14ac:dyDescent="0.2">
      <c r="A188" s="215">
        <v>141</v>
      </c>
      <c r="B188" s="215" t="s">
        <v>674</v>
      </c>
      <c r="C188" s="215" t="s">
        <v>687</v>
      </c>
      <c r="D188" s="216" t="str">
        <f t="shared" si="3"/>
        <v>PPL Rank: 141       
New York Mills                                    
Rehab collection, S. Main Ave.</v>
      </c>
      <c r="E188" s="225" t="s">
        <v>1416</v>
      </c>
      <c r="F188" s="194">
        <v>4</v>
      </c>
      <c r="G188" s="195" t="s">
        <v>1413</v>
      </c>
      <c r="H188" s="195" t="s">
        <v>1413</v>
      </c>
      <c r="I188" s="255">
        <v>0</v>
      </c>
      <c r="J188" s="195">
        <v>0</v>
      </c>
      <c r="K188" s="195">
        <v>0</v>
      </c>
      <c r="L188" s="218">
        <v>0</v>
      </c>
      <c r="M188" s="218">
        <v>0</v>
      </c>
      <c r="N188" s="218">
        <v>0</v>
      </c>
      <c r="O188" s="218">
        <v>0</v>
      </c>
      <c r="R188" s="194">
        <f>VLOOKUP($A188,'[1]Proj Data'!$C$6:$DP$335,112,FALSE)</f>
        <v>0</v>
      </c>
    </row>
    <row r="189" spans="1:18" s="217" customFormat="1" ht="50.45" customHeight="1" x14ac:dyDescent="0.2">
      <c r="A189" s="215">
        <v>48</v>
      </c>
      <c r="B189" s="215" t="s">
        <v>130</v>
      </c>
      <c r="C189" s="215" t="s">
        <v>82</v>
      </c>
      <c r="D189" s="216" t="str">
        <f t="shared" si="3"/>
        <v>PPL Rank: 48        
Nobles County - Reading                           
Unsewered, potential SSTS</v>
      </c>
      <c r="E189" s="225" t="s">
        <v>1417</v>
      </c>
      <c r="F189" s="194">
        <v>8</v>
      </c>
      <c r="G189" s="195" t="s">
        <v>1413</v>
      </c>
      <c r="H189" s="195" t="s">
        <v>1413</v>
      </c>
      <c r="I189" s="255">
        <v>0</v>
      </c>
      <c r="J189" s="195">
        <v>0</v>
      </c>
      <c r="K189" s="195">
        <v>0</v>
      </c>
      <c r="L189" s="218">
        <v>0</v>
      </c>
      <c r="M189" s="218">
        <v>5292400</v>
      </c>
      <c r="N189" s="218" t="s">
        <v>1435</v>
      </c>
      <c r="O189" s="218">
        <v>0</v>
      </c>
      <c r="R189" s="194">
        <f>VLOOKUP($A189,'[1]Proj Data'!$C$6:$DP$335,112,FALSE)</f>
        <v>0</v>
      </c>
    </row>
    <row r="190" spans="1:18" s="217" customFormat="1" ht="50.45" customHeight="1" x14ac:dyDescent="0.2">
      <c r="A190" s="215">
        <v>177</v>
      </c>
      <c r="B190" s="215" t="s">
        <v>675</v>
      </c>
      <c r="C190" s="215" t="s">
        <v>838</v>
      </c>
      <c r="D190" s="216" t="str">
        <f t="shared" si="3"/>
        <v>PPL Rank: 177       
North St Paul - Stormwater                        
Casey Lake park capture and reuse</v>
      </c>
      <c r="E190" s="225" t="s">
        <v>1420</v>
      </c>
      <c r="F190" s="194">
        <v>11</v>
      </c>
      <c r="G190" s="195" t="s">
        <v>1413</v>
      </c>
      <c r="H190" s="195" t="s">
        <v>1413</v>
      </c>
      <c r="I190" s="255">
        <v>0</v>
      </c>
      <c r="J190" s="195">
        <v>0</v>
      </c>
      <c r="K190" s="195">
        <v>0</v>
      </c>
      <c r="L190" s="218">
        <v>0</v>
      </c>
      <c r="M190" s="218">
        <v>0</v>
      </c>
      <c r="N190" s="218">
        <v>0</v>
      </c>
      <c r="O190" s="218">
        <v>0</v>
      </c>
      <c r="R190" s="194">
        <f>VLOOKUP($A190,'[1]Proj Data'!$C$6:$DP$335,112,FALSE)</f>
        <v>0</v>
      </c>
    </row>
    <row r="191" spans="1:18" s="217" customFormat="1" ht="50.45" customHeight="1" x14ac:dyDescent="0.2">
      <c r="A191" s="215">
        <v>176</v>
      </c>
      <c r="B191" s="215" t="s">
        <v>675</v>
      </c>
      <c r="C191" s="215" t="s">
        <v>839</v>
      </c>
      <c r="D191" s="216" t="str">
        <f t="shared" si="3"/>
        <v xml:space="preserve">PPL Rank: 176       
North St Paul - Stormwater                        
Franklin Pond filtration bench </v>
      </c>
      <c r="E191" s="225" t="s">
        <v>1420</v>
      </c>
      <c r="F191" s="194">
        <v>11</v>
      </c>
      <c r="G191" s="195" t="s">
        <v>1413</v>
      </c>
      <c r="H191" s="195" t="s">
        <v>1413</v>
      </c>
      <c r="I191" s="255">
        <v>0</v>
      </c>
      <c r="J191" s="195">
        <v>0</v>
      </c>
      <c r="K191" s="195">
        <v>0</v>
      </c>
      <c r="L191" s="218">
        <v>0</v>
      </c>
      <c r="M191" s="218">
        <v>0</v>
      </c>
      <c r="N191" s="218">
        <v>0</v>
      </c>
      <c r="O191" s="218">
        <v>0</v>
      </c>
      <c r="R191" s="194">
        <f>VLOOKUP($A191,'[1]Proj Data'!$C$6:$DP$335,112,FALSE)</f>
        <v>0</v>
      </c>
    </row>
    <row r="192" spans="1:18" s="217" customFormat="1" ht="50.45" customHeight="1" x14ac:dyDescent="0.2">
      <c r="A192" s="215">
        <v>287</v>
      </c>
      <c r="B192" s="215" t="s">
        <v>1157</v>
      </c>
      <c r="C192" s="215" t="s">
        <v>1158</v>
      </c>
      <c r="D192" s="216" t="str">
        <f t="shared" si="3"/>
        <v>PPL Rank: 287       
Northern Twp                                      
Unsewered, connect to Bemidji WWTP</v>
      </c>
      <c r="E192" s="225" t="s">
        <v>1411</v>
      </c>
      <c r="F192" s="194">
        <v>2</v>
      </c>
      <c r="G192" s="195" t="s">
        <v>1413</v>
      </c>
      <c r="H192" s="195" t="s">
        <v>1413</v>
      </c>
      <c r="I192" s="255">
        <v>0</v>
      </c>
      <c r="J192" s="195">
        <v>0</v>
      </c>
      <c r="K192" s="195">
        <v>0</v>
      </c>
      <c r="L192" s="218">
        <v>0</v>
      </c>
      <c r="M192" s="218">
        <v>0</v>
      </c>
      <c r="N192" s="218">
        <v>0</v>
      </c>
      <c r="O192" s="218">
        <v>0</v>
      </c>
      <c r="R192" s="194">
        <f>VLOOKUP($A192,'[1]Proj Data'!$C$6:$DP$335,112,FALSE)</f>
        <v>0</v>
      </c>
    </row>
    <row r="193" spans="1:18" s="217" customFormat="1" ht="50.45" customHeight="1" x14ac:dyDescent="0.2">
      <c r="A193" s="215">
        <v>251</v>
      </c>
      <c r="B193" s="215" t="s">
        <v>278</v>
      </c>
      <c r="C193" s="215" t="s">
        <v>279</v>
      </c>
      <c r="D193" s="216" t="str">
        <f t="shared" si="3"/>
        <v>PPL Rank: 251       
Northern Twp - Waville                            
Rehab treatment - MSTS</v>
      </c>
      <c r="E193" s="225" t="s">
        <v>1411</v>
      </c>
      <c r="F193" s="194">
        <v>2</v>
      </c>
      <c r="G193" s="195" t="s">
        <v>1413</v>
      </c>
      <c r="H193" s="195" t="s">
        <v>1413</v>
      </c>
      <c r="I193" s="255">
        <v>0</v>
      </c>
      <c r="J193" s="195">
        <v>0</v>
      </c>
      <c r="K193" s="195">
        <v>0</v>
      </c>
      <c r="L193" s="218">
        <v>0</v>
      </c>
      <c r="M193" s="218">
        <v>0</v>
      </c>
      <c r="N193" s="218">
        <v>0</v>
      </c>
      <c r="O193" s="218">
        <v>0</v>
      </c>
      <c r="R193" s="194">
        <f>VLOOKUP($A193,'[1]Proj Data'!$C$6:$DP$335,112,FALSE)</f>
        <v>0</v>
      </c>
    </row>
    <row r="194" spans="1:18" s="217" customFormat="1" ht="50.45" customHeight="1" x14ac:dyDescent="0.2">
      <c r="A194" s="215">
        <v>291</v>
      </c>
      <c r="B194" s="215" t="s">
        <v>131</v>
      </c>
      <c r="C194" s="215" t="s">
        <v>280</v>
      </c>
      <c r="D194" s="216" t="str">
        <f t="shared" si="3"/>
        <v xml:space="preserve">PPL Rank: 291       
Northfield                                        
Rehab/expand treatment </v>
      </c>
      <c r="E194" s="225" t="s">
        <v>1414</v>
      </c>
      <c r="F194" s="194">
        <v>10</v>
      </c>
      <c r="G194" s="195" t="s">
        <v>1413</v>
      </c>
      <c r="H194" s="195" t="s">
        <v>1413</v>
      </c>
      <c r="I194" s="255">
        <v>0</v>
      </c>
      <c r="J194" s="195">
        <v>0</v>
      </c>
      <c r="K194" s="195">
        <v>0</v>
      </c>
      <c r="L194" s="218">
        <v>0</v>
      </c>
      <c r="M194" s="218">
        <v>0</v>
      </c>
      <c r="N194" s="218">
        <v>0</v>
      </c>
      <c r="O194" s="218">
        <v>0</v>
      </c>
      <c r="R194" s="194">
        <f>VLOOKUP($A194,'[1]Proj Data'!$C$6:$DP$335,112,FALSE)</f>
        <v>0</v>
      </c>
    </row>
    <row r="195" spans="1:18" s="217" customFormat="1" ht="50.45" customHeight="1" x14ac:dyDescent="0.2">
      <c r="A195" s="215">
        <v>44</v>
      </c>
      <c r="B195" s="215" t="s">
        <v>173</v>
      </c>
      <c r="C195" s="215" t="s">
        <v>688</v>
      </c>
      <c r="D195" s="216" t="str">
        <f t="shared" si="3"/>
        <v>PPL Rank: 44        
Ogilvie                                           
Adv trmt - phos/mercury, rehab treatment</v>
      </c>
      <c r="E195" s="225" t="s">
        <v>165</v>
      </c>
      <c r="F195" s="194" t="s">
        <v>1426</v>
      </c>
      <c r="G195" s="195" t="s">
        <v>1413</v>
      </c>
      <c r="H195" s="195" t="s">
        <v>1413</v>
      </c>
      <c r="I195" s="255">
        <v>0</v>
      </c>
      <c r="J195" s="195">
        <v>0</v>
      </c>
      <c r="K195" s="195">
        <v>3080000</v>
      </c>
      <c r="L195" s="218">
        <v>0</v>
      </c>
      <c r="M195" s="218">
        <v>1118195.988538682</v>
      </c>
      <c r="N195" s="218" t="s">
        <v>1437</v>
      </c>
      <c r="O195" s="218">
        <v>3080000</v>
      </c>
      <c r="R195" s="194" t="str">
        <f>VLOOKUP($A195,'[1]Proj Data'!$C$6:$DP$335,112,FALSE)</f>
        <v>2020 award</v>
      </c>
    </row>
    <row r="196" spans="1:18" s="217" customFormat="1" ht="50.45" customHeight="1" x14ac:dyDescent="0.2">
      <c r="A196" s="215">
        <v>16</v>
      </c>
      <c r="B196" s="215" t="s">
        <v>528</v>
      </c>
      <c r="C196" s="215" t="s">
        <v>73</v>
      </c>
      <c r="D196" s="216" t="str">
        <f t="shared" si="3"/>
        <v>PPL Rank: 16        
Okabena                                           
Rehab collection and treatment</v>
      </c>
      <c r="E196" s="225" t="s">
        <v>1417</v>
      </c>
      <c r="F196" s="194">
        <v>8</v>
      </c>
      <c r="G196" s="195" t="s">
        <v>1413</v>
      </c>
      <c r="H196" s="195" t="s">
        <v>1413</v>
      </c>
      <c r="I196" s="255">
        <v>0</v>
      </c>
      <c r="J196" s="195">
        <v>0</v>
      </c>
      <c r="K196" s="195">
        <v>0</v>
      </c>
      <c r="L196" s="218">
        <v>0</v>
      </c>
      <c r="M196" s="218">
        <v>0</v>
      </c>
      <c r="N196" s="218" t="s">
        <v>1435</v>
      </c>
      <c r="O196" s="218">
        <v>0</v>
      </c>
      <c r="R196" s="194">
        <f>VLOOKUP($A196,'[1]Proj Data'!$C$6:$DP$335,112,FALSE)</f>
        <v>0</v>
      </c>
    </row>
    <row r="197" spans="1:18" s="217" customFormat="1" ht="50.45" customHeight="1" x14ac:dyDescent="0.2">
      <c r="A197" s="215">
        <v>66</v>
      </c>
      <c r="B197" s="215" t="s">
        <v>281</v>
      </c>
      <c r="C197" s="215" t="s">
        <v>69</v>
      </c>
      <c r="D197" s="216" t="str">
        <f t="shared" si="3"/>
        <v>PPL Rank: 66        
Olivia                                            
Rehab collection</v>
      </c>
      <c r="E197" s="225" t="s">
        <v>165</v>
      </c>
      <c r="F197" s="194" t="s">
        <v>1423</v>
      </c>
      <c r="G197" s="195" t="s">
        <v>1413</v>
      </c>
      <c r="H197" s="195" t="s">
        <v>1413</v>
      </c>
      <c r="I197" s="255">
        <v>0</v>
      </c>
      <c r="J197" s="195">
        <v>0</v>
      </c>
      <c r="K197" s="195">
        <v>0</v>
      </c>
      <c r="L197" s="218">
        <v>0</v>
      </c>
      <c r="M197" s="218">
        <v>0</v>
      </c>
      <c r="N197" s="218" t="s">
        <v>1427</v>
      </c>
      <c r="O197" s="218">
        <v>0</v>
      </c>
      <c r="R197" s="194">
        <f>VLOOKUP($A197,'[1]Proj Data'!$C$6:$DP$335,112,FALSE)</f>
        <v>0</v>
      </c>
    </row>
    <row r="198" spans="1:18" s="217" customFormat="1" ht="50.45" customHeight="1" x14ac:dyDescent="0.2">
      <c r="A198" s="215">
        <v>282</v>
      </c>
      <c r="B198" s="215" t="s">
        <v>840</v>
      </c>
      <c r="C198" s="215" t="s">
        <v>822</v>
      </c>
      <c r="D198" s="216" t="str">
        <f t="shared" si="3"/>
        <v>PPL Rank: 282       
Olivia WTP                                        
Adv trmt – chloride, add RO to WTP</v>
      </c>
      <c r="E198" s="225" t="s">
        <v>165</v>
      </c>
      <c r="F198" s="194" t="s">
        <v>1423</v>
      </c>
      <c r="G198" s="195" t="s">
        <v>1413</v>
      </c>
      <c r="H198" s="195" t="s">
        <v>1413</v>
      </c>
      <c r="I198" s="255">
        <v>0</v>
      </c>
      <c r="J198" s="195">
        <v>0</v>
      </c>
      <c r="K198" s="195">
        <v>0</v>
      </c>
      <c r="L198" s="218">
        <v>0</v>
      </c>
      <c r="M198" s="218">
        <v>0</v>
      </c>
      <c r="N198" s="218">
        <v>0</v>
      </c>
      <c r="O198" s="218">
        <v>0</v>
      </c>
      <c r="R198" s="194">
        <f>VLOOKUP($A198,'[1]Proj Data'!$C$6:$DP$335,112,FALSE)</f>
        <v>0</v>
      </c>
    </row>
    <row r="199" spans="1:18" s="217" customFormat="1" ht="50.45" customHeight="1" x14ac:dyDescent="0.2">
      <c r="A199" s="215">
        <v>265</v>
      </c>
      <c r="B199" s="215" t="s">
        <v>133</v>
      </c>
      <c r="C199" s="215" t="s">
        <v>69</v>
      </c>
      <c r="D199" s="216" t="str">
        <f t="shared" si="3"/>
        <v>PPL Rank: 265       
Onamia                                            
Rehab collection</v>
      </c>
      <c r="E199" s="225" t="s">
        <v>165</v>
      </c>
      <c r="F199" s="194" t="s">
        <v>1426</v>
      </c>
      <c r="G199" s="195" t="s">
        <v>1413</v>
      </c>
      <c r="H199" s="195" t="s">
        <v>1413</v>
      </c>
      <c r="I199" s="255">
        <v>0</v>
      </c>
      <c r="J199" s="195">
        <v>0</v>
      </c>
      <c r="K199" s="195">
        <v>0</v>
      </c>
      <c r="L199" s="218">
        <v>0</v>
      </c>
      <c r="M199" s="218">
        <v>0</v>
      </c>
      <c r="N199" s="218" t="s">
        <v>1427</v>
      </c>
      <c r="O199" s="218">
        <v>0</v>
      </c>
      <c r="R199" s="194" t="str">
        <f>VLOOKUP($A199,'[1]Proj Data'!$C$6:$DP$335,112,FALSE)</f>
        <v>2018 funded</v>
      </c>
    </row>
    <row r="200" spans="1:18" s="217" customFormat="1" ht="50.45" customHeight="1" x14ac:dyDescent="0.2">
      <c r="A200" s="215">
        <v>240</v>
      </c>
      <c r="B200" s="215" t="s">
        <v>134</v>
      </c>
      <c r="C200" s="215" t="s">
        <v>82</v>
      </c>
      <c r="D200" s="216" t="str">
        <f t="shared" si="3"/>
        <v>PPL Rank: 240       
Oronoco Twp - Sunset Bay                          
Unsewered, potential SSTS</v>
      </c>
      <c r="E200" s="225" t="s">
        <v>1414</v>
      </c>
      <c r="F200" s="194">
        <v>10</v>
      </c>
      <c r="G200" s="195" t="s">
        <v>1413</v>
      </c>
      <c r="H200" s="195" t="s">
        <v>1413</v>
      </c>
      <c r="I200" s="255">
        <v>0</v>
      </c>
      <c r="J200" s="195">
        <v>0</v>
      </c>
      <c r="K200" s="195">
        <v>0</v>
      </c>
      <c r="L200" s="218">
        <v>0</v>
      </c>
      <c r="M200" s="218">
        <v>0</v>
      </c>
      <c r="N200" s="218">
        <v>0</v>
      </c>
      <c r="O200" s="218">
        <v>0</v>
      </c>
      <c r="R200" s="194">
        <f>VLOOKUP($A200,'[1]Proj Data'!$C$6:$DP$335,112,FALSE)</f>
        <v>0</v>
      </c>
    </row>
    <row r="201" spans="1:18" s="217" customFormat="1" ht="50.45" customHeight="1" x14ac:dyDescent="0.2">
      <c r="A201" s="215">
        <v>137</v>
      </c>
      <c r="B201" s="215" t="s">
        <v>135</v>
      </c>
      <c r="C201" s="215" t="s">
        <v>876</v>
      </c>
      <c r="D201" s="216" t="str">
        <f t="shared" si="3"/>
        <v>PPL Rank: 137       
Ortonville                                        
Rehab collection, ph 2</v>
      </c>
      <c r="E201" s="225" t="s">
        <v>165</v>
      </c>
      <c r="F201" s="194" t="s">
        <v>1421</v>
      </c>
      <c r="G201" s="195" t="s">
        <v>1413</v>
      </c>
      <c r="H201" s="195" t="s">
        <v>1415</v>
      </c>
      <c r="I201" s="255">
        <v>45107</v>
      </c>
      <c r="J201" s="195">
        <v>0</v>
      </c>
      <c r="K201" s="195">
        <v>0</v>
      </c>
      <c r="L201" s="218">
        <v>0</v>
      </c>
      <c r="M201" s="218">
        <v>0</v>
      </c>
      <c r="N201" s="218">
        <v>0</v>
      </c>
      <c r="O201" s="218">
        <v>0</v>
      </c>
      <c r="R201" s="194">
        <f>VLOOKUP($A201,'[1]Proj Data'!$C$6:$DP$335,112,FALSE)</f>
        <v>0</v>
      </c>
    </row>
    <row r="202" spans="1:18" s="217" customFormat="1" ht="50.45" customHeight="1" x14ac:dyDescent="0.2">
      <c r="A202" s="215">
        <v>3</v>
      </c>
      <c r="B202" s="215" t="s">
        <v>1159</v>
      </c>
      <c r="C202" s="215" t="s">
        <v>1160</v>
      </c>
      <c r="D202" s="216" t="str">
        <f t="shared" si="3"/>
        <v>PPL Rank: 3         
Osakis                                            
Adv trmt - phos, pond improvements</v>
      </c>
      <c r="E202" s="225" t="s">
        <v>1416</v>
      </c>
      <c r="F202" s="194">
        <v>4</v>
      </c>
      <c r="G202" s="195" t="s">
        <v>1413</v>
      </c>
      <c r="H202" s="195" t="s">
        <v>1413</v>
      </c>
      <c r="I202" s="255">
        <v>0</v>
      </c>
      <c r="J202" s="195">
        <v>0</v>
      </c>
      <c r="K202" s="195">
        <v>0</v>
      </c>
      <c r="L202" s="218">
        <v>0</v>
      </c>
      <c r="M202" s="218">
        <v>0</v>
      </c>
      <c r="N202" s="218">
        <v>0</v>
      </c>
      <c r="O202" s="218">
        <v>0</v>
      </c>
      <c r="R202" s="194">
        <f>VLOOKUP($A202,'[1]Proj Data'!$C$6:$DP$335,112,FALSE)</f>
        <v>0</v>
      </c>
    </row>
    <row r="203" spans="1:18" s="217" customFormat="1" ht="50.45" customHeight="1" x14ac:dyDescent="0.2">
      <c r="A203" s="215">
        <v>272</v>
      </c>
      <c r="B203" s="215" t="s">
        <v>1161</v>
      </c>
      <c r="C203" s="215" t="s">
        <v>1162</v>
      </c>
      <c r="D203" s="216" t="str">
        <f t="shared" si="3"/>
        <v>PPL Rank: 272       
Oslo                                              
Rehab treatment, pond and LS improvements</v>
      </c>
      <c r="E203" s="225" t="s">
        <v>1411</v>
      </c>
      <c r="F203" s="194">
        <v>1</v>
      </c>
      <c r="G203" s="195" t="s">
        <v>1413</v>
      </c>
      <c r="H203" s="195" t="s">
        <v>1413</v>
      </c>
      <c r="I203" s="255">
        <v>0</v>
      </c>
      <c r="J203" s="195">
        <v>0</v>
      </c>
      <c r="K203" s="195">
        <v>0</v>
      </c>
      <c r="L203" s="218">
        <v>0</v>
      </c>
      <c r="M203" s="218">
        <v>0</v>
      </c>
      <c r="N203" s="218">
        <v>0</v>
      </c>
      <c r="O203" s="218">
        <v>0</v>
      </c>
      <c r="R203" s="194">
        <f>VLOOKUP($A203,'[1]Proj Data'!$C$6:$DP$335,112,FALSE)</f>
        <v>0</v>
      </c>
    </row>
    <row r="204" spans="1:18" s="217" customFormat="1" ht="50.45" customHeight="1" x14ac:dyDescent="0.2">
      <c r="A204" s="215">
        <v>211</v>
      </c>
      <c r="B204" s="215" t="s">
        <v>841</v>
      </c>
      <c r="C204" s="215" t="s">
        <v>842</v>
      </c>
      <c r="D204" s="216" t="str">
        <f t="shared" si="3"/>
        <v>PPL Rank: 211       
Osseo                                             
Rehab collection, LS 1-3, forcemains</v>
      </c>
      <c r="E204" s="225" t="s">
        <v>1420</v>
      </c>
      <c r="F204" s="194">
        <v>11</v>
      </c>
      <c r="G204" s="195" t="s">
        <v>1413</v>
      </c>
      <c r="H204" s="195" t="s">
        <v>1413</v>
      </c>
      <c r="I204" s="255">
        <v>0</v>
      </c>
      <c r="J204" s="195">
        <v>0</v>
      </c>
      <c r="K204" s="195">
        <v>0</v>
      </c>
      <c r="L204" s="218">
        <v>0</v>
      </c>
      <c r="M204" s="218">
        <v>0</v>
      </c>
      <c r="N204" s="218">
        <v>0</v>
      </c>
      <c r="O204" s="218">
        <v>0</v>
      </c>
      <c r="R204" s="194">
        <f>VLOOKUP($A204,'[1]Proj Data'!$C$6:$DP$335,112,FALSE)</f>
        <v>0</v>
      </c>
    </row>
    <row r="205" spans="1:18" s="217" customFormat="1" ht="50.45" customHeight="1" x14ac:dyDescent="0.2">
      <c r="A205" s="215">
        <v>131</v>
      </c>
      <c r="B205" s="215" t="s">
        <v>870</v>
      </c>
      <c r="C205" s="215" t="s">
        <v>256</v>
      </c>
      <c r="D205" s="216" t="str">
        <f t="shared" si="3"/>
        <v>PPL Rank: 131       
Otsego - West WWTP                                
Adv trmt - phos, expand treatment</v>
      </c>
      <c r="E205" s="225" t="s">
        <v>165</v>
      </c>
      <c r="F205" s="194" t="s">
        <v>1419</v>
      </c>
      <c r="G205" s="195" t="s">
        <v>1415</v>
      </c>
      <c r="H205" s="195" t="s">
        <v>1413</v>
      </c>
      <c r="I205" s="255">
        <v>44655</v>
      </c>
      <c r="J205" s="195">
        <v>45201</v>
      </c>
      <c r="K205" s="195">
        <v>0</v>
      </c>
      <c r="L205" s="218">
        <v>0</v>
      </c>
      <c r="M205" s="218">
        <v>7000000</v>
      </c>
      <c r="N205" s="218">
        <v>0</v>
      </c>
      <c r="O205" s="218">
        <v>0</v>
      </c>
      <c r="R205" s="194">
        <f>VLOOKUP($A205,'[1]Proj Data'!$C$6:$DP$335,112,FALSE)</f>
        <v>0</v>
      </c>
    </row>
    <row r="206" spans="1:18" s="217" customFormat="1" ht="50.45" customHeight="1" x14ac:dyDescent="0.2">
      <c r="A206" s="215">
        <v>5</v>
      </c>
      <c r="B206" s="215" t="s">
        <v>282</v>
      </c>
      <c r="C206" s="215" t="s">
        <v>256</v>
      </c>
      <c r="D206" s="216" t="str">
        <f t="shared" si="3"/>
        <v>PPL Rank: 5         
Owatonna                                          
Adv trmt - phos, expand treatment</v>
      </c>
      <c r="E206" s="225" t="s">
        <v>1433</v>
      </c>
      <c r="F206" s="194">
        <v>10</v>
      </c>
      <c r="G206" s="195" t="s">
        <v>1415</v>
      </c>
      <c r="H206" s="195" t="s">
        <v>1413</v>
      </c>
      <c r="I206" s="255">
        <v>44656</v>
      </c>
      <c r="J206" s="195">
        <v>0</v>
      </c>
      <c r="K206" s="195">
        <v>0</v>
      </c>
      <c r="L206" s="218">
        <v>0</v>
      </c>
      <c r="M206" s="218">
        <v>7000000</v>
      </c>
      <c r="N206" s="218">
        <v>0</v>
      </c>
      <c r="O206" s="218">
        <v>0</v>
      </c>
      <c r="R206" s="194">
        <f>VLOOKUP($A206,'[1]Proj Data'!$C$6:$DP$335,112,FALSE)</f>
        <v>0</v>
      </c>
    </row>
    <row r="207" spans="1:18" s="217" customFormat="1" ht="50.45" customHeight="1" x14ac:dyDescent="0.2">
      <c r="A207" s="215">
        <v>266</v>
      </c>
      <c r="B207" s="215" t="s">
        <v>948</v>
      </c>
      <c r="C207" s="215" t="s">
        <v>69</v>
      </c>
      <c r="D207" s="216" t="str">
        <f t="shared" si="3"/>
        <v>PPL Rank: 266       
Palisade                                          
Rehab collection</v>
      </c>
      <c r="E207" s="225" t="s">
        <v>1411</v>
      </c>
      <c r="F207" s="194" t="s">
        <v>1412</v>
      </c>
      <c r="G207" s="195" t="s">
        <v>1413</v>
      </c>
      <c r="H207" s="195" t="s">
        <v>1413</v>
      </c>
      <c r="I207" s="255">
        <v>0</v>
      </c>
      <c r="J207" s="195">
        <v>0</v>
      </c>
      <c r="K207" s="195">
        <v>0</v>
      </c>
      <c r="L207" s="218">
        <v>0</v>
      </c>
      <c r="M207" s="218">
        <v>0</v>
      </c>
      <c r="N207" s="218">
        <v>0</v>
      </c>
      <c r="O207" s="218">
        <v>0</v>
      </c>
      <c r="Q207" s="217" t="s">
        <v>786</v>
      </c>
      <c r="R207" s="194">
        <f>VLOOKUP($A207,'[1]Proj Data'!$C$6:$DP$335,112,FALSE)</f>
        <v>0</v>
      </c>
    </row>
    <row r="208" spans="1:18" s="217" customFormat="1" ht="50.45" customHeight="1" x14ac:dyDescent="0.2">
      <c r="A208" s="215">
        <v>289</v>
      </c>
      <c r="B208" s="215" t="s">
        <v>530</v>
      </c>
      <c r="C208" s="215" t="s">
        <v>843</v>
      </c>
      <c r="D208" s="216" t="str">
        <f t="shared" si="3"/>
        <v>PPL Rank: 289       
Paynesville                                       
Expand WWTP</v>
      </c>
      <c r="E208" s="225" t="s">
        <v>165</v>
      </c>
      <c r="F208" s="194" t="s">
        <v>1419</v>
      </c>
      <c r="G208" s="195" t="s">
        <v>1413</v>
      </c>
      <c r="H208" s="195" t="s">
        <v>1413</v>
      </c>
      <c r="I208" s="255">
        <v>0</v>
      </c>
      <c r="J208" s="195">
        <v>0</v>
      </c>
      <c r="K208" s="195">
        <v>0</v>
      </c>
      <c r="L208" s="218">
        <v>0</v>
      </c>
      <c r="M208" s="218">
        <v>0</v>
      </c>
      <c r="N208" s="218">
        <v>0</v>
      </c>
      <c r="O208" s="218">
        <v>0</v>
      </c>
      <c r="R208" s="194">
        <f>VLOOKUP($A208,'[1]Proj Data'!$C$6:$DP$335,112,FALSE)</f>
        <v>0</v>
      </c>
    </row>
    <row r="209" spans="1:18" s="217" customFormat="1" ht="50.45" customHeight="1" x14ac:dyDescent="0.2">
      <c r="A209" s="215">
        <v>86</v>
      </c>
      <c r="B209" s="215" t="s">
        <v>137</v>
      </c>
      <c r="C209" s="215" t="s">
        <v>69</v>
      </c>
      <c r="D209" s="216" t="str">
        <f t="shared" si="3"/>
        <v>PPL Rank: 86        
Pelican Rapids                                    
Rehab collection</v>
      </c>
      <c r="E209" s="225" t="s">
        <v>1416</v>
      </c>
      <c r="F209" s="194">
        <v>4</v>
      </c>
      <c r="G209" s="195" t="s">
        <v>1413</v>
      </c>
      <c r="H209" s="195" t="s">
        <v>1413</v>
      </c>
      <c r="I209" s="255">
        <v>0</v>
      </c>
      <c r="J209" s="195">
        <v>0</v>
      </c>
      <c r="K209" s="195">
        <v>0</v>
      </c>
      <c r="L209" s="218">
        <v>0</v>
      </c>
      <c r="M209" s="218">
        <v>0</v>
      </c>
      <c r="N209" s="218">
        <v>0</v>
      </c>
      <c r="O209" s="218">
        <v>0</v>
      </c>
      <c r="R209" s="194">
        <f>VLOOKUP($A209,'[1]Proj Data'!$C$6:$DP$335,112,FALSE)</f>
        <v>0</v>
      </c>
    </row>
    <row r="210" spans="1:18" s="217" customFormat="1" ht="50.45" customHeight="1" x14ac:dyDescent="0.2">
      <c r="A210" s="215">
        <v>87</v>
      </c>
      <c r="B210" s="215" t="s">
        <v>137</v>
      </c>
      <c r="C210" s="215" t="s">
        <v>689</v>
      </c>
      <c r="D210" s="216" t="str">
        <f t="shared" si="3"/>
        <v>PPL Rank: 87        
Pelican Rapids                                    
Rehab collection (TH59/108)</v>
      </c>
      <c r="E210" s="225" t="s">
        <v>1416</v>
      </c>
      <c r="F210" s="194">
        <v>4</v>
      </c>
      <c r="G210" s="195" t="s">
        <v>1415</v>
      </c>
      <c r="H210" s="195" t="s">
        <v>1413</v>
      </c>
      <c r="I210" s="255">
        <v>45079</v>
      </c>
      <c r="J210" s="195">
        <v>0</v>
      </c>
      <c r="K210" s="195">
        <v>0</v>
      </c>
      <c r="L210" s="218">
        <v>3440000</v>
      </c>
      <c r="M210" s="218">
        <v>0</v>
      </c>
      <c r="N210" s="218">
        <v>0</v>
      </c>
      <c r="O210" s="218">
        <v>0</v>
      </c>
      <c r="R210" s="194">
        <f>VLOOKUP($A210,'[1]Proj Data'!$C$6:$DP$335,112,FALSE)</f>
        <v>0</v>
      </c>
    </row>
    <row r="211" spans="1:18" s="217" customFormat="1" ht="50.45" customHeight="1" x14ac:dyDescent="0.2">
      <c r="A211" s="215">
        <v>252</v>
      </c>
      <c r="B211" s="215" t="s">
        <v>1163</v>
      </c>
      <c r="C211" s="215" t="s">
        <v>1164</v>
      </c>
      <c r="D211" s="216" t="str">
        <f t="shared" si="3"/>
        <v>PPL Rank: 252       
Pequot Lakes 1                                    
Rehab collection, main LS, forcemain</v>
      </c>
      <c r="E211" s="225" t="s">
        <v>1411</v>
      </c>
      <c r="F211" s="194">
        <v>5</v>
      </c>
      <c r="G211" s="195" t="s">
        <v>1413</v>
      </c>
      <c r="H211" s="195" t="s">
        <v>1415</v>
      </c>
      <c r="I211" s="255">
        <v>45086</v>
      </c>
      <c r="J211" s="195">
        <v>0</v>
      </c>
      <c r="K211" s="195">
        <v>0</v>
      </c>
      <c r="L211" s="218">
        <v>0</v>
      </c>
      <c r="M211" s="218">
        <v>0</v>
      </c>
      <c r="N211" s="218">
        <v>0</v>
      </c>
      <c r="O211" s="218">
        <v>0</v>
      </c>
      <c r="R211" s="194" t="str">
        <f>VLOOKUP($A211,'[1]Proj Data'!$C$6:$DP$335,112,FALSE)</f>
        <v>2023 award</v>
      </c>
    </row>
    <row r="212" spans="1:18" s="217" customFormat="1" ht="50.45" customHeight="1" x14ac:dyDescent="0.2">
      <c r="A212" s="215">
        <v>252</v>
      </c>
      <c r="B212" s="215" t="s">
        <v>1165</v>
      </c>
      <c r="C212" s="215" t="s">
        <v>1166</v>
      </c>
      <c r="D212" s="216" t="str">
        <f t="shared" si="3"/>
        <v>PPL Rank: 252       
Pequot Lakes 2                                    
Rehab treatment, 3rd pond cell</v>
      </c>
      <c r="E212" s="225" t="s">
        <v>1411</v>
      </c>
      <c r="F212" s="194">
        <v>5</v>
      </c>
      <c r="G212" s="195" t="s">
        <v>1413</v>
      </c>
      <c r="H212" s="195" t="s">
        <v>1415</v>
      </c>
      <c r="I212" s="255">
        <v>45086</v>
      </c>
      <c r="J212" s="195">
        <v>0</v>
      </c>
      <c r="K212" s="195">
        <v>0</v>
      </c>
      <c r="L212" s="218">
        <v>0</v>
      </c>
      <c r="M212" s="218">
        <v>0</v>
      </c>
      <c r="N212" s="218">
        <v>0</v>
      </c>
      <c r="O212" s="218">
        <v>0</v>
      </c>
      <c r="R212" s="194" t="str">
        <f>VLOOKUP($A212,'[1]Proj Data'!$C$6:$DP$335,112,FALSE)</f>
        <v>2023 award</v>
      </c>
    </row>
    <row r="213" spans="1:18" s="217" customFormat="1" ht="50.45" customHeight="1" x14ac:dyDescent="0.2">
      <c r="A213" s="215">
        <v>230</v>
      </c>
      <c r="B213" s="215" t="s">
        <v>1167</v>
      </c>
      <c r="C213" s="215" t="s">
        <v>1168</v>
      </c>
      <c r="D213" s="216" t="str">
        <f t="shared" si="3"/>
        <v>PPL Rank: 230       
Perham 1                                          
Rehab collection, Main St/CSAH 80</v>
      </c>
      <c r="E213" s="225" t="s">
        <v>1416</v>
      </c>
      <c r="F213" s="194">
        <v>4</v>
      </c>
      <c r="G213" s="195" t="s">
        <v>1413</v>
      </c>
      <c r="H213" s="195" t="s">
        <v>1415</v>
      </c>
      <c r="I213" s="255">
        <v>0</v>
      </c>
      <c r="J213" s="195">
        <v>0</v>
      </c>
      <c r="K213" s="195">
        <v>0</v>
      </c>
      <c r="L213" s="218">
        <v>0</v>
      </c>
      <c r="M213" s="218">
        <v>0</v>
      </c>
      <c r="N213" s="218">
        <v>0</v>
      </c>
      <c r="O213" s="218">
        <v>0</v>
      </c>
      <c r="R213" s="194">
        <f>VLOOKUP($A213,'[1]Proj Data'!$C$6:$DP$335,112,FALSE)</f>
        <v>0</v>
      </c>
    </row>
    <row r="214" spans="1:18" s="217" customFormat="1" ht="50.45" customHeight="1" x14ac:dyDescent="0.2">
      <c r="A214" s="215">
        <v>290</v>
      </c>
      <c r="B214" s="215" t="s">
        <v>1169</v>
      </c>
      <c r="C214" s="215" t="s">
        <v>1170</v>
      </c>
      <c r="D214" s="216" t="str">
        <f t="shared" si="3"/>
        <v>PPL Rank: 290       
Perham 2                                          
New mechanical WWTP</v>
      </c>
      <c r="E214" s="225" t="s">
        <v>1416</v>
      </c>
      <c r="F214" s="194">
        <v>4</v>
      </c>
      <c r="G214" s="195" t="s">
        <v>1413</v>
      </c>
      <c r="H214" s="195" t="s">
        <v>1413</v>
      </c>
      <c r="I214" s="255">
        <v>0</v>
      </c>
      <c r="J214" s="195">
        <v>0</v>
      </c>
      <c r="K214" s="195">
        <v>0</v>
      </c>
      <c r="L214" s="218">
        <v>0</v>
      </c>
      <c r="M214" s="218">
        <v>0</v>
      </c>
      <c r="N214" s="218">
        <v>0</v>
      </c>
      <c r="O214" s="218">
        <v>0</v>
      </c>
      <c r="R214" s="194">
        <f>VLOOKUP($A214,'[1]Proj Data'!$C$6:$DP$335,112,FALSE)</f>
        <v>0</v>
      </c>
    </row>
    <row r="215" spans="1:18" s="217" customFormat="1" ht="50.45" customHeight="1" x14ac:dyDescent="0.2">
      <c r="A215" s="215">
        <v>235</v>
      </c>
      <c r="B215" s="215" t="s">
        <v>538</v>
      </c>
      <c r="C215" s="215" t="s">
        <v>68</v>
      </c>
      <c r="D215" s="216" t="str">
        <f t="shared" si="3"/>
        <v>PPL Rank: 235       
Pine City                                         
Rehab treatment</v>
      </c>
      <c r="E215" s="225" t="s">
        <v>165</v>
      </c>
      <c r="F215" s="194" t="s">
        <v>1426</v>
      </c>
      <c r="G215" s="195" t="s">
        <v>1413</v>
      </c>
      <c r="H215" s="195" t="s">
        <v>1413</v>
      </c>
      <c r="I215" s="255">
        <v>0</v>
      </c>
      <c r="J215" s="195">
        <v>0</v>
      </c>
      <c r="K215" s="195">
        <v>0</v>
      </c>
      <c r="L215" s="218">
        <v>0</v>
      </c>
      <c r="M215" s="218">
        <v>0</v>
      </c>
      <c r="N215" s="218">
        <v>0</v>
      </c>
      <c r="O215" s="218">
        <v>0</v>
      </c>
      <c r="R215" s="194">
        <f>VLOOKUP($A215,'[1]Proj Data'!$C$6:$DP$335,112,FALSE)</f>
        <v>0</v>
      </c>
    </row>
    <row r="216" spans="1:18" s="217" customFormat="1" ht="50.45" customHeight="1" x14ac:dyDescent="0.2">
      <c r="A216" s="215">
        <v>68</v>
      </c>
      <c r="B216" s="215" t="s">
        <v>139</v>
      </c>
      <c r="C216" s="215" t="s">
        <v>816</v>
      </c>
      <c r="D216" s="216" t="str">
        <f t="shared" si="3"/>
        <v>PPL Rank: 68        
Pine Island                                       
Regionalize, connect to North Zumbro SD</v>
      </c>
      <c r="E216" s="225" t="s">
        <v>1433</v>
      </c>
      <c r="F216" s="194">
        <v>10</v>
      </c>
      <c r="G216" s="195" t="s">
        <v>1413</v>
      </c>
      <c r="H216" s="195" t="s">
        <v>1413</v>
      </c>
      <c r="I216" s="255">
        <v>0</v>
      </c>
      <c r="J216" s="195">
        <v>0</v>
      </c>
      <c r="K216" s="195">
        <v>0</v>
      </c>
      <c r="L216" s="218">
        <v>0</v>
      </c>
      <c r="M216" s="218">
        <v>0</v>
      </c>
      <c r="N216" s="218">
        <v>0</v>
      </c>
      <c r="O216" s="218">
        <v>0</v>
      </c>
      <c r="R216" s="194">
        <f>VLOOKUP($A216,'[1]Proj Data'!$C$6:$DP$335,112,FALSE)</f>
        <v>0</v>
      </c>
    </row>
    <row r="217" spans="1:18" s="217" customFormat="1" ht="50.45" customHeight="1" x14ac:dyDescent="0.2">
      <c r="A217" s="215">
        <v>105</v>
      </c>
      <c r="B217" s="215" t="s">
        <v>139</v>
      </c>
      <c r="C217" s="215" t="s">
        <v>69</v>
      </c>
      <c r="D217" s="216" t="str">
        <f t="shared" si="3"/>
        <v>PPL Rank: 105       
Pine Island                                       
Rehab collection</v>
      </c>
      <c r="E217" s="225" t="s">
        <v>1414</v>
      </c>
      <c r="F217" s="194">
        <v>10</v>
      </c>
      <c r="G217" s="195" t="s">
        <v>1413</v>
      </c>
      <c r="H217" s="195" t="s">
        <v>1413</v>
      </c>
      <c r="I217" s="255">
        <v>0</v>
      </c>
      <c r="J217" s="195">
        <v>0</v>
      </c>
      <c r="K217" s="195">
        <v>0</v>
      </c>
      <c r="L217" s="218">
        <v>0</v>
      </c>
      <c r="M217" s="218">
        <v>0</v>
      </c>
      <c r="N217" s="218">
        <v>0</v>
      </c>
      <c r="O217" s="218">
        <v>0</v>
      </c>
      <c r="R217" s="194">
        <f>VLOOKUP($A217,'[1]Proj Data'!$C$6:$DP$335,112,FALSE)</f>
        <v>0</v>
      </c>
    </row>
    <row r="218" spans="1:18" s="217" customFormat="1" ht="50.45" customHeight="1" x14ac:dyDescent="0.2">
      <c r="A218" s="215">
        <v>71.099999999999994</v>
      </c>
      <c r="B218" s="215" t="s">
        <v>1171</v>
      </c>
      <c r="C218" s="215" t="s">
        <v>1106</v>
      </c>
      <c r="D218" s="216" t="str">
        <f t="shared" si="3"/>
        <v>PPL Rank: 71.1      
Pipestone 1                                       
Rehab collection - NE Area, ph 2</v>
      </c>
      <c r="E218" s="225" t="s">
        <v>1417</v>
      </c>
      <c r="F218" s="194">
        <v>8</v>
      </c>
      <c r="G218" s="195" t="s">
        <v>1415</v>
      </c>
      <c r="H218" s="195" t="s">
        <v>1413</v>
      </c>
      <c r="I218" s="255">
        <v>45016</v>
      </c>
      <c r="J218" s="195">
        <v>45238</v>
      </c>
      <c r="K218" s="195">
        <v>0</v>
      </c>
      <c r="L218" s="218">
        <v>0</v>
      </c>
      <c r="M218" s="218">
        <v>0</v>
      </c>
      <c r="N218" s="218">
        <v>0</v>
      </c>
      <c r="O218" s="218">
        <v>0</v>
      </c>
      <c r="R218" s="194">
        <f>VLOOKUP($A218,'[1]Proj Data'!$C$6:$DP$335,112,FALSE)</f>
        <v>0</v>
      </c>
    </row>
    <row r="219" spans="1:18" s="217" customFormat="1" ht="50.45" customHeight="1" x14ac:dyDescent="0.2">
      <c r="A219" s="215">
        <v>71.2</v>
      </c>
      <c r="B219" s="215" t="s">
        <v>1172</v>
      </c>
      <c r="C219" s="215" t="s">
        <v>1107</v>
      </c>
      <c r="D219" s="216" t="str">
        <f t="shared" si="3"/>
        <v>PPL Rank: 71.2      
Pipestone 2                                       
Rehab collection - NE Area, ph 3</v>
      </c>
      <c r="E219" s="225" t="s">
        <v>1417</v>
      </c>
      <c r="F219" s="194">
        <v>8</v>
      </c>
      <c r="G219" s="195" t="s">
        <v>1413</v>
      </c>
      <c r="H219" s="195" t="s">
        <v>1413</v>
      </c>
      <c r="I219" s="255">
        <v>0</v>
      </c>
      <c r="J219" s="195">
        <v>0</v>
      </c>
      <c r="K219" s="195">
        <v>0</v>
      </c>
      <c r="L219" s="218">
        <v>0</v>
      </c>
      <c r="M219" s="218">
        <v>0</v>
      </c>
      <c r="N219" s="218">
        <v>0</v>
      </c>
      <c r="O219" s="218">
        <v>0</v>
      </c>
      <c r="R219" s="194">
        <f>VLOOKUP($A219,'[1]Proj Data'!$C$6:$DP$335,112,FALSE)</f>
        <v>0</v>
      </c>
    </row>
    <row r="220" spans="1:18" s="217" customFormat="1" ht="50.45" customHeight="1" x14ac:dyDescent="0.2">
      <c r="A220" s="215">
        <v>261</v>
      </c>
      <c r="B220" s="215" t="s">
        <v>229</v>
      </c>
      <c r="C220" s="215" t="s">
        <v>69</v>
      </c>
      <c r="D220" s="216" t="str">
        <f t="shared" si="3"/>
        <v>PPL Rank: 261       
Plummer                                           
Rehab collection</v>
      </c>
      <c r="E220" s="225" t="s">
        <v>1411</v>
      </c>
      <c r="F220" s="194">
        <v>1</v>
      </c>
      <c r="G220" s="195" t="s">
        <v>1413</v>
      </c>
      <c r="H220" s="195" t="s">
        <v>1413</v>
      </c>
      <c r="I220" s="255">
        <v>0</v>
      </c>
      <c r="J220" s="195">
        <v>0</v>
      </c>
      <c r="K220" s="195">
        <v>0</v>
      </c>
      <c r="L220" s="218">
        <v>0</v>
      </c>
      <c r="M220" s="218">
        <v>0</v>
      </c>
      <c r="N220" s="218" t="s">
        <v>1438</v>
      </c>
      <c r="O220" s="218">
        <v>0</v>
      </c>
      <c r="R220" s="194">
        <f>VLOOKUP($A220,'[1]Proj Data'!$C$6:$DP$335,112,FALSE)</f>
        <v>0</v>
      </c>
    </row>
    <row r="221" spans="1:18" s="217" customFormat="1" ht="50.45" customHeight="1" x14ac:dyDescent="0.2">
      <c r="A221" s="215">
        <v>212</v>
      </c>
      <c r="B221" s="215" t="s">
        <v>844</v>
      </c>
      <c r="C221" s="215" t="s">
        <v>69</v>
      </c>
      <c r="D221" s="216" t="str">
        <f t="shared" si="3"/>
        <v>PPL Rank: 212       
Porter                                            
Rehab collection</v>
      </c>
      <c r="E221" s="225" t="s">
        <v>165</v>
      </c>
      <c r="F221" s="194" t="s">
        <v>1421</v>
      </c>
      <c r="G221" s="195" t="s">
        <v>1413</v>
      </c>
      <c r="H221" s="195" t="s">
        <v>1413</v>
      </c>
      <c r="I221" s="255">
        <v>0</v>
      </c>
      <c r="J221" s="195">
        <v>0</v>
      </c>
      <c r="K221" s="195">
        <v>0</v>
      </c>
      <c r="L221" s="218">
        <v>0</v>
      </c>
      <c r="M221" s="218">
        <v>0</v>
      </c>
      <c r="N221" s="218">
        <v>0</v>
      </c>
      <c r="O221" s="218">
        <v>0</v>
      </c>
      <c r="R221" s="194">
        <f>VLOOKUP($A221,'[1]Proj Data'!$C$6:$DP$335,112,FALSE)</f>
        <v>0</v>
      </c>
    </row>
    <row r="222" spans="1:18" s="217" customFormat="1" ht="50.45" customHeight="1" x14ac:dyDescent="0.2">
      <c r="A222" s="215">
        <v>40</v>
      </c>
      <c r="B222" s="215" t="s">
        <v>140</v>
      </c>
      <c r="C222" s="215" t="s">
        <v>1173</v>
      </c>
      <c r="D222" s="216" t="str">
        <f t="shared" si="3"/>
        <v>PPL Rank: 40        
Proctor                                           
Rehab collection, replace VCP forcemain</v>
      </c>
      <c r="E222" s="225" t="s">
        <v>1416</v>
      </c>
      <c r="F222" s="194" t="s">
        <v>1422</v>
      </c>
      <c r="G222" s="195" t="s">
        <v>1413</v>
      </c>
      <c r="H222" s="195" t="s">
        <v>1413</v>
      </c>
      <c r="I222" s="255">
        <v>0</v>
      </c>
      <c r="J222" s="195">
        <v>0</v>
      </c>
      <c r="K222" s="195">
        <v>0</v>
      </c>
      <c r="L222" s="218">
        <v>0</v>
      </c>
      <c r="M222" s="218">
        <v>0</v>
      </c>
      <c r="N222" s="218">
        <v>0</v>
      </c>
      <c r="O222" s="218">
        <v>0</v>
      </c>
      <c r="R222" s="194">
        <f>VLOOKUP($A222,'[1]Proj Data'!$C$6:$DP$335,112,FALSE)</f>
        <v>0</v>
      </c>
    </row>
    <row r="223" spans="1:18" s="217" customFormat="1" ht="50.45" customHeight="1" x14ac:dyDescent="0.2">
      <c r="A223" s="215">
        <v>150.1</v>
      </c>
      <c r="B223" s="215" t="s">
        <v>1174</v>
      </c>
      <c r="C223" s="215" t="s">
        <v>69</v>
      </c>
      <c r="D223" s="216" t="str">
        <f t="shared" si="3"/>
        <v>PPL Rank: 150.1     
Randall 1                                         
Rehab collection</v>
      </c>
      <c r="E223" s="225" t="s">
        <v>1411</v>
      </c>
      <c r="F223" s="194">
        <v>5</v>
      </c>
      <c r="G223" s="195" t="s">
        <v>1413</v>
      </c>
      <c r="H223" s="195" t="s">
        <v>1415</v>
      </c>
      <c r="I223" s="255">
        <v>0</v>
      </c>
      <c r="J223" s="195">
        <v>0</v>
      </c>
      <c r="K223" s="195">
        <v>0</v>
      </c>
      <c r="L223" s="218">
        <v>0</v>
      </c>
      <c r="M223" s="218">
        <v>0</v>
      </c>
      <c r="N223" s="218">
        <v>0</v>
      </c>
      <c r="O223" s="218">
        <v>0</v>
      </c>
      <c r="R223" s="194">
        <f>VLOOKUP($A223,'[1]Proj Data'!$C$6:$DP$335,112,FALSE)</f>
        <v>0</v>
      </c>
    </row>
    <row r="224" spans="1:18" s="217" customFormat="1" ht="50.45" customHeight="1" x14ac:dyDescent="0.2">
      <c r="A224" s="215">
        <v>150.19999999999999</v>
      </c>
      <c r="B224" s="215" t="s">
        <v>1175</v>
      </c>
      <c r="C224" s="215" t="s">
        <v>68</v>
      </c>
      <c r="D224" s="216" t="str">
        <f t="shared" si="3"/>
        <v>PPL Rank: 150.2     
Randall 2                                         
Rehab treatment</v>
      </c>
      <c r="E224" s="225" t="s">
        <v>1411</v>
      </c>
      <c r="F224" s="194">
        <v>5</v>
      </c>
      <c r="G224" s="195" t="s">
        <v>1413</v>
      </c>
      <c r="H224" s="195">
        <v>0</v>
      </c>
      <c r="I224" s="255">
        <v>0</v>
      </c>
      <c r="J224" s="195">
        <v>0</v>
      </c>
      <c r="K224" s="195">
        <v>0</v>
      </c>
      <c r="L224" s="218">
        <v>0</v>
      </c>
      <c r="M224" s="218">
        <v>0</v>
      </c>
      <c r="N224" s="218">
        <v>0</v>
      </c>
      <c r="O224" s="218">
        <v>0</v>
      </c>
      <c r="R224" s="194">
        <f>VLOOKUP($A224,'[1]Proj Data'!$C$6:$DP$335,112,FALSE)</f>
        <v>0</v>
      </c>
    </row>
    <row r="225" spans="1:18" s="217" customFormat="1" ht="50.45" customHeight="1" x14ac:dyDescent="0.2">
      <c r="A225" s="215">
        <v>218</v>
      </c>
      <c r="B225" s="215" t="s">
        <v>548</v>
      </c>
      <c r="C225" s="215" t="s">
        <v>69</v>
      </c>
      <c r="D225" s="216" t="str">
        <f t="shared" si="3"/>
        <v>PPL Rank: 218       
Red Lake Falls                                    
Rehab collection</v>
      </c>
      <c r="E225" s="225" t="s">
        <v>1411</v>
      </c>
      <c r="F225" s="194">
        <v>1</v>
      </c>
      <c r="G225" s="195" t="s">
        <v>1413</v>
      </c>
      <c r="H225" s="195" t="s">
        <v>1413</v>
      </c>
      <c r="I225" s="255">
        <v>0</v>
      </c>
      <c r="J225" s="195">
        <v>0</v>
      </c>
      <c r="K225" s="195">
        <v>0</v>
      </c>
      <c r="L225" s="218">
        <v>0</v>
      </c>
      <c r="M225" s="218">
        <v>0</v>
      </c>
      <c r="N225" s="218" t="s">
        <v>1429</v>
      </c>
      <c r="O225" s="218">
        <v>1616062.5</v>
      </c>
      <c r="R225" s="194">
        <f>VLOOKUP($A225,'[1]Proj Data'!$C$6:$DP$335,112,FALSE)</f>
        <v>0</v>
      </c>
    </row>
    <row r="226" spans="1:18" s="217" customFormat="1" ht="50.45" customHeight="1" x14ac:dyDescent="0.2">
      <c r="A226" s="215">
        <v>145</v>
      </c>
      <c r="B226" s="215" t="s">
        <v>142</v>
      </c>
      <c r="C226" s="215" t="s">
        <v>198</v>
      </c>
      <c r="D226" s="216" t="str">
        <f t="shared" si="3"/>
        <v>PPL Rank: 145       
Redwood Falls                                     
Adv trmt - phos, rehab WWTP</v>
      </c>
      <c r="E226" s="225" t="s">
        <v>1417</v>
      </c>
      <c r="F226" s="194">
        <v>8</v>
      </c>
      <c r="G226" s="195" t="s">
        <v>1415</v>
      </c>
      <c r="H226" s="195" t="s">
        <v>1413</v>
      </c>
      <c r="I226" s="255">
        <v>45022</v>
      </c>
      <c r="J226" s="195">
        <v>0</v>
      </c>
      <c r="K226" s="195">
        <v>0</v>
      </c>
      <c r="L226" s="218">
        <v>0</v>
      </c>
      <c r="M226" s="218">
        <v>7000000</v>
      </c>
      <c r="N226" s="218">
        <v>0</v>
      </c>
      <c r="O226" s="218">
        <v>0</v>
      </c>
      <c r="R226" s="194">
        <f>VLOOKUP($A226,'[1]Proj Data'!$C$6:$DP$335,112,FALSE)</f>
        <v>0</v>
      </c>
    </row>
    <row r="227" spans="1:18" s="217" customFormat="1" ht="50.45" customHeight="1" x14ac:dyDescent="0.2">
      <c r="A227" s="215">
        <v>277</v>
      </c>
      <c r="B227" s="215" t="s">
        <v>199</v>
      </c>
      <c r="C227" s="215" t="s">
        <v>200</v>
      </c>
      <c r="D227" s="216" t="str">
        <f t="shared" si="3"/>
        <v>PPL Rank: 277       
Rice County - Cedar Lake                          
Unsewered, collection and LSTS</v>
      </c>
      <c r="E227" s="225" t="s">
        <v>1414</v>
      </c>
      <c r="F227" s="194">
        <v>10</v>
      </c>
      <c r="G227" s="195" t="s">
        <v>1413</v>
      </c>
      <c r="H227" s="195" t="s">
        <v>1413</v>
      </c>
      <c r="I227" s="255">
        <v>0</v>
      </c>
      <c r="J227" s="195">
        <v>0</v>
      </c>
      <c r="K227" s="195">
        <v>0</v>
      </c>
      <c r="L227" s="218">
        <v>0</v>
      </c>
      <c r="M227" s="218">
        <v>0</v>
      </c>
      <c r="N227" s="218">
        <v>0</v>
      </c>
      <c r="O227" s="218">
        <v>0</v>
      </c>
      <c r="R227" s="194">
        <f>VLOOKUP($A227,'[1]Proj Data'!$C$6:$DP$335,112,FALSE)</f>
        <v>0</v>
      </c>
    </row>
    <row r="228" spans="1:18" s="217" customFormat="1" ht="50.45" customHeight="1" x14ac:dyDescent="0.2">
      <c r="A228" s="215">
        <v>67</v>
      </c>
      <c r="B228" s="215" t="s">
        <v>1176</v>
      </c>
      <c r="C228" s="215" t="s">
        <v>1177</v>
      </c>
      <c r="D228" s="216" t="str">
        <f t="shared" si="3"/>
        <v>PPL Rank: 67        
Richfield - Stormwater                            
Pond improvement and reuse</v>
      </c>
      <c r="E228" s="225" t="s">
        <v>1420</v>
      </c>
      <c r="F228" s="194">
        <v>11</v>
      </c>
      <c r="G228" s="195" t="s">
        <v>1413</v>
      </c>
      <c r="H228" s="195" t="s">
        <v>1413</v>
      </c>
      <c r="I228" s="255">
        <v>0</v>
      </c>
      <c r="J228" s="195">
        <v>0</v>
      </c>
      <c r="K228" s="195">
        <v>0</v>
      </c>
      <c r="L228" s="218">
        <v>0</v>
      </c>
      <c r="M228" s="218">
        <v>0</v>
      </c>
      <c r="N228" s="218">
        <v>0</v>
      </c>
      <c r="O228" s="218">
        <v>0</v>
      </c>
      <c r="Q228" s="217" t="s">
        <v>787</v>
      </c>
      <c r="R228" s="194">
        <f>VLOOKUP($A228,'[1]Proj Data'!$C$6:$DP$335,112,FALSE)</f>
        <v>0</v>
      </c>
    </row>
    <row r="229" spans="1:18" s="217" customFormat="1" ht="50.45" customHeight="1" x14ac:dyDescent="0.2">
      <c r="A229" s="215">
        <v>236</v>
      </c>
      <c r="B229" s="215" t="s">
        <v>144</v>
      </c>
      <c r="C229" s="215" t="s">
        <v>69</v>
      </c>
      <c r="D229" s="216" t="str">
        <f t="shared" si="3"/>
        <v>PPL Rank: 236       
Richmond                                          
Rehab collection</v>
      </c>
      <c r="E229" s="225" t="s">
        <v>165</v>
      </c>
      <c r="F229" s="194" t="s">
        <v>1419</v>
      </c>
      <c r="G229" s="195" t="s">
        <v>1413</v>
      </c>
      <c r="H229" s="195" t="s">
        <v>1413</v>
      </c>
      <c r="I229" s="255">
        <v>0</v>
      </c>
      <c r="J229" s="195">
        <v>0</v>
      </c>
      <c r="K229" s="195">
        <v>0</v>
      </c>
      <c r="L229" s="218">
        <v>0</v>
      </c>
      <c r="M229" s="218">
        <v>0</v>
      </c>
      <c r="N229" s="218" t="s">
        <v>1429</v>
      </c>
      <c r="O229" s="218">
        <v>0</v>
      </c>
      <c r="R229" s="194">
        <f>VLOOKUP($A229,'[1]Proj Data'!$C$6:$DP$335,112,FALSE)</f>
        <v>0</v>
      </c>
    </row>
    <row r="230" spans="1:18" s="217" customFormat="1" ht="50.45" customHeight="1" x14ac:dyDescent="0.2">
      <c r="A230" s="215">
        <v>49</v>
      </c>
      <c r="B230" s="215" t="s">
        <v>283</v>
      </c>
      <c r="C230" s="215" t="s">
        <v>1178</v>
      </c>
      <c r="D230" s="216" t="str">
        <f t="shared" si="3"/>
        <v>PPL Rank: 49        
Rochester                                         
Rehab treatment, liquid &amp; solids upgrade</v>
      </c>
      <c r="E230" s="225" t="s">
        <v>1414</v>
      </c>
      <c r="F230" s="194">
        <v>10</v>
      </c>
      <c r="G230" s="195" t="s">
        <v>1413</v>
      </c>
      <c r="H230" s="195" t="s">
        <v>1415</v>
      </c>
      <c r="I230" s="255">
        <v>45078</v>
      </c>
      <c r="J230" s="195">
        <v>0</v>
      </c>
      <c r="K230" s="195">
        <v>0</v>
      </c>
      <c r="L230" s="218">
        <v>0</v>
      </c>
      <c r="M230" s="218">
        <v>7000000</v>
      </c>
      <c r="N230" s="218">
        <v>0</v>
      </c>
      <c r="O230" s="218">
        <v>0</v>
      </c>
      <c r="R230" s="194">
        <f>VLOOKUP($A230,'[1]Proj Data'!$C$6:$DP$335,112,FALSE)</f>
        <v>0</v>
      </c>
    </row>
    <row r="231" spans="1:18" s="217" customFormat="1" ht="50.45" customHeight="1" x14ac:dyDescent="0.2">
      <c r="A231" s="215">
        <v>278</v>
      </c>
      <c r="B231" s="215" t="s">
        <v>145</v>
      </c>
      <c r="C231" s="215" t="s">
        <v>146</v>
      </c>
      <c r="D231" s="216" t="str">
        <f t="shared" si="3"/>
        <v>PPL Rank: 278       
Roscoe                                            
Adv trmt - nitrogen, recirculating gravel filter</v>
      </c>
      <c r="E231" s="225" t="s">
        <v>165</v>
      </c>
      <c r="F231" s="194" t="s">
        <v>1419</v>
      </c>
      <c r="G231" s="195" t="s">
        <v>1413</v>
      </c>
      <c r="H231" s="195" t="s">
        <v>1413</v>
      </c>
      <c r="I231" s="255">
        <v>0</v>
      </c>
      <c r="J231" s="195">
        <v>0</v>
      </c>
      <c r="K231" s="195">
        <v>0</v>
      </c>
      <c r="L231" s="218">
        <v>0</v>
      </c>
      <c r="M231" s="218">
        <v>0</v>
      </c>
      <c r="N231" s="218">
        <v>0</v>
      </c>
      <c r="O231" s="218">
        <v>0</v>
      </c>
      <c r="R231" s="194">
        <f>VLOOKUP($A231,'[1]Proj Data'!$C$6:$DP$335,112,FALSE)</f>
        <v>0</v>
      </c>
    </row>
    <row r="232" spans="1:18" s="217" customFormat="1" ht="50.45" customHeight="1" x14ac:dyDescent="0.2">
      <c r="A232" s="215">
        <v>45</v>
      </c>
      <c r="B232" s="215" t="s">
        <v>1179</v>
      </c>
      <c r="C232" s="215" t="s">
        <v>1180</v>
      </c>
      <c r="D232" s="216" t="str">
        <f t="shared" si="3"/>
        <v>PPL Rank: 45        
Rose Creek                                        
Rehab collection and treatment, LS and pond</v>
      </c>
      <c r="E232" s="225" t="s">
        <v>1414</v>
      </c>
      <c r="F232" s="194">
        <v>10</v>
      </c>
      <c r="G232" s="195" t="s">
        <v>1413</v>
      </c>
      <c r="H232" s="195" t="s">
        <v>1413</v>
      </c>
      <c r="I232" s="255">
        <v>0</v>
      </c>
      <c r="J232" s="195">
        <v>0</v>
      </c>
      <c r="K232" s="195">
        <v>0</v>
      </c>
      <c r="L232" s="218">
        <v>0</v>
      </c>
      <c r="M232" s="218">
        <v>0</v>
      </c>
      <c r="N232" s="218">
        <v>0</v>
      </c>
      <c r="O232" s="218">
        <v>0</v>
      </c>
      <c r="R232" s="194">
        <f>VLOOKUP($A232,'[1]Proj Data'!$C$6:$DP$335,112,FALSE)</f>
        <v>0</v>
      </c>
    </row>
    <row r="233" spans="1:18" s="217" customFormat="1" ht="50.45" customHeight="1" x14ac:dyDescent="0.2">
      <c r="A233" s="215">
        <v>118</v>
      </c>
      <c r="B233" s="215" t="s">
        <v>1181</v>
      </c>
      <c r="C233" s="215" t="s">
        <v>1182</v>
      </c>
      <c r="D233" s="216" t="str">
        <f t="shared" ref="D233:D296" si="4">"PPL Rank: "&amp;A233&amp;REPT(" ",10-LEN(A233))&amp;CHAR(10)&amp;B233&amp;REPT(" ",50-LEN(B233))&amp;CHAR(10)&amp;C233</f>
        <v>PPL Rank: 118       
Roseau                                            
Rehab treatment, phos removal</v>
      </c>
      <c r="E233" s="225" t="s">
        <v>1411</v>
      </c>
      <c r="F233" s="194">
        <v>1</v>
      </c>
      <c r="G233" s="195" t="s">
        <v>1413</v>
      </c>
      <c r="H233" s="195" t="s">
        <v>1413</v>
      </c>
      <c r="I233" s="255">
        <v>0</v>
      </c>
      <c r="J233" s="195">
        <v>0</v>
      </c>
      <c r="K233" s="195">
        <v>0</v>
      </c>
      <c r="L233" s="218">
        <v>0</v>
      </c>
      <c r="M233" s="218">
        <v>0</v>
      </c>
      <c r="N233" s="218">
        <v>0</v>
      </c>
      <c r="O233" s="218">
        <v>0</v>
      </c>
      <c r="R233" s="194">
        <f>VLOOKUP($A233,'[1]Proj Data'!$C$6:$DP$335,112,FALSE)</f>
        <v>0</v>
      </c>
    </row>
    <row r="234" spans="1:18" s="217" customFormat="1" ht="50.45" customHeight="1" x14ac:dyDescent="0.2">
      <c r="A234" s="215">
        <v>294</v>
      </c>
      <c r="B234" s="215" t="s">
        <v>562</v>
      </c>
      <c r="C234" s="215" t="s">
        <v>69</v>
      </c>
      <c r="D234" s="216" t="str">
        <f t="shared" si="4"/>
        <v>PPL Rank: 294       
Royalton                                          
Rehab collection</v>
      </c>
      <c r="E234" s="225" t="s">
        <v>1411</v>
      </c>
      <c r="F234" s="194">
        <v>5</v>
      </c>
      <c r="G234" s="195" t="s">
        <v>1413</v>
      </c>
      <c r="H234" s="195" t="s">
        <v>1413</v>
      </c>
      <c r="I234" s="255">
        <v>0</v>
      </c>
      <c r="J234" s="195">
        <v>0</v>
      </c>
      <c r="K234" s="195">
        <v>0</v>
      </c>
      <c r="L234" s="218">
        <v>0</v>
      </c>
      <c r="M234" s="218">
        <v>0</v>
      </c>
      <c r="N234" s="218">
        <v>0</v>
      </c>
      <c r="O234" s="218">
        <v>0</v>
      </c>
      <c r="R234" s="194">
        <f>VLOOKUP($A234,'[1]Proj Data'!$C$6:$DP$335,112,FALSE)</f>
        <v>0</v>
      </c>
    </row>
    <row r="235" spans="1:18" s="217" customFormat="1" ht="50.45" customHeight="1" x14ac:dyDescent="0.2">
      <c r="A235" s="215">
        <v>88</v>
      </c>
      <c r="B235" s="215" t="s">
        <v>209</v>
      </c>
      <c r="C235" s="215" t="s">
        <v>73</v>
      </c>
      <c r="D235" s="216" t="str">
        <f t="shared" si="4"/>
        <v>PPL Rank: 88        
Russell                                           
Rehab collection and treatment</v>
      </c>
      <c r="E235" s="225" t="s">
        <v>1417</v>
      </c>
      <c r="F235" s="194">
        <v>8</v>
      </c>
      <c r="G235" s="195" t="s">
        <v>1413</v>
      </c>
      <c r="H235" s="195" t="s">
        <v>1413</v>
      </c>
      <c r="I235" s="255">
        <v>0</v>
      </c>
      <c r="J235" s="195">
        <v>0</v>
      </c>
      <c r="K235" s="195">
        <v>0</v>
      </c>
      <c r="L235" s="218">
        <v>2005406.0218075039</v>
      </c>
      <c r="M235" s="218">
        <v>0</v>
      </c>
      <c r="N235" s="218" t="s">
        <v>1429</v>
      </c>
      <c r="O235" s="218">
        <v>1435850</v>
      </c>
      <c r="R235" s="194">
        <f>VLOOKUP($A235,'[1]Proj Data'!$C$6:$DP$335,112,FALSE)</f>
        <v>0</v>
      </c>
    </row>
    <row r="236" spans="1:18" s="217" customFormat="1" ht="50.45" customHeight="1" x14ac:dyDescent="0.2">
      <c r="A236" s="215">
        <v>132</v>
      </c>
      <c r="B236" s="215" t="s">
        <v>567</v>
      </c>
      <c r="C236" s="215" t="s">
        <v>835</v>
      </c>
      <c r="D236" s="216" t="str">
        <f t="shared" si="4"/>
        <v>PPL Rank: 132       
Sacred Heart                                      
Biosolids improvements</v>
      </c>
      <c r="E236" s="225" t="s">
        <v>165</v>
      </c>
      <c r="F236" s="194" t="s">
        <v>1423</v>
      </c>
      <c r="G236" s="195" t="s">
        <v>1413</v>
      </c>
      <c r="H236" s="195" t="s">
        <v>1413</v>
      </c>
      <c r="I236" s="255">
        <v>0</v>
      </c>
      <c r="J236" s="195">
        <v>0</v>
      </c>
      <c r="K236" s="195">
        <v>0</v>
      </c>
      <c r="L236" s="218">
        <v>0</v>
      </c>
      <c r="M236" s="218">
        <v>2280000</v>
      </c>
      <c r="N236" s="218" t="s">
        <v>1435</v>
      </c>
      <c r="O236" s="218">
        <v>0</v>
      </c>
      <c r="R236" s="194">
        <f>VLOOKUP($A236,'[1]Proj Data'!$C$6:$DP$335,112,FALSE)</f>
        <v>0</v>
      </c>
    </row>
    <row r="237" spans="1:18" s="217" customFormat="1" ht="50.45" customHeight="1" x14ac:dyDescent="0.2">
      <c r="A237" s="215">
        <v>275</v>
      </c>
      <c r="B237" s="215" t="s">
        <v>230</v>
      </c>
      <c r="C237" s="215" t="s">
        <v>1183</v>
      </c>
      <c r="D237" s="216" t="str">
        <f t="shared" si="4"/>
        <v>PPL Rank: 275       
Sacred Heart WTP                                  
Adv trmt - chlorides, install RO</v>
      </c>
      <c r="E237" s="225" t="s">
        <v>165</v>
      </c>
      <c r="F237" s="194" t="s">
        <v>1423</v>
      </c>
      <c r="G237" s="195" t="s">
        <v>1413</v>
      </c>
      <c r="H237" s="195" t="s">
        <v>1413</v>
      </c>
      <c r="I237" s="255">
        <v>0</v>
      </c>
      <c r="J237" s="195">
        <v>0</v>
      </c>
      <c r="K237" s="195">
        <v>0</v>
      </c>
      <c r="L237" s="218">
        <v>0</v>
      </c>
      <c r="M237" s="218">
        <v>6893600</v>
      </c>
      <c r="N237" s="218" t="s">
        <v>1435</v>
      </c>
      <c r="O237" s="218">
        <v>0</v>
      </c>
      <c r="R237" s="194">
        <f>VLOOKUP($A237,'[1]Proj Data'!$C$6:$DP$335,112,FALSE)</f>
        <v>0</v>
      </c>
    </row>
    <row r="238" spans="1:18" s="217" customFormat="1" ht="50.45" customHeight="1" x14ac:dyDescent="0.2">
      <c r="A238" s="215" t="s">
        <v>1184</v>
      </c>
      <c r="B238" s="215" t="s">
        <v>1185</v>
      </c>
      <c r="C238" s="215" t="s">
        <v>1186</v>
      </c>
      <c r="D238" s="216" t="str">
        <f t="shared" si="4"/>
        <v>PPL Rank: NA        
Saint Cloud 1                                     
Collection - Metro Sewer System Imp</v>
      </c>
      <c r="E238" s="225" t="s">
        <v>165</v>
      </c>
      <c r="F238" s="194" t="s">
        <v>1419</v>
      </c>
      <c r="G238" s="195" t="s">
        <v>1413</v>
      </c>
      <c r="H238" s="195" t="s">
        <v>1413</v>
      </c>
      <c r="I238" s="255">
        <v>0</v>
      </c>
      <c r="J238" s="195">
        <v>0</v>
      </c>
      <c r="K238" s="195">
        <v>0</v>
      </c>
      <c r="L238" s="218" t="e">
        <v>#N/A</v>
      </c>
      <c r="M238" s="218">
        <v>0</v>
      </c>
      <c r="N238" s="218">
        <v>0</v>
      </c>
      <c r="O238" s="218">
        <v>0</v>
      </c>
      <c r="R238" s="194">
        <f>VLOOKUP($A238,'[1]Proj Data'!$C$6:$DP$335,112,FALSE)</f>
        <v>0</v>
      </c>
    </row>
    <row r="239" spans="1:18" s="217" customFormat="1" ht="50.45" customHeight="1" x14ac:dyDescent="0.2">
      <c r="A239" s="215">
        <v>93.1</v>
      </c>
      <c r="B239" s="215" t="s">
        <v>1185</v>
      </c>
      <c r="C239" s="215" t="s">
        <v>1187</v>
      </c>
      <c r="D239" s="216" t="str">
        <f t="shared" si="4"/>
        <v>PPL Rank: 93.1      
Saint Cloud 1                                     
Rehab collection, Metro forcemain replacement</v>
      </c>
      <c r="E239" s="225" t="s">
        <v>165</v>
      </c>
      <c r="F239" s="194" t="s">
        <v>1419</v>
      </c>
      <c r="G239" s="195" t="s">
        <v>1413</v>
      </c>
      <c r="H239" s="195" t="s">
        <v>1415</v>
      </c>
      <c r="I239" s="255">
        <v>45272</v>
      </c>
      <c r="J239" s="195">
        <v>0</v>
      </c>
      <c r="K239" s="195">
        <v>0</v>
      </c>
      <c r="L239" s="218">
        <v>0</v>
      </c>
      <c r="M239" s="218">
        <v>0</v>
      </c>
      <c r="N239" s="218">
        <v>0</v>
      </c>
      <c r="O239" s="218">
        <v>0</v>
      </c>
      <c r="R239" s="194">
        <f>VLOOKUP($A239,'[1]Proj Data'!$C$6:$DP$335,112,FALSE)</f>
        <v>0</v>
      </c>
    </row>
    <row r="240" spans="1:18" s="217" customFormat="1" ht="50.45" customHeight="1" x14ac:dyDescent="0.2">
      <c r="A240" s="215">
        <v>93.2</v>
      </c>
      <c r="B240" s="215" t="s">
        <v>1185</v>
      </c>
      <c r="C240" s="215" t="s">
        <v>1188</v>
      </c>
      <c r="D240" s="216" t="str">
        <f t="shared" si="4"/>
        <v>PPL Rank: 93.2      
Saint Cloud 1                                     
Rehab collection, Main lift station</v>
      </c>
      <c r="E240" s="225" t="s">
        <v>165</v>
      </c>
      <c r="F240" s="194" t="s">
        <v>1419</v>
      </c>
      <c r="G240" s="195" t="s">
        <v>1413</v>
      </c>
      <c r="H240" s="195" t="s">
        <v>1413</v>
      </c>
      <c r="I240" s="255">
        <v>0</v>
      </c>
      <c r="J240" s="195">
        <v>0</v>
      </c>
      <c r="K240" s="195">
        <v>0</v>
      </c>
      <c r="L240" s="218" t="e">
        <v>#N/A</v>
      </c>
      <c r="M240" s="218">
        <v>0</v>
      </c>
      <c r="N240" s="218">
        <v>0</v>
      </c>
      <c r="O240" s="218">
        <v>0</v>
      </c>
      <c r="R240" s="194">
        <f>VLOOKUP($A240,'[1]Proj Data'!$C$6:$DP$335,112,FALSE)</f>
        <v>0</v>
      </c>
    </row>
    <row r="241" spans="1:18" s="217" customFormat="1" ht="50.45" customHeight="1" x14ac:dyDescent="0.2">
      <c r="A241" s="215">
        <v>93.3</v>
      </c>
      <c r="B241" s="215" t="s">
        <v>1185</v>
      </c>
      <c r="C241" s="215" t="s">
        <v>1189</v>
      </c>
      <c r="D241" s="216" t="str">
        <f t="shared" si="4"/>
        <v>PPL Rank: 93.3      
Saint Cloud 1                                     
Rehab collection, Metro interceptor rehab</v>
      </c>
      <c r="E241" s="225" t="s">
        <v>165</v>
      </c>
      <c r="F241" s="194" t="s">
        <v>1419</v>
      </c>
      <c r="G241" s="195" t="s">
        <v>1413</v>
      </c>
      <c r="H241" s="195" t="s">
        <v>1413</v>
      </c>
      <c r="I241" s="255">
        <v>0</v>
      </c>
      <c r="J241" s="195">
        <v>0</v>
      </c>
      <c r="K241" s="195">
        <v>0</v>
      </c>
      <c r="L241" s="218" t="e">
        <v>#N/A</v>
      </c>
      <c r="M241" s="218">
        <v>0</v>
      </c>
      <c r="N241" s="218">
        <v>0</v>
      </c>
      <c r="O241" s="218">
        <v>0</v>
      </c>
      <c r="R241" s="194">
        <f>VLOOKUP($A241,'[1]Proj Data'!$C$6:$DP$335,112,FALSE)</f>
        <v>0</v>
      </c>
    </row>
    <row r="242" spans="1:18" s="217" customFormat="1" ht="50.45" customHeight="1" x14ac:dyDescent="0.2">
      <c r="A242" s="215">
        <v>126</v>
      </c>
      <c r="B242" s="215" t="s">
        <v>1190</v>
      </c>
      <c r="C242" s="215" t="s">
        <v>845</v>
      </c>
      <c r="D242" s="216" t="str">
        <f t="shared" si="4"/>
        <v>PPL Rank: 126       
Saint Cloud 3                                     
Rehab treatment, water reuse</v>
      </c>
      <c r="E242" s="225" t="s">
        <v>165</v>
      </c>
      <c r="F242" s="194" t="s">
        <v>1419</v>
      </c>
      <c r="G242" s="195" t="s">
        <v>1413</v>
      </c>
      <c r="H242" s="195" t="s">
        <v>1413</v>
      </c>
      <c r="I242" s="255">
        <v>0</v>
      </c>
      <c r="J242" s="195">
        <v>0</v>
      </c>
      <c r="K242" s="195">
        <v>0</v>
      </c>
      <c r="L242" s="218">
        <v>0</v>
      </c>
      <c r="M242" s="218">
        <v>0</v>
      </c>
      <c r="N242" s="218">
        <v>0</v>
      </c>
      <c r="O242" s="218">
        <v>0</v>
      </c>
      <c r="R242" s="194">
        <f>VLOOKUP($A242,'[1]Proj Data'!$C$6:$DP$335,112,FALSE)</f>
        <v>0</v>
      </c>
    </row>
    <row r="243" spans="1:18" s="217" customFormat="1" ht="50.45" customHeight="1" x14ac:dyDescent="0.2">
      <c r="A243" s="215">
        <v>213</v>
      </c>
      <c r="B243" s="215" t="s">
        <v>1191</v>
      </c>
      <c r="C243" s="215" t="s">
        <v>846</v>
      </c>
      <c r="D243" s="216" t="str">
        <f t="shared" si="4"/>
        <v>PPL Rank: 213       
Saint Cloud 2                                     
Rehab treatment, solids/energy improvements</v>
      </c>
      <c r="E243" s="225" t="s">
        <v>165</v>
      </c>
      <c r="F243" s="194" t="s">
        <v>1419</v>
      </c>
      <c r="G243" s="195" t="s">
        <v>1413</v>
      </c>
      <c r="H243" s="195" t="s">
        <v>1413</v>
      </c>
      <c r="I243" s="255">
        <v>0</v>
      </c>
      <c r="J243" s="195">
        <v>0</v>
      </c>
      <c r="K243" s="195">
        <v>0</v>
      </c>
      <c r="L243" s="218">
        <v>0</v>
      </c>
      <c r="M243" s="218">
        <v>0</v>
      </c>
      <c r="N243" s="218">
        <v>0</v>
      </c>
      <c r="O243" s="218">
        <v>0</v>
      </c>
      <c r="R243" s="194">
        <f>VLOOKUP($A243,'[1]Proj Data'!$C$6:$DP$335,112,FALSE)</f>
        <v>0</v>
      </c>
    </row>
    <row r="244" spans="1:18" s="217" customFormat="1" ht="50.45" customHeight="1" x14ac:dyDescent="0.2">
      <c r="A244" s="215">
        <v>213.1</v>
      </c>
      <c r="B244" s="215" t="s">
        <v>1191</v>
      </c>
      <c r="C244" s="215" t="s">
        <v>896</v>
      </c>
      <c r="D244" s="216" t="str">
        <f t="shared" si="4"/>
        <v>PPL Rank: 213.1     
Saint Cloud 2                                     
Treatment -Aeration system rehab/upgrade</v>
      </c>
      <c r="E244" s="225" t="s">
        <v>165</v>
      </c>
      <c r="F244" s="194" t="s">
        <v>1419</v>
      </c>
      <c r="G244" s="195" t="s">
        <v>1413</v>
      </c>
      <c r="H244" s="195" t="s">
        <v>1415</v>
      </c>
      <c r="I244" s="255">
        <v>0</v>
      </c>
      <c r="J244" s="195">
        <v>0</v>
      </c>
      <c r="K244" s="195">
        <v>0</v>
      </c>
      <c r="L244" s="218">
        <v>0</v>
      </c>
      <c r="M244" s="218">
        <v>0</v>
      </c>
      <c r="N244" s="218">
        <v>0</v>
      </c>
      <c r="O244" s="218">
        <v>0</v>
      </c>
      <c r="R244" s="194">
        <f>VLOOKUP($A244,'[1]Proj Data'!$C$6:$DP$335,112,FALSE)</f>
        <v>0</v>
      </c>
    </row>
    <row r="245" spans="1:18" s="217" customFormat="1" ht="50.45" customHeight="1" x14ac:dyDescent="0.2">
      <c r="A245" s="215">
        <v>213.2</v>
      </c>
      <c r="B245" s="215" t="s">
        <v>1191</v>
      </c>
      <c r="C245" s="215" t="s">
        <v>899</v>
      </c>
      <c r="D245" s="216" t="str">
        <f t="shared" si="4"/>
        <v>PPL Rank: 213.2     
Saint Cloud 2                                     
Treatment -Renewable energy improv</v>
      </c>
      <c r="E245" s="225" t="s">
        <v>165</v>
      </c>
      <c r="F245" s="194" t="s">
        <v>1419</v>
      </c>
      <c r="G245" s="195" t="s">
        <v>1413</v>
      </c>
      <c r="H245" s="195" t="s">
        <v>1413</v>
      </c>
      <c r="I245" s="255">
        <v>0</v>
      </c>
      <c r="J245" s="195">
        <v>0</v>
      </c>
      <c r="K245" s="195">
        <v>0</v>
      </c>
      <c r="L245" s="218">
        <v>0</v>
      </c>
      <c r="M245" s="218">
        <v>0</v>
      </c>
      <c r="N245" s="218">
        <v>0</v>
      </c>
      <c r="O245" s="218">
        <v>0</v>
      </c>
      <c r="R245" s="194">
        <f>VLOOKUP($A245,'[1]Proj Data'!$C$6:$DP$335,112,FALSE)</f>
        <v>0</v>
      </c>
    </row>
    <row r="246" spans="1:18" s="217" customFormat="1" ht="50.45" customHeight="1" x14ac:dyDescent="0.2">
      <c r="A246" s="215">
        <v>213.3</v>
      </c>
      <c r="B246" s="215" t="s">
        <v>1191</v>
      </c>
      <c r="C246" s="215" t="s">
        <v>900</v>
      </c>
      <c r="D246" s="216" t="str">
        <f t="shared" si="4"/>
        <v>PPL Rank: 213.3     
Saint Cloud 2                                     
Treatment -Plant Heating/cooling rehab</v>
      </c>
      <c r="E246" s="225" t="s">
        <v>165</v>
      </c>
      <c r="F246" s="194" t="s">
        <v>1419</v>
      </c>
      <c r="G246" s="195" t="s">
        <v>1413</v>
      </c>
      <c r="H246" s="195" t="s">
        <v>1413</v>
      </c>
      <c r="I246" s="255">
        <v>0</v>
      </c>
      <c r="J246" s="195">
        <v>0</v>
      </c>
      <c r="K246" s="195">
        <v>0</v>
      </c>
      <c r="L246" s="218">
        <v>0</v>
      </c>
      <c r="M246" s="218">
        <v>0</v>
      </c>
      <c r="N246" s="218">
        <v>0</v>
      </c>
      <c r="O246" s="218">
        <v>0</v>
      </c>
      <c r="R246" s="194">
        <f>VLOOKUP($A246,'[1]Proj Data'!$C$6:$DP$335,112,FALSE)</f>
        <v>0</v>
      </c>
    </row>
    <row r="247" spans="1:18" s="217" customFormat="1" ht="50.45" customHeight="1" x14ac:dyDescent="0.2">
      <c r="A247" s="215">
        <v>213.4</v>
      </c>
      <c r="B247" s="215" t="s">
        <v>1191</v>
      </c>
      <c r="C247" s="215" t="s">
        <v>897</v>
      </c>
      <c r="D247" s="216" t="str">
        <f t="shared" si="4"/>
        <v>PPL Rank: 213.4     
Saint Cloud 2                                     
Treatment -Anaerobic Digestion sytem rehab</v>
      </c>
      <c r="E247" s="225" t="s">
        <v>165</v>
      </c>
      <c r="F247" s="194" t="s">
        <v>1419</v>
      </c>
      <c r="G247" s="195" t="s">
        <v>1413</v>
      </c>
      <c r="H247" s="195" t="s">
        <v>1413</v>
      </c>
      <c r="I247" s="255">
        <v>0</v>
      </c>
      <c r="J247" s="195">
        <v>0</v>
      </c>
      <c r="K247" s="195">
        <v>0</v>
      </c>
      <c r="L247" s="218">
        <v>0</v>
      </c>
      <c r="M247" s="218">
        <v>0</v>
      </c>
      <c r="N247" s="218">
        <v>0</v>
      </c>
      <c r="O247" s="218">
        <v>0</v>
      </c>
      <c r="R247" s="194">
        <f>VLOOKUP($A247,'[1]Proj Data'!$C$6:$DP$335,112,FALSE)</f>
        <v>0</v>
      </c>
    </row>
    <row r="248" spans="1:18" s="217" customFormat="1" ht="50.45" customHeight="1" x14ac:dyDescent="0.2">
      <c r="A248" s="215">
        <v>213.5</v>
      </c>
      <c r="B248" s="215" t="s">
        <v>1191</v>
      </c>
      <c r="C248" s="215" t="s">
        <v>898</v>
      </c>
      <c r="D248" s="216" t="str">
        <f t="shared" si="4"/>
        <v>PPL Rank: 213.5     
Saint Cloud 2                                     
Treatment -Waste to Energy Improv</v>
      </c>
      <c r="E248" s="225" t="s">
        <v>165</v>
      </c>
      <c r="F248" s="194" t="s">
        <v>1419</v>
      </c>
      <c r="G248" s="195" t="s">
        <v>1413</v>
      </c>
      <c r="H248" s="195" t="s">
        <v>1413</v>
      </c>
      <c r="I248" s="255">
        <v>0</v>
      </c>
      <c r="J248" s="195">
        <v>0</v>
      </c>
      <c r="K248" s="195">
        <v>0</v>
      </c>
      <c r="L248" s="218">
        <v>0</v>
      </c>
      <c r="M248" s="218">
        <v>0</v>
      </c>
      <c r="N248" s="218">
        <v>0</v>
      </c>
      <c r="O248" s="218">
        <v>0</v>
      </c>
      <c r="R248" s="194">
        <f>VLOOKUP($A248,'[1]Proj Data'!$C$6:$DP$335,112,FALSE)</f>
        <v>0</v>
      </c>
    </row>
    <row r="249" spans="1:18" s="217" customFormat="1" ht="50.45" customHeight="1" x14ac:dyDescent="0.2">
      <c r="A249" s="215">
        <v>152</v>
      </c>
      <c r="B249" s="215" t="s">
        <v>148</v>
      </c>
      <c r="C249" s="215" t="s">
        <v>69</v>
      </c>
      <c r="D249" s="216" t="str">
        <f t="shared" si="4"/>
        <v>PPL Rank: 152       
Saint Leo                                         
Rehab collection</v>
      </c>
      <c r="E249" s="225" t="s">
        <v>165</v>
      </c>
      <c r="F249" s="194" t="s">
        <v>1421</v>
      </c>
      <c r="G249" s="195" t="s">
        <v>1413</v>
      </c>
      <c r="H249" s="195" t="s">
        <v>1413</v>
      </c>
      <c r="I249" s="255">
        <v>0</v>
      </c>
      <c r="J249" s="195">
        <v>0</v>
      </c>
      <c r="K249" s="195">
        <v>0</v>
      </c>
      <c r="L249" s="218">
        <v>0</v>
      </c>
      <c r="M249" s="218">
        <v>0</v>
      </c>
      <c r="N249" s="218" t="s">
        <v>1427</v>
      </c>
      <c r="O249" s="218">
        <v>0</v>
      </c>
      <c r="R249" s="194">
        <f>VLOOKUP($A249,'[1]Proj Data'!$C$6:$DP$335,112,FALSE)</f>
        <v>0</v>
      </c>
    </row>
    <row r="250" spans="1:18" s="217" customFormat="1" ht="50.45" customHeight="1" x14ac:dyDescent="0.2">
      <c r="A250" s="215">
        <v>25</v>
      </c>
      <c r="B250" s="215" t="s">
        <v>677</v>
      </c>
      <c r="C250" s="215" t="s">
        <v>847</v>
      </c>
      <c r="D250" s="216" t="str">
        <f t="shared" si="4"/>
        <v>PPL Rank: 25        
Saint Michael                                     
Adv trmt - phos, replace reed beds</v>
      </c>
      <c r="E250" s="225" t="s">
        <v>165</v>
      </c>
      <c r="F250" s="194" t="s">
        <v>1419</v>
      </c>
      <c r="G250" s="195" t="s">
        <v>1413</v>
      </c>
      <c r="H250" s="195" t="s">
        <v>1415</v>
      </c>
      <c r="I250" s="255">
        <v>0</v>
      </c>
      <c r="J250" s="195">
        <v>0</v>
      </c>
      <c r="K250" s="195">
        <v>0</v>
      </c>
      <c r="L250" s="218">
        <v>0</v>
      </c>
      <c r="M250" s="218">
        <v>7000000</v>
      </c>
      <c r="N250" s="218">
        <v>0</v>
      </c>
      <c r="O250" s="218">
        <v>0</v>
      </c>
      <c r="R250" s="194">
        <f>VLOOKUP($A250,'[1]Proj Data'!$C$6:$DP$335,112,FALSE)</f>
        <v>0</v>
      </c>
    </row>
    <row r="251" spans="1:18" s="217" customFormat="1" ht="50.45" customHeight="1" x14ac:dyDescent="0.2">
      <c r="A251" s="215">
        <v>99</v>
      </c>
      <c r="B251" s="215" t="s">
        <v>1192</v>
      </c>
      <c r="C251" s="215" t="s">
        <v>690</v>
      </c>
      <c r="D251" s="216" t="str">
        <f t="shared" si="4"/>
        <v>PPL Rank: 99        
Saint Paul - Stormwater 1                         
Bush Desoto Pond</v>
      </c>
      <c r="E251" s="225" t="s">
        <v>1420</v>
      </c>
      <c r="F251" s="194">
        <v>11</v>
      </c>
      <c r="G251" s="195" t="s">
        <v>1413</v>
      </c>
      <c r="H251" s="195" t="s">
        <v>1413</v>
      </c>
      <c r="I251" s="255">
        <v>0</v>
      </c>
      <c r="J251" s="195">
        <v>0</v>
      </c>
      <c r="K251" s="195">
        <v>0</v>
      </c>
      <c r="L251" s="218">
        <v>0</v>
      </c>
      <c r="M251" s="218">
        <v>816040</v>
      </c>
      <c r="N251" s="218">
        <v>0</v>
      </c>
      <c r="O251" s="218">
        <v>0</v>
      </c>
      <c r="R251" s="194">
        <f>VLOOKUP($A251,'[1]Proj Data'!$C$6:$DP$335,112,FALSE)</f>
        <v>0</v>
      </c>
    </row>
    <row r="252" spans="1:18" s="217" customFormat="1" ht="50.45" customHeight="1" x14ac:dyDescent="0.2">
      <c r="A252" s="215">
        <v>186</v>
      </c>
      <c r="B252" s="215" t="s">
        <v>1193</v>
      </c>
      <c r="C252" s="215" t="s">
        <v>848</v>
      </c>
      <c r="D252" s="216" t="str">
        <f t="shared" si="4"/>
        <v>PPL Rank: 186       
Saint Paul - Stormwater 2                         
Flandrau-Case Pond expansion and filter bench</v>
      </c>
      <c r="E252" s="225" t="s">
        <v>1420</v>
      </c>
      <c r="F252" s="194">
        <v>11</v>
      </c>
      <c r="G252" s="195" t="s">
        <v>1413</v>
      </c>
      <c r="H252" s="195" t="s">
        <v>1413</v>
      </c>
      <c r="I252" s="255">
        <v>0</v>
      </c>
      <c r="J252" s="195">
        <v>0</v>
      </c>
      <c r="K252" s="195">
        <v>0</v>
      </c>
      <c r="L252" s="218">
        <v>0</v>
      </c>
      <c r="M252" s="218">
        <v>702420</v>
      </c>
      <c r="N252" s="218">
        <v>0</v>
      </c>
      <c r="O252" s="218">
        <v>0</v>
      </c>
      <c r="Q252" s="217" t="s">
        <v>788</v>
      </c>
      <c r="R252" s="194">
        <f>VLOOKUP($A252,'[1]Proj Data'!$C$6:$DP$335,112,FALSE)</f>
        <v>0</v>
      </c>
    </row>
    <row r="253" spans="1:18" s="217" customFormat="1" ht="50.45" customHeight="1" x14ac:dyDescent="0.2">
      <c r="A253" s="215">
        <v>226</v>
      </c>
      <c r="B253" s="215" t="s">
        <v>678</v>
      </c>
      <c r="C253" s="215" t="s">
        <v>73</v>
      </c>
      <c r="D253" s="216" t="str">
        <f t="shared" si="4"/>
        <v>PPL Rank: 226       
Sanborn                                           
Rehab collection and treatment</v>
      </c>
      <c r="E253" s="225" t="s">
        <v>1417</v>
      </c>
      <c r="F253" s="194">
        <v>8</v>
      </c>
      <c r="G253" s="195" t="s">
        <v>1413</v>
      </c>
      <c r="H253" s="195" t="s">
        <v>1413</v>
      </c>
      <c r="I253" s="255">
        <v>0</v>
      </c>
      <c r="J253" s="195">
        <v>0</v>
      </c>
      <c r="K253" s="195">
        <v>0</v>
      </c>
      <c r="L253" s="218">
        <v>0</v>
      </c>
      <c r="M253" s="218">
        <v>0</v>
      </c>
      <c r="N253" s="218" t="s">
        <v>1435</v>
      </c>
      <c r="O253" s="218">
        <v>4260000</v>
      </c>
      <c r="R253" s="194" t="str">
        <f>VLOOKUP($A253,'[1]Proj Data'!$C$6:$DP$335,112,FALSE)</f>
        <v>2022 award</v>
      </c>
    </row>
    <row r="254" spans="1:18" s="217" customFormat="1" ht="50.45" customHeight="1" x14ac:dyDescent="0.2">
      <c r="A254" s="215">
        <v>35</v>
      </c>
      <c r="B254" s="215" t="s">
        <v>574</v>
      </c>
      <c r="C254" s="215" t="s">
        <v>693</v>
      </c>
      <c r="D254" s="216" t="str">
        <f t="shared" si="4"/>
        <v>PPL Rank: 35        
Sandstone                                         
Adv trmt - phos</v>
      </c>
      <c r="E254" s="225" t="s">
        <v>165</v>
      </c>
      <c r="F254" s="194" t="s">
        <v>1426</v>
      </c>
      <c r="G254" s="195" t="s">
        <v>1413</v>
      </c>
      <c r="H254" s="195" t="s">
        <v>1415</v>
      </c>
      <c r="I254" s="255">
        <v>0</v>
      </c>
      <c r="J254" s="195">
        <v>0</v>
      </c>
      <c r="K254" s="195">
        <v>0</v>
      </c>
      <c r="L254" s="218">
        <v>0</v>
      </c>
      <c r="M254" s="218">
        <v>448000</v>
      </c>
      <c r="N254" s="218">
        <v>0</v>
      </c>
      <c r="O254" s="218">
        <v>0</v>
      </c>
      <c r="R254" s="194">
        <f>VLOOKUP($A254,'[1]Proj Data'!$C$6:$DP$335,112,FALSE)</f>
        <v>0</v>
      </c>
    </row>
    <row r="255" spans="1:18" s="217" customFormat="1" ht="50.45" customHeight="1" x14ac:dyDescent="0.2">
      <c r="A255" s="215">
        <v>214</v>
      </c>
      <c r="B255" s="215" t="s">
        <v>1194</v>
      </c>
      <c r="C255" s="215" t="s">
        <v>69</v>
      </c>
      <c r="D255" s="216" t="str">
        <f t="shared" si="4"/>
        <v>PPL Rank: 214       
Sartell                                           
Rehab collection</v>
      </c>
      <c r="E255" s="225" t="s">
        <v>165</v>
      </c>
      <c r="F255" s="194" t="s">
        <v>1419</v>
      </c>
      <c r="G255" s="195" t="s">
        <v>1413</v>
      </c>
      <c r="H255" s="195" t="s">
        <v>1413</v>
      </c>
      <c r="I255" s="255">
        <v>0</v>
      </c>
      <c r="J255" s="195">
        <v>0</v>
      </c>
      <c r="K255" s="195">
        <v>0</v>
      </c>
      <c r="L255" s="218">
        <v>0</v>
      </c>
      <c r="M255" s="218">
        <v>0</v>
      </c>
      <c r="N255" s="218">
        <v>0</v>
      </c>
      <c r="O255" s="218">
        <v>0</v>
      </c>
      <c r="R255" s="194">
        <f>VLOOKUP($A255,'[1]Proj Data'!$C$6:$DP$335,112,FALSE)</f>
        <v>0</v>
      </c>
    </row>
    <row r="256" spans="1:18" s="217" customFormat="1" ht="50.45" customHeight="1" x14ac:dyDescent="0.2">
      <c r="A256" s="215">
        <v>179</v>
      </c>
      <c r="B256" s="215" t="s">
        <v>1195</v>
      </c>
      <c r="C256" s="215" t="s">
        <v>849</v>
      </c>
      <c r="D256" s="216" t="str">
        <f t="shared" si="4"/>
        <v>PPL Rank: 179       
Scandia - Bliss                                   
Adv trmt - nitrogen, rehab LSTS</v>
      </c>
      <c r="E256" s="225" t="s">
        <v>1420</v>
      </c>
      <c r="F256" s="194">
        <v>11</v>
      </c>
      <c r="G256" s="195" t="s">
        <v>1413</v>
      </c>
      <c r="H256" s="195" t="s">
        <v>1415</v>
      </c>
      <c r="I256" s="255">
        <v>0</v>
      </c>
      <c r="J256" s="195">
        <v>0</v>
      </c>
      <c r="K256" s="195">
        <v>0</v>
      </c>
      <c r="L256" s="218">
        <v>0</v>
      </c>
      <c r="M256" s="218">
        <v>1280720</v>
      </c>
      <c r="N256" s="218">
        <v>0</v>
      </c>
      <c r="O256" s="218">
        <v>0</v>
      </c>
      <c r="R256" s="194">
        <f>VLOOKUP($A256,'[1]Proj Data'!$C$6:$DP$335,112,FALSE)</f>
        <v>0</v>
      </c>
    </row>
    <row r="257" spans="1:18" s="217" customFormat="1" ht="50.45" customHeight="1" x14ac:dyDescent="0.2">
      <c r="A257" s="215">
        <v>13</v>
      </c>
      <c r="B257" s="215" t="s">
        <v>149</v>
      </c>
      <c r="C257" s="215" t="s">
        <v>69</v>
      </c>
      <c r="D257" s="216" t="str">
        <f t="shared" si="4"/>
        <v>PPL Rank: 13        
Scanlon                                           
Rehab collection</v>
      </c>
      <c r="E257" s="225" t="s">
        <v>1411</v>
      </c>
      <c r="F257" s="194" t="s">
        <v>1412</v>
      </c>
      <c r="G257" s="195" t="s">
        <v>1413</v>
      </c>
      <c r="H257" s="195" t="s">
        <v>1413</v>
      </c>
      <c r="I257" s="255">
        <v>0</v>
      </c>
      <c r="J257" s="195">
        <v>0</v>
      </c>
      <c r="K257" s="195">
        <v>0</v>
      </c>
      <c r="L257" s="218">
        <v>0</v>
      </c>
      <c r="M257" s="218">
        <v>0</v>
      </c>
      <c r="N257" s="218">
        <v>0</v>
      </c>
      <c r="O257" s="218">
        <v>0</v>
      </c>
      <c r="R257" s="194">
        <f>VLOOKUP($A257,'[1]Proj Data'!$C$6:$DP$335,112,FALSE)</f>
        <v>0</v>
      </c>
    </row>
    <row r="258" spans="1:18" s="217" customFormat="1" ht="50.45" customHeight="1" x14ac:dyDescent="0.2">
      <c r="A258" s="215">
        <v>184</v>
      </c>
      <c r="B258" s="215" t="s">
        <v>150</v>
      </c>
      <c r="C258" s="215" t="s">
        <v>68</v>
      </c>
      <c r="D258" s="216" t="str">
        <f t="shared" si="4"/>
        <v>PPL Rank: 184       
Sebeka                                            
Rehab treatment</v>
      </c>
      <c r="E258" s="225" t="s">
        <v>1411</v>
      </c>
      <c r="F258" s="194">
        <v>5</v>
      </c>
      <c r="G258" s="195" t="s">
        <v>1413</v>
      </c>
      <c r="H258" s="195" t="s">
        <v>1413</v>
      </c>
      <c r="I258" s="255">
        <v>0</v>
      </c>
      <c r="J258" s="195">
        <v>0</v>
      </c>
      <c r="K258" s="195">
        <v>0</v>
      </c>
      <c r="L258" s="218">
        <v>2838048.8540226999</v>
      </c>
      <c r="M258" s="218">
        <v>0</v>
      </c>
      <c r="N258" s="218" t="s">
        <v>1435</v>
      </c>
      <c r="O258" s="218">
        <v>1211827.5</v>
      </c>
      <c r="R258" s="194" t="str">
        <f>VLOOKUP($A258,'[1]Proj Data'!$C$6:$DP$335,112,FALSE)</f>
        <v>2021 possible</v>
      </c>
    </row>
    <row r="259" spans="1:18" s="217" customFormat="1" ht="50.45" customHeight="1" x14ac:dyDescent="0.2">
      <c r="A259" s="215">
        <v>276</v>
      </c>
      <c r="B259" s="215" t="s">
        <v>150</v>
      </c>
      <c r="C259" s="215" t="s">
        <v>69</v>
      </c>
      <c r="D259" s="216" t="str">
        <f t="shared" si="4"/>
        <v>PPL Rank: 276       
Sebeka                                            
Rehab collection</v>
      </c>
      <c r="E259" s="225" t="s">
        <v>1411</v>
      </c>
      <c r="F259" s="194">
        <v>5</v>
      </c>
      <c r="G259" s="195" t="s">
        <v>1413</v>
      </c>
      <c r="H259" s="195" t="s">
        <v>1413</v>
      </c>
      <c r="I259" s="255">
        <v>0</v>
      </c>
      <c r="J259" s="195">
        <v>0</v>
      </c>
      <c r="K259" s="195">
        <v>0</v>
      </c>
      <c r="L259" s="218">
        <v>0</v>
      </c>
      <c r="M259" s="218">
        <v>0</v>
      </c>
      <c r="N259" s="218" t="s">
        <v>1435</v>
      </c>
      <c r="O259" s="218">
        <v>0</v>
      </c>
      <c r="R259" s="194">
        <f>VLOOKUP($A259,'[1]Proj Data'!$C$6:$DP$335,112,FALSE)</f>
        <v>0</v>
      </c>
    </row>
    <row r="260" spans="1:18" s="217" customFormat="1" ht="50.45" customHeight="1" x14ac:dyDescent="0.2">
      <c r="A260" s="215">
        <v>63</v>
      </c>
      <c r="B260" s="215" t="s">
        <v>284</v>
      </c>
      <c r="C260" s="215" t="s">
        <v>901</v>
      </c>
      <c r="D260" s="216" t="str">
        <f t="shared" si="4"/>
        <v>PPL Rank: 63        
Sherburn                                          
Rehab collection Ph 2, Osborn St.</v>
      </c>
      <c r="E260" s="225" t="s">
        <v>1414</v>
      </c>
      <c r="F260" s="194">
        <v>9</v>
      </c>
      <c r="G260" s="195" t="s">
        <v>1413</v>
      </c>
      <c r="H260" s="195" t="s">
        <v>1413</v>
      </c>
      <c r="I260" s="255">
        <v>0</v>
      </c>
      <c r="J260" s="195">
        <v>0</v>
      </c>
      <c r="K260" s="195">
        <v>0</v>
      </c>
      <c r="L260" s="218">
        <v>0</v>
      </c>
      <c r="M260" s="218">
        <v>0</v>
      </c>
      <c r="N260" s="218">
        <v>0</v>
      </c>
      <c r="O260" s="218">
        <v>0</v>
      </c>
      <c r="R260" s="194">
        <f>VLOOKUP($A260,'[1]Proj Data'!$C$6:$DP$335,112,FALSE)</f>
        <v>0</v>
      </c>
    </row>
    <row r="261" spans="1:18" s="217" customFormat="1" ht="50.45" customHeight="1" x14ac:dyDescent="0.2">
      <c r="A261" s="215">
        <v>57</v>
      </c>
      <c r="B261" s="215" t="s">
        <v>871</v>
      </c>
      <c r="C261" s="215" t="s">
        <v>277</v>
      </c>
      <c r="D261" s="216" t="str">
        <f t="shared" si="4"/>
        <v>PPL Rank: 57        
Shorewood Park San Dist                           
Adv trmt - phos, add pond</v>
      </c>
      <c r="E261" s="225" t="s">
        <v>165</v>
      </c>
      <c r="F261" s="194" t="s">
        <v>1426</v>
      </c>
      <c r="G261" s="195" t="s">
        <v>1413</v>
      </c>
      <c r="H261" s="195" t="s">
        <v>1415</v>
      </c>
      <c r="I261" s="255">
        <v>44284</v>
      </c>
      <c r="J261" s="195">
        <v>0</v>
      </c>
      <c r="K261" s="195">
        <v>0</v>
      </c>
      <c r="L261" s="218">
        <v>0</v>
      </c>
      <c r="M261" s="218">
        <v>0</v>
      </c>
      <c r="N261" s="218" t="s">
        <v>1439</v>
      </c>
      <c r="O261" s="218">
        <v>0</v>
      </c>
      <c r="R261" s="194">
        <f>VLOOKUP($A261,'[1]Proj Data'!$C$6:$DP$335,112,FALSE)</f>
        <v>0</v>
      </c>
    </row>
    <row r="262" spans="1:18" s="217" customFormat="1" ht="50.45" customHeight="1" x14ac:dyDescent="0.2">
      <c r="A262" s="215">
        <v>280</v>
      </c>
      <c r="B262" s="215" t="s">
        <v>151</v>
      </c>
      <c r="C262" s="215" t="s">
        <v>691</v>
      </c>
      <c r="D262" s="216" t="str">
        <f t="shared" si="4"/>
        <v>PPL Rank: 280       
Silver Creek Twp - Stewart River                  
Unsewered, connect to Two Harbors</v>
      </c>
      <c r="E262" s="225" t="s">
        <v>1416</v>
      </c>
      <c r="F262" s="194" t="s">
        <v>1422</v>
      </c>
      <c r="G262" s="195" t="s">
        <v>1413</v>
      </c>
      <c r="H262" s="195" t="s">
        <v>1413</v>
      </c>
      <c r="I262" s="255">
        <v>0</v>
      </c>
      <c r="J262" s="195">
        <v>0</v>
      </c>
      <c r="K262" s="195">
        <v>0</v>
      </c>
      <c r="L262" s="218">
        <v>0</v>
      </c>
      <c r="M262" s="218" t="s">
        <v>1430</v>
      </c>
      <c r="N262" s="218" t="s">
        <v>1435</v>
      </c>
      <c r="O262" s="218">
        <v>3320000</v>
      </c>
      <c r="R262" s="194">
        <f>VLOOKUP($A262,'[1]Proj Data'!$C$6:$DP$335,112,FALSE)</f>
        <v>0</v>
      </c>
    </row>
    <row r="263" spans="1:18" s="217" customFormat="1" ht="50.45" customHeight="1" x14ac:dyDescent="0.2">
      <c r="A263" s="215">
        <v>9</v>
      </c>
      <c r="B263" s="215" t="s">
        <v>175</v>
      </c>
      <c r="C263" s="215" t="s">
        <v>1196</v>
      </c>
      <c r="D263" s="216" t="str">
        <f t="shared" si="4"/>
        <v>PPL Rank: 9         
Silver Lake                                       
Adv trmt - phos, rehab collection and ponds</v>
      </c>
      <c r="E263" s="225" t="s">
        <v>165</v>
      </c>
      <c r="F263" s="194" t="s">
        <v>1423</v>
      </c>
      <c r="G263" s="195" t="s">
        <v>1413</v>
      </c>
      <c r="H263" s="195" t="s">
        <v>1413</v>
      </c>
      <c r="I263" s="255">
        <v>0</v>
      </c>
      <c r="J263" s="195">
        <v>0</v>
      </c>
      <c r="K263" s="195">
        <v>3114000</v>
      </c>
      <c r="L263" s="218">
        <v>4292485.2065201057</v>
      </c>
      <c r="M263" s="218">
        <v>0</v>
      </c>
      <c r="N263" s="218" t="s">
        <v>1425</v>
      </c>
      <c r="O263" s="218">
        <v>4420522.6000000006</v>
      </c>
      <c r="R263" s="194">
        <f>VLOOKUP($A263,'[1]Proj Data'!$C$6:$DP$335,112,FALSE)</f>
        <v>0</v>
      </c>
    </row>
    <row r="264" spans="1:18" s="217" customFormat="1" ht="50.45" customHeight="1" x14ac:dyDescent="0.2">
      <c r="A264" s="215">
        <v>293</v>
      </c>
      <c r="B264" s="215" t="s">
        <v>589</v>
      </c>
      <c r="C264" s="215" t="s">
        <v>69</v>
      </c>
      <c r="D264" s="216" t="str">
        <f t="shared" si="4"/>
        <v>PPL Rank: 293       
South Haven                                       
Rehab collection</v>
      </c>
      <c r="E264" s="225" t="s">
        <v>165</v>
      </c>
      <c r="F264" s="194" t="s">
        <v>1419</v>
      </c>
      <c r="G264" s="195" t="s">
        <v>1413</v>
      </c>
      <c r="H264" s="195" t="s">
        <v>1413</v>
      </c>
      <c r="I264" s="255">
        <v>0</v>
      </c>
      <c r="J264" s="195">
        <v>0</v>
      </c>
      <c r="K264" s="195">
        <v>0</v>
      </c>
      <c r="L264" s="218">
        <v>0</v>
      </c>
      <c r="M264" s="218">
        <v>0</v>
      </c>
      <c r="N264" s="218">
        <v>0</v>
      </c>
      <c r="O264" s="218">
        <v>0</v>
      </c>
      <c r="R264" s="194">
        <f>VLOOKUP($A264,'[1]Proj Data'!$C$6:$DP$335,112,FALSE)</f>
        <v>0</v>
      </c>
    </row>
    <row r="265" spans="1:18" s="217" customFormat="1" ht="50.45" customHeight="1" x14ac:dyDescent="0.2">
      <c r="A265" s="215">
        <v>94</v>
      </c>
      <c r="B265" s="215" t="s">
        <v>231</v>
      </c>
      <c r="C265" s="215" t="s">
        <v>69</v>
      </c>
      <c r="D265" s="216" t="str">
        <f t="shared" si="4"/>
        <v>PPL Rank: 94        
Spring Park                                       
Rehab collection</v>
      </c>
      <c r="E265" s="225" t="s">
        <v>1420</v>
      </c>
      <c r="F265" s="194">
        <v>11</v>
      </c>
      <c r="G265" s="195" t="s">
        <v>1413</v>
      </c>
      <c r="H265" s="195" t="s">
        <v>1413</v>
      </c>
      <c r="I265" s="255">
        <v>0</v>
      </c>
      <c r="J265" s="195">
        <v>0</v>
      </c>
      <c r="K265" s="195">
        <v>0</v>
      </c>
      <c r="L265" s="218">
        <v>0</v>
      </c>
      <c r="M265" s="218">
        <v>0</v>
      </c>
      <c r="N265" s="218">
        <v>0</v>
      </c>
      <c r="O265" s="218">
        <v>0</v>
      </c>
      <c r="R265" s="194">
        <f>VLOOKUP($A265,'[1]Proj Data'!$C$6:$DP$335,112,FALSE)</f>
        <v>0</v>
      </c>
    </row>
    <row r="266" spans="1:18" s="217" customFormat="1" ht="50.45" customHeight="1" x14ac:dyDescent="0.2">
      <c r="A266" s="215">
        <v>39</v>
      </c>
      <c r="B266" s="215" t="s">
        <v>285</v>
      </c>
      <c r="C266" s="215" t="s">
        <v>73</v>
      </c>
      <c r="D266" s="216" t="str">
        <f t="shared" si="4"/>
        <v>PPL Rank: 39        
Spring Valley                                     
Rehab collection and treatment</v>
      </c>
      <c r="E266" s="225" t="s">
        <v>1414</v>
      </c>
      <c r="F266" s="194">
        <v>10</v>
      </c>
      <c r="G266" s="195" t="s">
        <v>1413</v>
      </c>
      <c r="H266" s="195" t="s">
        <v>1413</v>
      </c>
      <c r="I266" s="255">
        <v>0</v>
      </c>
      <c r="J266" s="195">
        <v>0</v>
      </c>
      <c r="K266" s="195">
        <v>0</v>
      </c>
      <c r="L266" s="218">
        <v>0</v>
      </c>
      <c r="M266" s="218">
        <v>0</v>
      </c>
      <c r="N266" s="218">
        <v>0</v>
      </c>
      <c r="O266" s="218">
        <v>0</v>
      </c>
      <c r="R266" s="194">
        <f>VLOOKUP($A266,'[1]Proj Data'!$C$6:$DP$335,112,FALSE)</f>
        <v>0</v>
      </c>
    </row>
    <row r="267" spans="1:18" s="217" customFormat="1" ht="50.45" customHeight="1" x14ac:dyDescent="0.2">
      <c r="A267" s="215">
        <v>147</v>
      </c>
      <c r="B267" s="215" t="s">
        <v>1197</v>
      </c>
      <c r="C267" s="215" t="s">
        <v>1198</v>
      </c>
      <c r="D267" s="216" t="str">
        <f t="shared" si="4"/>
        <v>PPL Rank: 147       
Springsteel Island SD                             
Regionalize, connect to Warroad</v>
      </c>
      <c r="E267" s="225" t="s">
        <v>1411</v>
      </c>
      <c r="F267" s="194">
        <v>1</v>
      </c>
      <c r="G267" s="195" t="s">
        <v>1413</v>
      </c>
      <c r="H267" s="195" t="s">
        <v>1413</v>
      </c>
      <c r="I267" s="255">
        <v>0</v>
      </c>
      <c r="J267" s="195">
        <v>0</v>
      </c>
      <c r="K267" s="195">
        <v>0</v>
      </c>
      <c r="L267" s="218">
        <v>0</v>
      </c>
      <c r="M267" s="218">
        <v>0</v>
      </c>
      <c r="N267" s="218">
        <v>0</v>
      </c>
      <c r="O267" s="218">
        <v>0</v>
      </c>
      <c r="R267" s="194">
        <f>VLOOKUP($A267,'[1]Proj Data'!$C$6:$DP$335,112,FALSE)</f>
        <v>0</v>
      </c>
    </row>
    <row r="268" spans="1:18" s="217" customFormat="1" ht="50.45" customHeight="1" x14ac:dyDescent="0.2">
      <c r="A268" s="215">
        <v>283</v>
      </c>
      <c r="B268" s="215" t="s">
        <v>1199</v>
      </c>
      <c r="C268" s="215" t="s">
        <v>69</v>
      </c>
      <c r="D268" s="216" t="str">
        <f t="shared" si="4"/>
        <v>PPL Rank: 283       
Staples                                           
Rehab collection</v>
      </c>
      <c r="E268" s="225" t="s">
        <v>1411</v>
      </c>
      <c r="F268" s="194">
        <v>5</v>
      </c>
      <c r="G268" s="195" t="s">
        <v>1413</v>
      </c>
      <c r="H268" s="195" t="s">
        <v>1413</v>
      </c>
      <c r="I268" s="255">
        <v>0</v>
      </c>
      <c r="J268" s="195">
        <v>0</v>
      </c>
      <c r="K268" s="195">
        <v>0</v>
      </c>
      <c r="L268" s="218">
        <v>0</v>
      </c>
      <c r="M268" s="218">
        <v>0</v>
      </c>
      <c r="N268" s="218">
        <v>0</v>
      </c>
      <c r="O268" s="218">
        <v>0</v>
      </c>
      <c r="R268" s="194">
        <f>VLOOKUP($A268,'[1]Proj Data'!$C$6:$DP$335,112,FALSE)</f>
        <v>0</v>
      </c>
    </row>
    <row r="269" spans="1:18" s="217" customFormat="1" ht="50.45" customHeight="1" x14ac:dyDescent="0.2">
      <c r="A269" s="215">
        <v>112</v>
      </c>
      <c r="B269" s="215" t="s">
        <v>152</v>
      </c>
      <c r="C269" s="215" t="s">
        <v>1119</v>
      </c>
      <c r="D269" s="216" t="str">
        <f t="shared" si="4"/>
        <v>PPL Rank: 112       
Stephen                                           
Rehab collection citywide</v>
      </c>
      <c r="E269" s="225" t="s">
        <v>1411</v>
      </c>
      <c r="F269" s="194">
        <v>1</v>
      </c>
      <c r="G269" s="195" t="s">
        <v>1413</v>
      </c>
      <c r="H269" s="195" t="s">
        <v>1413</v>
      </c>
      <c r="I269" s="255">
        <v>0</v>
      </c>
      <c r="J269" s="195">
        <v>0</v>
      </c>
      <c r="K269" s="195">
        <v>0</v>
      </c>
      <c r="L269" s="218">
        <v>0</v>
      </c>
      <c r="M269" s="218">
        <v>0</v>
      </c>
      <c r="N269" s="218">
        <v>0</v>
      </c>
      <c r="O269" s="218">
        <v>0</v>
      </c>
      <c r="R269" s="194">
        <f>VLOOKUP($A269,'[1]Proj Data'!$C$6:$DP$335,112,FALSE)</f>
        <v>0</v>
      </c>
    </row>
    <row r="270" spans="1:18" s="217" customFormat="1" ht="50.45" customHeight="1" x14ac:dyDescent="0.2">
      <c r="A270" s="215">
        <v>267</v>
      </c>
      <c r="B270" s="215" t="s">
        <v>152</v>
      </c>
      <c r="C270" s="215" t="s">
        <v>286</v>
      </c>
      <c r="D270" s="216" t="str">
        <f t="shared" si="4"/>
        <v>PPL Rank: 267       
Stephen                                           
Rehab pond</v>
      </c>
      <c r="E270" s="225" t="s">
        <v>1411</v>
      </c>
      <c r="F270" s="194">
        <v>1</v>
      </c>
      <c r="G270" s="195" t="s">
        <v>1413</v>
      </c>
      <c r="H270" s="195" t="s">
        <v>1413</v>
      </c>
      <c r="I270" s="255">
        <v>0</v>
      </c>
      <c r="J270" s="195">
        <v>0</v>
      </c>
      <c r="K270" s="195">
        <v>0</v>
      </c>
      <c r="L270" s="218">
        <v>0</v>
      </c>
      <c r="M270" s="218">
        <v>0</v>
      </c>
      <c r="N270" s="218" t="s">
        <v>1424</v>
      </c>
      <c r="O270" s="218">
        <v>0</v>
      </c>
      <c r="R270" s="194">
        <f>VLOOKUP($A270,'[1]Proj Data'!$C$6:$DP$335,112,FALSE)</f>
        <v>0</v>
      </c>
    </row>
    <row r="271" spans="1:18" s="217" customFormat="1" ht="50.45" customHeight="1" x14ac:dyDescent="0.2">
      <c r="A271" s="215">
        <v>36</v>
      </c>
      <c r="B271" s="215" t="s">
        <v>954</v>
      </c>
      <c r="C271" s="215" t="s">
        <v>1200</v>
      </c>
      <c r="D271" s="216" t="str">
        <f t="shared" si="4"/>
        <v xml:space="preserve">PPL Rank: 36        
Stewart                                           
Rehab collection </v>
      </c>
      <c r="E271" s="225" t="s">
        <v>165</v>
      </c>
      <c r="F271" s="194" t="s">
        <v>1423</v>
      </c>
      <c r="G271" s="195" t="s">
        <v>1413</v>
      </c>
      <c r="H271" s="195" t="s">
        <v>1415</v>
      </c>
      <c r="I271" s="255">
        <v>0</v>
      </c>
      <c r="J271" s="195">
        <v>0</v>
      </c>
      <c r="K271" s="195">
        <v>0</v>
      </c>
      <c r="L271" s="218">
        <v>0</v>
      </c>
      <c r="M271" s="218">
        <v>0</v>
      </c>
      <c r="N271" s="218">
        <v>0</v>
      </c>
      <c r="O271" s="218">
        <v>0</v>
      </c>
      <c r="R271" s="194">
        <f>VLOOKUP($A271,'[1]Proj Data'!$C$6:$DP$335,112,FALSE)</f>
        <v>0</v>
      </c>
    </row>
    <row r="272" spans="1:18" s="217" customFormat="1" ht="50.45" customHeight="1" x14ac:dyDescent="0.2">
      <c r="A272" s="215">
        <v>253</v>
      </c>
      <c r="B272" s="215" t="s">
        <v>201</v>
      </c>
      <c r="C272" s="215" t="s">
        <v>69</v>
      </c>
      <c r="D272" s="216" t="str">
        <f t="shared" si="4"/>
        <v>PPL Rank: 253       
Thief River Falls                                 
Rehab collection</v>
      </c>
      <c r="E272" s="225" t="s">
        <v>1411</v>
      </c>
      <c r="F272" s="194">
        <v>1</v>
      </c>
      <c r="G272" s="195" t="s">
        <v>1413</v>
      </c>
      <c r="H272" s="195" t="s">
        <v>1413</v>
      </c>
      <c r="I272" s="255">
        <v>0</v>
      </c>
      <c r="J272" s="195">
        <v>0</v>
      </c>
      <c r="K272" s="195">
        <v>0</v>
      </c>
      <c r="L272" s="218">
        <v>0</v>
      </c>
      <c r="M272" s="218">
        <v>0</v>
      </c>
      <c r="N272" s="218">
        <v>0</v>
      </c>
      <c r="O272" s="218">
        <v>0</v>
      </c>
      <c r="R272" s="194">
        <f>VLOOKUP($A272,'[1]Proj Data'!$C$6:$DP$335,112,FALSE)</f>
        <v>0</v>
      </c>
    </row>
    <row r="273" spans="1:18" s="217" customFormat="1" ht="50.45" customHeight="1" x14ac:dyDescent="0.2">
      <c r="A273" s="215">
        <v>162</v>
      </c>
      <c r="B273" s="215" t="s">
        <v>153</v>
      </c>
      <c r="C273" s="215" t="s">
        <v>850</v>
      </c>
      <c r="D273" s="216" t="str">
        <f t="shared" si="4"/>
        <v>PPL Rank: 162       
Tintah                                            
Unsewered, connect to Campbell</v>
      </c>
      <c r="E273" s="225" t="s">
        <v>1416</v>
      </c>
      <c r="F273" s="194">
        <v>4</v>
      </c>
      <c r="G273" s="195" t="s">
        <v>1413</v>
      </c>
      <c r="H273" s="195" t="s">
        <v>1413</v>
      </c>
      <c r="I273" s="255">
        <v>0</v>
      </c>
      <c r="J273" s="195">
        <v>0</v>
      </c>
      <c r="K273" s="195">
        <v>0</v>
      </c>
      <c r="L273" s="218">
        <v>0</v>
      </c>
      <c r="M273" s="218">
        <v>0</v>
      </c>
      <c r="N273" s="218" t="s">
        <v>1424</v>
      </c>
      <c r="O273" s="218">
        <v>460000</v>
      </c>
      <c r="R273" s="194">
        <f>VLOOKUP($A273,'[1]Proj Data'!$C$6:$DP$335,112,FALSE)</f>
        <v>0</v>
      </c>
    </row>
    <row r="274" spans="1:18" s="217" customFormat="1" ht="50.45" customHeight="1" x14ac:dyDescent="0.2">
      <c r="A274" s="215">
        <v>24</v>
      </c>
      <c r="B274" s="215" t="s">
        <v>679</v>
      </c>
      <c r="C274" s="215" t="s">
        <v>69</v>
      </c>
      <c r="D274" s="216" t="str">
        <f t="shared" si="4"/>
        <v>PPL Rank: 24        
Tower/Breitung                                    
Rehab collection</v>
      </c>
      <c r="E274" s="225" t="s">
        <v>1416</v>
      </c>
      <c r="F274" s="194" t="s">
        <v>1422</v>
      </c>
      <c r="G274" s="195" t="s">
        <v>1415</v>
      </c>
      <c r="H274" s="195" t="s">
        <v>1413</v>
      </c>
      <c r="I274" s="255">
        <v>45107</v>
      </c>
      <c r="J274" s="195">
        <v>45170</v>
      </c>
      <c r="K274" s="195">
        <v>0</v>
      </c>
      <c r="L274" s="218">
        <v>0</v>
      </c>
      <c r="M274" s="218">
        <v>0</v>
      </c>
      <c r="N274" s="218">
        <v>0</v>
      </c>
      <c r="O274" s="218">
        <v>0</v>
      </c>
      <c r="R274" s="194">
        <f>VLOOKUP($A274,'[1]Proj Data'!$C$6:$DP$335,112,FALSE)</f>
        <v>0</v>
      </c>
    </row>
    <row r="275" spans="1:18" s="217" customFormat="1" ht="50.45" customHeight="1" x14ac:dyDescent="0.2">
      <c r="A275" s="215">
        <v>10</v>
      </c>
      <c r="B275" s="215" t="s">
        <v>154</v>
      </c>
      <c r="C275" s="215" t="s">
        <v>902</v>
      </c>
      <c r="D275" s="216" t="str">
        <f t="shared" si="4"/>
        <v>PPL Rank: 10        
Tracy                                             
Rehab collection Ph 4, Center St &amp; Lining</v>
      </c>
      <c r="E275" s="225" t="s">
        <v>1417</v>
      </c>
      <c r="F275" s="194">
        <v>8</v>
      </c>
      <c r="G275" s="195" t="s">
        <v>1413</v>
      </c>
      <c r="H275" s="195" t="s">
        <v>1413</v>
      </c>
      <c r="I275" s="255">
        <v>45146</v>
      </c>
      <c r="J275" s="195">
        <v>45176</v>
      </c>
      <c r="K275" s="195">
        <v>869150</v>
      </c>
      <c r="L275" s="218">
        <v>0</v>
      </c>
      <c r="M275" s="218">
        <v>0</v>
      </c>
      <c r="N275" s="218" t="s">
        <v>1425</v>
      </c>
      <c r="O275" s="218">
        <v>869150.75</v>
      </c>
      <c r="R275" s="194">
        <f>VLOOKUP($A275,'[1]Proj Data'!$C$6:$DP$335,112,FALSE)</f>
        <v>0</v>
      </c>
    </row>
    <row r="276" spans="1:18" s="217" customFormat="1" ht="50.45" customHeight="1" x14ac:dyDescent="0.2">
      <c r="A276" s="215">
        <v>2</v>
      </c>
      <c r="B276" s="215" t="s">
        <v>851</v>
      </c>
      <c r="C276" s="215" t="s">
        <v>73</v>
      </c>
      <c r="D276" s="216" t="str">
        <f t="shared" si="4"/>
        <v>PPL Rank: 2         
Trimont                                           
Rehab collection and treatment</v>
      </c>
      <c r="E276" s="225" t="s">
        <v>1414</v>
      </c>
      <c r="F276" s="194">
        <v>9</v>
      </c>
      <c r="G276" s="195" t="s">
        <v>1413</v>
      </c>
      <c r="H276" s="195" t="s">
        <v>1413</v>
      </c>
      <c r="I276" s="255">
        <v>0</v>
      </c>
      <c r="J276" s="195">
        <v>0</v>
      </c>
      <c r="K276" s="195">
        <v>0</v>
      </c>
      <c r="L276" s="218">
        <v>0</v>
      </c>
      <c r="M276" s="218">
        <v>0</v>
      </c>
      <c r="N276" s="218">
        <v>0</v>
      </c>
      <c r="O276" s="218">
        <v>0</v>
      </c>
      <c r="R276" s="194">
        <f>VLOOKUP($A276,'[1]Proj Data'!$C$6:$DP$335,112,FALSE)</f>
        <v>0</v>
      </c>
    </row>
    <row r="277" spans="1:18" s="217" customFormat="1" ht="50.45" customHeight="1" x14ac:dyDescent="0.2">
      <c r="A277" s="215">
        <v>37</v>
      </c>
      <c r="B277" s="215" t="s">
        <v>155</v>
      </c>
      <c r="C277" s="215" t="s">
        <v>46</v>
      </c>
      <c r="D277" s="216" t="str">
        <f t="shared" si="4"/>
        <v>PPL Rank: 37        
Trosky                                            
Unsewered, collection and treatment</v>
      </c>
      <c r="E277" s="225" t="s">
        <v>1417</v>
      </c>
      <c r="F277" s="194">
        <v>8</v>
      </c>
      <c r="G277" s="195" t="s">
        <v>1413</v>
      </c>
      <c r="H277" s="195" t="s">
        <v>1413</v>
      </c>
      <c r="I277" s="255">
        <v>0</v>
      </c>
      <c r="J277" s="195">
        <v>0</v>
      </c>
      <c r="K277" s="195">
        <v>0</v>
      </c>
      <c r="L277" s="218">
        <v>0</v>
      </c>
      <c r="M277" s="218">
        <v>3539972</v>
      </c>
      <c r="N277" s="218" t="s">
        <v>1425</v>
      </c>
      <c r="O277" s="218">
        <v>0</v>
      </c>
      <c r="R277" s="194" t="str">
        <f>VLOOKUP($A277,'[1]Proj Data'!$C$6:$DP$335,112,FALSE)</f>
        <v>2021 award</v>
      </c>
    </row>
    <row r="278" spans="1:18" s="217" customFormat="1" ht="50.45" customHeight="1" x14ac:dyDescent="0.2">
      <c r="A278" s="215">
        <v>286</v>
      </c>
      <c r="B278" s="215" t="s">
        <v>1201</v>
      </c>
      <c r="C278" s="215" t="s">
        <v>202</v>
      </c>
      <c r="D278" s="216" t="str">
        <f t="shared" si="4"/>
        <v>PPL Rank: 286       
Truman - WTP                                      
Adv trmt - chlorides, WTP</v>
      </c>
      <c r="E278" s="225" t="s">
        <v>1414</v>
      </c>
      <c r="F278" s="194">
        <v>9</v>
      </c>
      <c r="G278" s="195" t="s">
        <v>1413</v>
      </c>
      <c r="H278" s="195" t="s">
        <v>1413</v>
      </c>
      <c r="I278" s="255">
        <v>0</v>
      </c>
      <c r="J278" s="195">
        <v>0</v>
      </c>
      <c r="K278" s="195">
        <v>0</v>
      </c>
      <c r="L278" s="218">
        <v>0</v>
      </c>
      <c r="M278" s="218">
        <v>0</v>
      </c>
      <c r="N278" s="218">
        <v>0</v>
      </c>
      <c r="O278" s="218">
        <v>0</v>
      </c>
      <c r="R278" s="194">
        <f>VLOOKUP($A278,'[1]Proj Data'!$C$6:$DP$335,112,FALSE)</f>
        <v>0</v>
      </c>
    </row>
    <row r="279" spans="1:18" s="217" customFormat="1" ht="50.45" customHeight="1" x14ac:dyDescent="0.2">
      <c r="A279" s="215">
        <v>268</v>
      </c>
      <c r="B279" s="215" t="s">
        <v>156</v>
      </c>
      <c r="C279" s="215" t="s">
        <v>69</v>
      </c>
      <c r="D279" s="216" t="str">
        <f t="shared" si="4"/>
        <v>PPL Rank: 268       
Twin Valley                                       
Rehab collection</v>
      </c>
      <c r="E279" s="225" t="s">
        <v>1411</v>
      </c>
      <c r="F279" s="194">
        <v>1</v>
      </c>
      <c r="G279" s="195" t="s">
        <v>1413</v>
      </c>
      <c r="H279" s="195" t="s">
        <v>1413</v>
      </c>
      <c r="I279" s="255">
        <v>0</v>
      </c>
      <c r="J279" s="195">
        <v>0</v>
      </c>
      <c r="K279" s="195">
        <v>0</v>
      </c>
      <c r="L279" s="218">
        <v>0</v>
      </c>
      <c r="M279" s="218">
        <v>0</v>
      </c>
      <c r="N279" s="218">
        <v>0</v>
      </c>
      <c r="O279" s="218">
        <v>0</v>
      </c>
      <c r="R279" s="194">
        <f>VLOOKUP($A279,'[1]Proj Data'!$C$6:$DP$335,112,FALSE)</f>
        <v>0</v>
      </c>
    </row>
    <row r="280" spans="1:18" s="217" customFormat="1" ht="50.45" customHeight="1" x14ac:dyDescent="0.2">
      <c r="A280" s="215">
        <v>20</v>
      </c>
      <c r="B280" s="215" t="s">
        <v>287</v>
      </c>
      <c r="C280" s="215" t="s">
        <v>69</v>
      </c>
      <c r="D280" s="216" t="str">
        <f t="shared" si="4"/>
        <v>PPL Rank: 20        
Tyler                                             
Rehab collection</v>
      </c>
      <c r="E280" s="225" t="s">
        <v>1417</v>
      </c>
      <c r="F280" s="194">
        <v>8</v>
      </c>
      <c r="G280" s="195" t="s">
        <v>1415</v>
      </c>
      <c r="H280" s="195" t="s">
        <v>1413</v>
      </c>
      <c r="I280" s="255">
        <v>44286</v>
      </c>
      <c r="J280" s="195">
        <v>0</v>
      </c>
      <c r="K280" s="195">
        <v>0</v>
      </c>
      <c r="L280" s="218">
        <v>0</v>
      </c>
      <c r="M280" s="218">
        <v>0</v>
      </c>
      <c r="N280" s="218">
        <v>0</v>
      </c>
      <c r="O280" s="218">
        <v>0</v>
      </c>
      <c r="R280" s="194">
        <f>VLOOKUP($A280,'[1]Proj Data'!$C$6:$DP$335,112,FALSE)</f>
        <v>0</v>
      </c>
    </row>
    <row r="281" spans="1:18" s="217" customFormat="1" ht="50.45" customHeight="1" x14ac:dyDescent="0.2">
      <c r="A281" s="215">
        <v>159</v>
      </c>
      <c r="B281" s="215" t="s">
        <v>680</v>
      </c>
      <c r="C281" s="215" t="s">
        <v>73</v>
      </c>
      <c r="D281" s="216" t="str">
        <f t="shared" si="4"/>
        <v>PPL Rank: 159       
Utica                                             
Rehab collection and treatment</v>
      </c>
      <c r="E281" s="225" t="s">
        <v>1414</v>
      </c>
      <c r="F281" s="194">
        <v>10</v>
      </c>
      <c r="G281" s="195" t="s">
        <v>1413</v>
      </c>
      <c r="H281" s="195" t="s">
        <v>1413</v>
      </c>
      <c r="I281" s="255">
        <v>0</v>
      </c>
      <c r="J281" s="195">
        <v>0</v>
      </c>
      <c r="K281" s="195">
        <v>0</v>
      </c>
      <c r="L281" s="218">
        <v>0</v>
      </c>
      <c r="M281" s="218">
        <v>0</v>
      </c>
      <c r="N281" s="218" t="s">
        <v>1425</v>
      </c>
      <c r="O281" s="218">
        <v>0</v>
      </c>
      <c r="R281" s="194">
        <f>VLOOKUP($A281,'[1]Proj Data'!$C$6:$DP$335,112,FALSE)</f>
        <v>0</v>
      </c>
    </row>
    <row r="282" spans="1:18" s="217" customFormat="1" ht="50.45" customHeight="1" x14ac:dyDescent="0.2">
      <c r="A282" s="215">
        <v>106</v>
      </c>
      <c r="B282" s="215" t="s">
        <v>178</v>
      </c>
      <c r="C282" s="215" t="s">
        <v>69</v>
      </c>
      <c r="D282" s="216" t="str">
        <f t="shared" si="4"/>
        <v>PPL Rank: 106       
Vernon Center                                     
Rehab collection</v>
      </c>
      <c r="E282" s="225" t="s">
        <v>1414</v>
      </c>
      <c r="F282" s="194">
        <v>9</v>
      </c>
      <c r="G282" s="195" t="s">
        <v>1413</v>
      </c>
      <c r="H282" s="195" t="s">
        <v>1413</v>
      </c>
      <c r="I282" s="255">
        <v>0</v>
      </c>
      <c r="J282" s="195">
        <v>0</v>
      </c>
      <c r="K282" s="195">
        <v>0</v>
      </c>
      <c r="L282" s="218">
        <v>0</v>
      </c>
      <c r="M282" s="218">
        <v>0</v>
      </c>
      <c r="N282" s="218" t="s">
        <v>1429</v>
      </c>
      <c r="O282" s="218">
        <v>1367871.0500000003</v>
      </c>
      <c r="R282" s="194" t="str">
        <f>VLOOKUP($A282,'[1]Proj Data'!$C$6:$DP$335,112,FALSE)</f>
        <v>2019 funded</v>
      </c>
    </row>
    <row r="283" spans="1:18" s="217" customFormat="1" ht="50.45" customHeight="1" x14ac:dyDescent="0.2">
      <c r="A283" s="215">
        <v>300</v>
      </c>
      <c r="B283" s="215" t="s">
        <v>178</v>
      </c>
      <c r="C283" s="215" t="s">
        <v>68</v>
      </c>
      <c r="D283" s="216" t="str">
        <f t="shared" si="4"/>
        <v>PPL Rank: 300       
Vernon Center                                     
Rehab treatment</v>
      </c>
      <c r="E283" s="225" t="s">
        <v>1414</v>
      </c>
      <c r="F283" s="194">
        <v>9</v>
      </c>
      <c r="G283" s="195" t="s">
        <v>1413</v>
      </c>
      <c r="H283" s="195" t="s">
        <v>1413</v>
      </c>
      <c r="I283" s="255">
        <v>0</v>
      </c>
      <c r="J283" s="195">
        <v>0</v>
      </c>
      <c r="K283" s="195">
        <v>0</v>
      </c>
      <c r="L283" s="218">
        <v>0</v>
      </c>
      <c r="M283" s="218">
        <v>0</v>
      </c>
      <c r="N283" s="218" t="s">
        <v>1429</v>
      </c>
      <c r="O283" s="218">
        <v>0</v>
      </c>
      <c r="R283" s="194">
        <f>VLOOKUP($A283,'[1]Proj Data'!$C$6:$DP$335,112,FALSE)</f>
        <v>0</v>
      </c>
    </row>
    <row r="284" spans="1:18" s="217" customFormat="1" ht="50.45" customHeight="1" x14ac:dyDescent="0.2">
      <c r="A284" s="215">
        <v>151</v>
      </c>
      <c r="B284" s="215" t="s">
        <v>852</v>
      </c>
      <c r="C284" s="215" t="s">
        <v>808</v>
      </c>
      <c r="D284" s="216" t="str">
        <f t="shared" si="4"/>
        <v>PPL Rank: 151       
Wabasha                                           
Rehab collection and treatment, LS</v>
      </c>
      <c r="E284" s="225" t="s">
        <v>1414</v>
      </c>
      <c r="F284" s="194">
        <v>10</v>
      </c>
      <c r="G284" s="195" t="s">
        <v>1415</v>
      </c>
      <c r="H284" s="195" t="s">
        <v>1413</v>
      </c>
      <c r="I284" s="255">
        <v>45015</v>
      </c>
      <c r="J284" s="195">
        <v>45155</v>
      </c>
      <c r="K284" s="195">
        <v>0</v>
      </c>
      <c r="L284" s="218">
        <v>0</v>
      </c>
      <c r="M284" s="218">
        <v>0</v>
      </c>
      <c r="N284" s="218">
        <v>0</v>
      </c>
      <c r="O284" s="218">
        <v>0</v>
      </c>
      <c r="R284" s="194">
        <f>VLOOKUP($A284,'[1]Proj Data'!$C$6:$DP$335,112,FALSE)</f>
        <v>0</v>
      </c>
    </row>
    <row r="285" spans="1:18" s="217" customFormat="1" ht="50.45" customHeight="1" x14ac:dyDescent="0.2">
      <c r="A285" s="215">
        <v>21.1</v>
      </c>
      <c r="B285" s="215" t="s">
        <v>1202</v>
      </c>
      <c r="C285" s="215" t="s">
        <v>69</v>
      </c>
      <c r="D285" s="216" t="str">
        <f t="shared" si="4"/>
        <v>PPL Rank: 21.1      
Wabasso 1                                         
Rehab collection</v>
      </c>
      <c r="E285" s="225" t="s">
        <v>1417</v>
      </c>
      <c r="F285" s="194">
        <v>8</v>
      </c>
      <c r="G285" s="195" t="s">
        <v>1413</v>
      </c>
      <c r="H285" s="195" t="s">
        <v>1413</v>
      </c>
      <c r="I285" s="255">
        <v>45125</v>
      </c>
      <c r="J285" s="195">
        <v>0</v>
      </c>
      <c r="K285" s="195">
        <v>2910000</v>
      </c>
      <c r="L285" s="218">
        <v>5000000</v>
      </c>
      <c r="M285" s="218">
        <v>0</v>
      </c>
      <c r="N285" s="218" t="s">
        <v>1425</v>
      </c>
      <c r="O285" s="218">
        <v>4421300</v>
      </c>
      <c r="R285" s="194">
        <f>VLOOKUP($A285,'[1]Proj Data'!$C$6:$DP$335,112,FALSE)</f>
        <v>0</v>
      </c>
    </row>
    <row r="286" spans="1:18" s="217" customFormat="1" ht="50.45" customHeight="1" x14ac:dyDescent="0.2">
      <c r="A286" s="215">
        <v>21.2</v>
      </c>
      <c r="B286" s="215" t="s">
        <v>1203</v>
      </c>
      <c r="C286" s="215" t="s">
        <v>68</v>
      </c>
      <c r="D286" s="216" t="str">
        <f t="shared" si="4"/>
        <v>PPL Rank: 21.2      
Wabasso 2                                         
Rehab treatment</v>
      </c>
      <c r="E286" s="225" t="s">
        <v>1417</v>
      </c>
      <c r="F286" s="194">
        <v>8</v>
      </c>
      <c r="G286" s="195" t="s">
        <v>1413</v>
      </c>
      <c r="H286" s="195" t="s">
        <v>1413</v>
      </c>
      <c r="I286" s="255">
        <v>0</v>
      </c>
      <c r="J286" s="195">
        <v>0</v>
      </c>
      <c r="K286" s="195">
        <v>0</v>
      </c>
      <c r="L286" s="218">
        <v>0</v>
      </c>
      <c r="M286" s="218">
        <v>0</v>
      </c>
      <c r="N286" s="218" t="s">
        <v>1435</v>
      </c>
      <c r="O286" s="218">
        <v>5000000</v>
      </c>
      <c r="R286" s="194">
        <f>VLOOKUP($A286,'[1]Proj Data'!$C$6:$DP$335,112,FALSE)</f>
        <v>0</v>
      </c>
    </row>
    <row r="287" spans="1:18" s="217" customFormat="1" ht="50.45" customHeight="1" x14ac:dyDescent="0.2">
      <c r="A287" s="215">
        <v>62</v>
      </c>
      <c r="B287" s="215" t="s">
        <v>179</v>
      </c>
      <c r="C287" s="215" t="s">
        <v>69</v>
      </c>
      <c r="D287" s="216" t="str">
        <f t="shared" si="4"/>
        <v>PPL Rank: 62        
Wadena                                            
Rehab collection</v>
      </c>
      <c r="E287" s="225" t="s">
        <v>1411</v>
      </c>
      <c r="F287" s="194">
        <v>5</v>
      </c>
      <c r="G287" s="195" t="s">
        <v>1413</v>
      </c>
      <c r="H287" s="195" t="s">
        <v>1413</v>
      </c>
      <c r="I287" s="255">
        <v>0</v>
      </c>
      <c r="J287" s="195">
        <v>0</v>
      </c>
      <c r="K287" s="195">
        <v>0</v>
      </c>
      <c r="L287" s="218">
        <v>0</v>
      </c>
      <c r="M287" s="218">
        <v>0</v>
      </c>
      <c r="N287" s="218">
        <v>0</v>
      </c>
      <c r="O287" s="218">
        <v>0</v>
      </c>
      <c r="R287" s="194">
        <f>VLOOKUP($A287,'[1]Proj Data'!$C$6:$DP$335,112,FALSE)</f>
        <v>0</v>
      </c>
    </row>
    <row r="288" spans="1:18" s="217" customFormat="1" ht="50.45" customHeight="1" x14ac:dyDescent="0.2">
      <c r="A288" s="215">
        <v>194</v>
      </c>
      <c r="B288" s="215" t="s">
        <v>203</v>
      </c>
      <c r="C288" s="215" t="s">
        <v>69</v>
      </c>
      <c r="D288" s="216" t="str">
        <f t="shared" si="4"/>
        <v>PPL Rank: 194       
Wahkon                                            
Rehab collection</v>
      </c>
      <c r="E288" s="225" t="s">
        <v>165</v>
      </c>
      <c r="F288" s="194" t="s">
        <v>1426</v>
      </c>
      <c r="G288" s="195" t="s">
        <v>1413</v>
      </c>
      <c r="H288" s="195" t="s">
        <v>1413</v>
      </c>
      <c r="I288" s="255">
        <v>0</v>
      </c>
      <c r="J288" s="195">
        <v>0</v>
      </c>
      <c r="K288" s="195">
        <v>0</v>
      </c>
      <c r="L288" s="218">
        <v>0</v>
      </c>
      <c r="M288" s="218">
        <v>0</v>
      </c>
      <c r="N288" s="218" t="s">
        <v>1427</v>
      </c>
      <c r="O288" s="218">
        <v>0</v>
      </c>
      <c r="R288" s="194">
        <f>VLOOKUP($A288,'[1]Proj Data'!$C$6:$DP$335,112,FALSE)</f>
        <v>0</v>
      </c>
    </row>
    <row r="289" spans="1:18" s="217" customFormat="1" ht="50.45" customHeight="1" x14ac:dyDescent="0.2">
      <c r="A289" s="215">
        <v>254</v>
      </c>
      <c r="B289" s="215" t="s">
        <v>853</v>
      </c>
      <c r="C289" s="215" t="s">
        <v>69</v>
      </c>
      <c r="D289" s="216" t="str">
        <f t="shared" si="4"/>
        <v>PPL Rank: 254       
Walker                                            
Rehab collection</v>
      </c>
      <c r="E289" s="225" t="s">
        <v>1411</v>
      </c>
      <c r="F289" s="194">
        <v>5</v>
      </c>
      <c r="G289" s="195" t="s">
        <v>1415</v>
      </c>
      <c r="H289" s="195" t="s">
        <v>1413</v>
      </c>
      <c r="I289" s="255">
        <v>45029</v>
      </c>
      <c r="J289" s="195">
        <v>45167</v>
      </c>
      <c r="K289" s="195">
        <v>659482</v>
      </c>
      <c r="L289" s="218">
        <v>659481.80182671046</v>
      </c>
      <c r="M289" s="218">
        <v>0</v>
      </c>
      <c r="N289" s="218">
        <v>0</v>
      </c>
      <c r="O289" s="218">
        <v>0</v>
      </c>
      <c r="R289" s="194">
        <f>VLOOKUP($A289,'[1]Proj Data'!$C$6:$DP$335,112,FALSE)</f>
        <v>0</v>
      </c>
    </row>
    <row r="290" spans="1:18" s="217" customFormat="1" ht="50.45" customHeight="1" x14ac:dyDescent="0.2">
      <c r="A290" s="215">
        <v>50</v>
      </c>
      <c r="B290" s="215" t="s">
        <v>854</v>
      </c>
      <c r="C290" s="215" t="s">
        <v>855</v>
      </c>
      <c r="D290" s="216" t="str">
        <f t="shared" si="4"/>
        <v>PPL Rank: 50        
Waltham                                           
Rehab collection and treatment, LS and FM</v>
      </c>
      <c r="E290" s="225" t="s">
        <v>1414</v>
      </c>
      <c r="F290" s="194">
        <v>10</v>
      </c>
      <c r="G290" s="195" t="s">
        <v>1413</v>
      </c>
      <c r="H290" s="195" t="s">
        <v>1413</v>
      </c>
      <c r="I290" s="255">
        <v>0</v>
      </c>
      <c r="J290" s="195">
        <v>0</v>
      </c>
      <c r="K290" s="195">
        <v>0</v>
      </c>
      <c r="L290" s="218">
        <v>0</v>
      </c>
      <c r="M290" s="218">
        <v>0</v>
      </c>
      <c r="N290" s="218">
        <v>0</v>
      </c>
      <c r="O290" s="218">
        <v>0</v>
      </c>
      <c r="R290" s="194">
        <f>VLOOKUP($A290,'[1]Proj Data'!$C$6:$DP$335,112,FALSE)</f>
        <v>0</v>
      </c>
    </row>
    <row r="291" spans="1:18" s="217" customFormat="1" ht="50.45" customHeight="1" x14ac:dyDescent="0.2">
      <c r="A291" s="215">
        <v>259</v>
      </c>
      <c r="B291" s="215" t="s">
        <v>618</v>
      </c>
      <c r="C291" s="215" t="s">
        <v>816</v>
      </c>
      <c r="D291" s="216" t="str">
        <f t="shared" si="4"/>
        <v>PPL Rank: 259       
Wanamingo                                         
Regionalize, connect to North Zumbro SD</v>
      </c>
      <c r="E291" s="225" t="s">
        <v>1433</v>
      </c>
      <c r="F291" s="194">
        <v>10</v>
      </c>
      <c r="G291" s="195" t="s">
        <v>1413</v>
      </c>
      <c r="H291" s="195" t="s">
        <v>1413</v>
      </c>
      <c r="I291" s="255">
        <v>0</v>
      </c>
      <c r="J291" s="195">
        <v>0</v>
      </c>
      <c r="K291" s="195">
        <v>0</v>
      </c>
      <c r="L291" s="218">
        <v>0</v>
      </c>
      <c r="M291" s="218">
        <v>0</v>
      </c>
      <c r="N291" s="218">
        <v>0</v>
      </c>
      <c r="O291" s="218">
        <v>0</v>
      </c>
      <c r="R291" s="194">
        <f>VLOOKUP($A291,'[1]Proj Data'!$C$6:$DP$335,112,FALSE)</f>
        <v>0</v>
      </c>
    </row>
    <row r="292" spans="1:18" s="217" customFormat="1" ht="50.45" customHeight="1" x14ac:dyDescent="0.2">
      <c r="A292" s="215">
        <v>269</v>
      </c>
      <c r="B292" s="215" t="s">
        <v>1204</v>
      </c>
      <c r="C292" s="215" t="s">
        <v>68</v>
      </c>
      <c r="D292" s="216" t="str">
        <f t="shared" si="4"/>
        <v>PPL Rank: 269       
Wanda                                             
Rehab treatment</v>
      </c>
      <c r="E292" s="225" t="s">
        <v>1417</v>
      </c>
      <c r="F292" s="194">
        <v>8</v>
      </c>
      <c r="G292" s="195" t="s">
        <v>1413</v>
      </c>
      <c r="H292" s="195" t="s">
        <v>1413</v>
      </c>
      <c r="I292" s="255">
        <v>0</v>
      </c>
      <c r="J292" s="195">
        <v>0</v>
      </c>
      <c r="K292" s="195">
        <v>0</v>
      </c>
      <c r="L292" s="218">
        <v>0</v>
      </c>
      <c r="M292" s="218">
        <v>0</v>
      </c>
      <c r="N292" s="218">
        <v>0</v>
      </c>
      <c r="O292" s="218">
        <v>0</v>
      </c>
      <c r="R292" s="194">
        <f>VLOOKUP($A292,'[1]Proj Data'!$C$6:$DP$335,112,FALSE)</f>
        <v>0</v>
      </c>
    </row>
    <row r="293" spans="1:18" s="217" customFormat="1" ht="50.45" customHeight="1" x14ac:dyDescent="0.2">
      <c r="A293" s="215">
        <v>89</v>
      </c>
      <c r="B293" s="215" t="s">
        <v>159</v>
      </c>
      <c r="C293" s="215" t="s">
        <v>69</v>
      </c>
      <c r="D293" s="216" t="str">
        <f t="shared" si="4"/>
        <v>PPL Rank: 89        
Waseca                                            
Rehab collection</v>
      </c>
      <c r="E293" s="225" t="s">
        <v>1414</v>
      </c>
      <c r="F293" s="194">
        <v>9</v>
      </c>
      <c r="G293" s="195" t="s">
        <v>1413</v>
      </c>
      <c r="H293" s="195" t="s">
        <v>1413</v>
      </c>
      <c r="I293" s="255">
        <v>0</v>
      </c>
      <c r="J293" s="195">
        <v>0</v>
      </c>
      <c r="K293" s="195">
        <v>0</v>
      </c>
      <c r="L293" s="218">
        <v>0</v>
      </c>
      <c r="M293" s="218">
        <v>0</v>
      </c>
      <c r="N293" s="218">
        <v>0</v>
      </c>
      <c r="O293" s="218">
        <v>0</v>
      </c>
      <c r="R293" s="194">
        <f>VLOOKUP($A293,'[1]Proj Data'!$C$6:$DP$335,112,FALSE)</f>
        <v>0</v>
      </c>
    </row>
    <row r="294" spans="1:18" s="217" customFormat="1" ht="50.45" customHeight="1" x14ac:dyDescent="0.2">
      <c r="A294" s="215">
        <v>76</v>
      </c>
      <c r="B294" s="215" t="s">
        <v>160</v>
      </c>
      <c r="C294" s="215" t="s">
        <v>289</v>
      </c>
      <c r="D294" s="216" t="str">
        <f t="shared" si="4"/>
        <v>PPL Rank: 76        
Watertown                                         
Adv trmt - phos, rehab existing system</v>
      </c>
      <c r="E294" s="225" t="s">
        <v>1420</v>
      </c>
      <c r="F294" s="194">
        <v>11</v>
      </c>
      <c r="G294" s="195">
        <v>0</v>
      </c>
      <c r="H294" s="195" t="s">
        <v>1413</v>
      </c>
      <c r="I294" s="255">
        <v>43917</v>
      </c>
      <c r="J294" s="195">
        <v>44866</v>
      </c>
      <c r="K294" s="195">
        <v>0</v>
      </c>
      <c r="L294" s="218">
        <v>0</v>
      </c>
      <c r="M294" s="218">
        <v>7000000</v>
      </c>
      <c r="N294" s="218">
        <v>0</v>
      </c>
      <c r="O294" s="218">
        <v>0</v>
      </c>
      <c r="R294" s="194">
        <f>VLOOKUP($A294,'[1]Proj Data'!$C$6:$DP$335,112,FALSE)</f>
        <v>0</v>
      </c>
    </row>
    <row r="295" spans="1:18" s="217" customFormat="1" ht="50.45" customHeight="1" x14ac:dyDescent="0.2">
      <c r="A295" s="215">
        <v>143.1</v>
      </c>
      <c r="B295" s="215" t="s">
        <v>1205</v>
      </c>
      <c r="C295" s="215" t="s">
        <v>1206</v>
      </c>
      <c r="D295" s="216" t="str">
        <f t="shared" si="4"/>
        <v>PPL Rank: 143.1     
Watkins 1                                         
Rehab collection, Ph 1, lift station</v>
      </c>
      <c r="E295" s="225" t="s">
        <v>165</v>
      </c>
      <c r="F295" s="194" t="s">
        <v>1423</v>
      </c>
      <c r="G295" s="195" t="s">
        <v>1415</v>
      </c>
      <c r="H295" s="195" t="s">
        <v>1413</v>
      </c>
      <c r="I295" s="255">
        <v>44971</v>
      </c>
      <c r="J295" s="195">
        <v>45250</v>
      </c>
      <c r="K295" s="195">
        <v>0</v>
      </c>
      <c r="L295" s="218">
        <v>0</v>
      </c>
      <c r="M295" s="218">
        <v>0</v>
      </c>
      <c r="N295" s="218">
        <v>0</v>
      </c>
      <c r="O295" s="218">
        <v>0</v>
      </c>
      <c r="R295" s="194">
        <f>VLOOKUP($A295,'[1]Proj Data'!$C$6:$DP$335,112,FALSE)</f>
        <v>0</v>
      </c>
    </row>
    <row r="296" spans="1:18" s="217" customFormat="1" ht="50.45" customHeight="1" x14ac:dyDescent="0.2">
      <c r="A296" s="215">
        <v>143.19999999999999</v>
      </c>
      <c r="B296" s="215" t="s">
        <v>1207</v>
      </c>
      <c r="C296" s="215" t="s">
        <v>94</v>
      </c>
      <c r="D296" s="216" t="str">
        <f t="shared" si="4"/>
        <v>PPL Rank: 143.2     
Watkins 2                                         
Rehab collection, Ph 2</v>
      </c>
      <c r="E296" s="225" t="s">
        <v>165</v>
      </c>
      <c r="F296" s="194" t="s">
        <v>1423</v>
      </c>
      <c r="G296" s="195" t="s">
        <v>1413</v>
      </c>
      <c r="H296" s="195" t="s">
        <v>1415</v>
      </c>
      <c r="I296" s="255">
        <v>44971</v>
      </c>
      <c r="J296" s="195">
        <v>0</v>
      </c>
      <c r="K296" s="195">
        <v>0</v>
      </c>
      <c r="L296" s="218">
        <v>0</v>
      </c>
      <c r="M296" s="218">
        <v>0</v>
      </c>
      <c r="N296" s="218">
        <v>0</v>
      </c>
      <c r="O296" s="218">
        <v>0</v>
      </c>
      <c r="R296" s="194">
        <f>VLOOKUP($A296,'[1]Proj Data'!$C$6:$DP$335,112,FALSE)</f>
        <v>0</v>
      </c>
    </row>
    <row r="297" spans="1:18" s="217" customFormat="1" ht="50.45" customHeight="1" x14ac:dyDescent="0.2">
      <c r="A297" s="215">
        <v>173.1</v>
      </c>
      <c r="B297" s="215" t="s">
        <v>1208</v>
      </c>
      <c r="C297" s="215" t="s">
        <v>1154</v>
      </c>
      <c r="D297" s="216" t="str">
        <f t="shared" ref="D297:D325" si="5">"PPL Rank: "&amp;A297&amp;REPT(" ",10-LEN(A297))&amp;CHAR(10)&amp;B297&amp;REPT(" ",50-LEN(B297))&amp;CHAR(10)&amp;C297</f>
        <v>PPL Rank: 173.1     
Wells 1                                           
Rehab collection, Ph 1</v>
      </c>
      <c r="E297" s="225" t="s">
        <v>1414</v>
      </c>
      <c r="F297" s="194">
        <v>9</v>
      </c>
      <c r="G297" s="195" t="s">
        <v>1413</v>
      </c>
      <c r="H297" s="195" t="s">
        <v>1415</v>
      </c>
      <c r="I297" s="255">
        <v>0</v>
      </c>
      <c r="J297" s="195">
        <v>0</v>
      </c>
      <c r="K297" s="195">
        <v>0</v>
      </c>
      <c r="L297" s="218">
        <v>0</v>
      </c>
      <c r="M297" s="218">
        <v>0</v>
      </c>
      <c r="N297" s="218">
        <v>0</v>
      </c>
      <c r="O297" s="218">
        <v>0</v>
      </c>
      <c r="R297" s="194">
        <f>VLOOKUP($A297,'[1]Proj Data'!$C$6:$DP$335,112,FALSE)</f>
        <v>0</v>
      </c>
    </row>
    <row r="298" spans="1:18" s="217" customFormat="1" ht="50.45" customHeight="1" x14ac:dyDescent="0.2">
      <c r="A298" s="215">
        <v>173.2</v>
      </c>
      <c r="B298" s="215" t="s">
        <v>1209</v>
      </c>
      <c r="C298" s="215" t="s">
        <v>1210</v>
      </c>
      <c r="D298" s="216" t="str">
        <f t="shared" si="5"/>
        <v>PPL Rank: 173.2     
Wells 2                                           
Rehab collection, Ph 2, CSAH 60</v>
      </c>
      <c r="E298" s="225" t="s">
        <v>1414</v>
      </c>
      <c r="F298" s="194">
        <v>9</v>
      </c>
      <c r="G298" s="195" t="s">
        <v>1413</v>
      </c>
      <c r="H298" s="195" t="s">
        <v>1415</v>
      </c>
      <c r="I298" s="255">
        <v>0</v>
      </c>
      <c r="J298" s="195">
        <v>0</v>
      </c>
      <c r="K298" s="195">
        <v>0</v>
      </c>
      <c r="L298" s="218">
        <v>0</v>
      </c>
      <c r="M298" s="218">
        <v>0</v>
      </c>
      <c r="N298" s="218">
        <v>0</v>
      </c>
      <c r="O298" s="218">
        <v>0</v>
      </c>
      <c r="R298" s="194">
        <f>VLOOKUP($A298,'[1]Proj Data'!$C$6:$DP$335,112,FALSE)</f>
        <v>0</v>
      </c>
    </row>
    <row r="299" spans="1:18" s="217" customFormat="1" ht="50.45" customHeight="1" x14ac:dyDescent="0.2">
      <c r="A299" s="215">
        <v>42</v>
      </c>
      <c r="B299" s="215" t="s">
        <v>290</v>
      </c>
      <c r="C299" s="215" t="s">
        <v>856</v>
      </c>
      <c r="D299" s="216" t="str">
        <f t="shared" si="5"/>
        <v>PPL Rank: 42        
West Union                                        
Unsewered, collection and treatment, spray irrigation</v>
      </c>
      <c r="E299" s="225" t="s">
        <v>1411</v>
      </c>
      <c r="F299" s="194">
        <v>5</v>
      </c>
      <c r="G299" s="195" t="s">
        <v>1413</v>
      </c>
      <c r="H299" s="195" t="s">
        <v>1413</v>
      </c>
      <c r="I299" s="255">
        <v>0</v>
      </c>
      <c r="J299" s="195">
        <v>0</v>
      </c>
      <c r="K299" s="195">
        <v>0</v>
      </c>
      <c r="L299" s="218">
        <v>0</v>
      </c>
      <c r="M299" s="218">
        <v>7000000</v>
      </c>
      <c r="N299" s="218" t="s">
        <v>1424</v>
      </c>
      <c r="O299" s="218">
        <v>840000</v>
      </c>
      <c r="R299" s="194">
        <f>VLOOKUP($A299,'[1]Proj Data'!$C$6:$DP$335,112,FALSE)</f>
        <v>0</v>
      </c>
    </row>
    <row r="300" spans="1:18" s="217" customFormat="1" ht="50.45" customHeight="1" x14ac:dyDescent="0.2">
      <c r="A300" s="215">
        <v>295</v>
      </c>
      <c r="B300" s="215" t="s">
        <v>681</v>
      </c>
      <c r="C300" s="215" t="s">
        <v>692</v>
      </c>
      <c r="D300" s="216" t="str">
        <f t="shared" si="5"/>
        <v>PPL Rank: 295       
Wilder                                            
Unsewered, connect to Windom</v>
      </c>
      <c r="E300" s="225" t="s">
        <v>1417</v>
      </c>
      <c r="F300" s="194">
        <v>8</v>
      </c>
      <c r="G300" s="195" t="s">
        <v>1413</v>
      </c>
      <c r="H300" s="195" t="s">
        <v>1413</v>
      </c>
      <c r="I300" s="255">
        <v>0</v>
      </c>
      <c r="J300" s="195">
        <v>0</v>
      </c>
      <c r="K300" s="195">
        <v>0</v>
      </c>
      <c r="L300" s="218">
        <v>0</v>
      </c>
      <c r="M300" s="218">
        <v>0</v>
      </c>
      <c r="N300" s="218">
        <v>0</v>
      </c>
      <c r="O300" s="218">
        <v>0</v>
      </c>
      <c r="R300" s="194">
        <f>VLOOKUP($A300,'[1]Proj Data'!$C$6:$DP$335,112,FALSE)</f>
        <v>0</v>
      </c>
    </row>
    <row r="301" spans="1:18" s="217" customFormat="1" ht="50.45" customHeight="1" x14ac:dyDescent="0.2">
      <c r="A301" s="215">
        <v>248</v>
      </c>
      <c r="B301" s="215" t="s">
        <v>872</v>
      </c>
      <c r="C301" s="215" t="s">
        <v>123</v>
      </c>
      <c r="D301" s="216" t="str">
        <f t="shared" si="5"/>
        <v>PPL Rank: 248       
Willmar - WTP                                     
Adv trmt - chlorides, new WTP</v>
      </c>
      <c r="E301" s="225" t="s">
        <v>165</v>
      </c>
      <c r="F301" s="194" t="s">
        <v>1423</v>
      </c>
      <c r="G301" s="195" t="s">
        <v>1413</v>
      </c>
      <c r="H301" s="195" t="s">
        <v>1413</v>
      </c>
      <c r="I301" s="255">
        <v>0</v>
      </c>
      <c r="J301" s="195">
        <v>0</v>
      </c>
      <c r="K301" s="195">
        <v>0</v>
      </c>
      <c r="L301" s="218">
        <v>0</v>
      </c>
      <c r="M301" s="218">
        <v>0</v>
      </c>
      <c r="N301" s="218">
        <v>0</v>
      </c>
      <c r="O301" s="218">
        <v>0</v>
      </c>
      <c r="R301" s="194">
        <f>VLOOKUP($A301,'[1]Proj Data'!$C$6:$DP$335,112,FALSE)</f>
        <v>0</v>
      </c>
    </row>
    <row r="302" spans="1:18" s="217" customFormat="1" ht="50.45" customHeight="1" x14ac:dyDescent="0.2">
      <c r="A302" s="215">
        <v>160</v>
      </c>
      <c r="B302" s="215" t="s">
        <v>180</v>
      </c>
      <c r="C302" s="215" t="s">
        <v>73</v>
      </c>
      <c r="D302" s="216" t="str">
        <f t="shared" si="5"/>
        <v>PPL Rank: 160       
Winger                                            
Rehab collection and treatment</v>
      </c>
      <c r="E302" s="225" t="s">
        <v>1411</v>
      </c>
      <c r="F302" s="194">
        <v>1</v>
      </c>
      <c r="G302" s="195" t="s">
        <v>1413</v>
      </c>
      <c r="H302" s="195" t="s">
        <v>1413</v>
      </c>
      <c r="I302" s="255">
        <v>0</v>
      </c>
      <c r="J302" s="195">
        <v>0</v>
      </c>
      <c r="K302" s="195">
        <v>2200000</v>
      </c>
      <c r="L302" s="218">
        <v>2040000</v>
      </c>
      <c r="M302" s="218">
        <v>0</v>
      </c>
      <c r="N302" s="218" t="s">
        <v>1437</v>
      </c>
      <c r="O302" s="218">
        <v>2606500</v>
      </c>
      <c r="R302" s="194">
        <f>VLOOKUP($A302,'[1]Proj Data'!$C$6:$DP$335,112,FALSE)</f>
        <v>0</v>
      </c>
    </row>
    <row r="303" spans="1:18" s="217" customFormat="1" ht="50.45" customHeight="1" x14ac:dyDescent="0.2">
      <c r="A303" s="215">
        <v>69</v>
      </c>
      <c r="B303" s="215" t="s">
        <v>717</v>
      </c>
      <c r="C303" s="215" t="s">
        <v>857</v>
      </c>
      <c r="D303" s="216" t="str">
        <f t="shared" si="5"/>
        <v>PPL Rank: 69        
Winnebago                                         
Rehab collection, Cleveland Ave W</v>
      </c>
      <c r="E303" s="225" t="s">
        <v>1414</v>
      </c>
      <c r="F303" s="194">
        <v>9</v>
      </c>
      <c r="G303" s="195" t="s">
        <v>1415</v>
      </c>
      <c r="H303" s="195" t="s">
        <v>1413</v>
      </c>
      <c r="I303" s="255">
        <v>45033</v>
      </c>
      <c r="J303" s="195">
        <v>0</v>
      </c>
      <c r="K303" s="195">
        <v>0</v>
      </c>
      <c r="L303" s="218">
        <v>0</v>
      </c>
      <c r="M303" s="218">
        <v>0</v>
      </c>
      <c r="N303" s="218">
        <v>0</v>
      </c>
      <c r="O303" s="218">
        <v>0</v>
      </c>
      <c r="R303" s="194" t="e">
        <f>VLOOKUP($A303,'[1]Proj Data'!$C$6:$DP$335,112,FALSE)</f>
        <v>#N/A</v>
      </c>
    </row>
    <row r="304" spans="1:18" s="217" customFormat="1" ht="50.45" customHeight="1" x14ac:dyDescent="0.2">
      <c r="A304" s="215">
        <v>237</v>
      </c>
      <c r="B304" s="215" t="s">
        <v>682</v>
      </c>
      <c r="C304" s="215" t="s">
        <v>693</v>
      </c>
      <c r="D304" s="216" t="str">
        <f t="shared" si="5"/>
        <v>PPL Rank: 237       
Winona                                            
Adv trmt - phos</v>
      </c>
      <c r="E304" s="225" t="s">
        <v>1414</v>
      </c>
      <c r="F304" s="194">
        <v>10</v>
      </c>
      <c r="G304" s="195" t="s">
        <v>1413</v>
      </c>
      <c r="H304" s="195" t="s">
        <v>1413</v>
      </c>
      <c r="I304" s="255">
        <v>0</v>
      </c>
      <c r="J304" s="195">
        <v>0</v>
      </c>
      <c r="K304" s="195">
        <v>0</v>
      </c>
      <c r="L304" s="218">
        <v>0</v>
      </c>
      <c r="M304" s="218">
        <v>7000000</v>
      </c>
      <c r="N304" s="218">
        <v>0</v>
      </c>
      <c r="O304" s="218">
        <v>0</v>
      </c>
      <c r="R304" s="194" t="e">
        <f>VLOOKUP($A304,'[1]Proj Data'!$C$6:$DP$335,112,FALSE)</f>
        <v>#N/A</v>
      </c>
    </row>
    <row r="305" spans="1:18" s="217" customFormat="1" ht="50.45" customHeight="1" x14ac:dyDescent="0.2">
      <c r="A305" s="215">
        <v>133</v>
      </c>
      <c r="B305" s="215" t="s">
        <v>162</v>
      </c>
      <c r="C305" s="215" t="s">
        <v>69</v>
      </c>
      <c r="D305" s="216" t="str">
        <f t="shared" si="5"/>
        <v>PPL Rank: 133       
Winthrop                                          
Rehab collection</v>
      </c>
      <c r="E305" s="225" t="s">
        <v>1414</v>
      </c>
      <c r="F305" s="194">
        <v>9</v>
      </c>
      <c r="G305" s="195" t="s">
        <v>1413</v>
      </c>
      <c r="H305" s="195" t="s">
        <v>1413</v>
      </c>
      <c r="I305" s="255">
        <v>0</v>
      </c>
      <c r="J305" s="195">
        <v>0</v>
      </c>
      <c r="K305" s="195">
        <v>0</v>
      </c>
      <c r="L305" s="218">
        <v>0</v>
      </c>
      <c r="M305" s="218">
        <v>0</v>
      </c>
      <c r="N305" s="218">
        <v>0</v>
      </c>
      <c r="O305" s="218">
        <v>0</v>
      </c>
      <c r="R305" s="194" t="e">
        <f>VLOOKUP($A305,'[1]Proj Data'!$C$6:$DP$335,112,FALSE)</f>
        <v>#N/A</v>
      </c>
    </row>
    <row r="306" spans="1:18" s="217" customFormat="1" ht="50.45" customHeight="1" x14ac:dyDescent="0.2">
      <c r="A306" s="215">
        <v>123.1</v>
      </c>
      <c r="B306" s="215" t="s">
        <v>683</v>
      </c>
      <c r="C306" s="215" t="s">
        <v>903</v>
      </c>
      <c r="D306" s="216" t="str">
        <f t="shared" si="5"/>
        <v>PPL Rank: 123.1     
WLSSD - Combined Heat and Power                   
Heat recovery improvements</v>
      </c>
      <c r="E306" s="225" t="s">
        <v>1416</v>
      </c>
      <c r="F306" s="194" t="s">
        <v>1422</v>
      </c>
      <c r="G306" s="195" t="s">
        <v>1413</v>
      </c>
      <c r="H306" s="195" t="s">
        <v>1413</v>
      </c>
      <c r="I306" s="255">
        <v>0</v>
      </c>
      <c r="J306" s="195">
        <v>0</v>
      </c>
      <c r="K306" s="195">
        <v>0</v>
      </c>
      <c r="L306" s="218">
        <v>0</v>
      </c>
      <c r="M306" s="218">
        <v>0</v>
      </c>
      <c r="N306" s="218">
        <v>0</v>
      </c>
      <c r="O306" s="218">
        <v>0</v>
      </c>
      <c r="R306" s="194" t="e">
        <f>VLOOKUP($A306,'[1]Proj Data'!$C$6:$DP$335,112,FALSE)</f>
        <v>#N/A</v>
      </c>
    </row>
    <row r="307" spans="1:18" s="217" customFormat="1" ht="50.45" customHeight="1" x14ac:dyDescent="0.2">
      <c r="A307" s="215">
        <v>123.2</v>
      </c>
      <c r="B307" s="215" t="s">
        <v>683</v>
      </c>
      <c r="C307" s="215" t="s">
        <v>904</v>
      </c>
      <c r="D307" s="216" t="str">
        <f t="shared" si="5"/>
        <v>PPL Rank: 123.2     
WLSSD - Combined Heat and Power                   
Digester sludge heat exchanger improvements</v>
      </c>
      <c r="E307" s="225" t="s">
        <v>1416</v>
      </c>
      <c r="F307" s="194" t="s">
        <v>1422</v>
      </c>
      <c r="G307" s="195" t="s">
        <v>1413</v>
      </c>
      <c r="H307" s="195" t="s">
        <v>1413</v>
      </c>
      <c r="I307" s="255">
        <v>0</v>
      </c>
      <c r="J307" s="195">
        <v>0</v>
      </c>
      <c r="K307" s="195">
        <v>0</v>
      </c>
      <c r="L307" s="218">
        <v>0</v>
      </c>
      <c r="M307" s="218">
        <v>0</v>
      </c>
      <c r="N307" s="218">
        <v>0</v>
      </c>
      <c r="O307" s="218">
        <v>0</v>
      </c>
      <c r="R307" s="194" t="e">
        <f>VLOOKUP($A307,'[1]Proj Data'!$C$6:$DP$335,112,FALSE)</f>
        <v>#N/A</v>
      </c>
    </row>
    <row r="308" spans="1:18" s="217" customFormat="1" ht="50.45" customHeight="1" x14ac:dyDescent="0.2">
      <c r="A308" s="215">
        <v>19.100000000000001</v>
      </c>
      <c r="B308" s="215" t="s">
        <v>873</v>
      </c>
      <c r="C308" s="215" t="s">
        <v>905</v>
      </c>
      <c r="D308" s="216" t="str">
        <f t="shared" si="5"/>
        <v>PPL Rank: 19.1      
WLSSD - Conveyance System                         
Misc interceptor rehab, Ph 3</v>
      </c>
      <c r="E308" s="225" t="s">
        <v>1416</v>
      </c>
      <c r="F308" s="194" t="s">
        <v>1422</v>
      </c>
      <c r="G308" s="195" t="s">
        <v>1413</v>
      </c>
      <c r="H308" s="195" t="s">
        <v>1413</v>
      </c>
      <c r="I308" s="255">
        <v>0</v>
      </c>
      <c r="J308" s="195">
        <v>0</v>
      </c>
      <c r="K308" s="195">
        <v>0</v>
      </c>
      <c r="L308" s="218">
        <v>0</v>
      </c>
      <c r="M308" s="218">
        <v>0</v>
      </c>
      <c r="N308" s="218">
        <v>0</v>
      </c>
      <c r="O308" s="218">
        <v>0</v>
      </c>
      <c r="R308" s="194" t="e">
        <f>VLOOKUP($A308,'[1]Proj Data'!$C$6:$DP$335,112,FALSE)</f>
        <v>#N/A</v>
      </c>
    </row>
    <row r="309" spans="1:18" s="217" customFormat="1" ht="50.45" customHeight="1" x14ac:dyDescent="0.2">
      <c r="A309" s="215">
        <v>19.2</v>
      </c>
      <c r="B309" s="215" t="s">
        <v>873</v>
      </c>
      <c r="C309" s="215" t="s">
        <v>906</v>
      </c>
      <c r="D309" s="216" t="str">
        <f t="shared" si="5"/>
        <v>PPL Rank: 19.2      
WLSSD - Conveyance System                         
Misc Gravity Interceptor Improvements</v>
      </c>
      <c r="E309" s="225" t="s">
        <v>1416</v>
      </c>
      <c r="F309" s="194" t="s">
        <v>1422</v>
      </c>
      <c r="G309" s="195" t="s">
        <v>1413</v>
      </c>
      <c r="H309" s="195" t="s">
        <v>1415</v>
      </c>
      <c r="I309" s="255">
        <v>0</v>
      </c>
      <c r="J309" s="195">
        <v>0</v>
      </c>
      <c r="K309" s="195">
        <v>0</v>
      </c>
      <c r="L309" s="218">
        <v>0</v>
      </c>
      <c r="M309" s="218">
        <v>0</v>
      </c>
      <c r="N309" s="218">
        <v>0</v>
      </c>
      <c r="O309" s="218">
        <v>0</v>
      </c>
      <c r="R309" s="194" t="e">
        <f>VLOOKUP($A309,'[1]Proj Data'!$C$6:$DP$335,112,FALSE)</f>
        <v>#N/A</v>
      </c>
    </row>
    <row r="310" spans="1:18" s="217" customFormat="1" ht="50.45" customHeight="1" x14ac:dyDescent="0.2">
      <c r="A310" s="215">
        <v>19.3</v>
      </c>
      <c r="B310" s="215" t="s">
        <v>873</v>
      </c>
      <c r="C310" s="215" t="s">
        <v>907</v>
      </c>
      <c r="D310" s="216" t="str">
        <f t="shared" si="5"/>
        <v>PPL Rank: 19.3      
WLSSD - Conveyance System                         
Scanlon Interceptor Rehab, Ph 5</v>
      </c>
      <c r="E310" s="225" t="s">
        <v>1416</v>
      </c>
      <c r="F310" s="194" t="s">
        <v>1422</v>
      </c>
      <c r="G310" s="195" t="s">
        <v>1413</v>
      </c>
      <c r="H310" s="195" t="s">
        <v>1415</v>
      </c>
      <c r="I310" s="255">
        <v>0</v>
      </c>
      <c r="J310" s="195">
        <v>0</v>
      </c>
      <c r="K310" s="195">
        <v>0</v>
      </c>
      <c r="L310" s="218">
        <v>0</v>
      </c>
      <c r="M310" s="218">
        <v>0</v>
      </c>
      <c r="N310" s="218">
        <v>0</v>
      </c>
      <c r="O310" s="218">
        <v>0</v>
      </c>
      <c r="R310" s="194" t="e">
        <f>VLOOKUP($A310,'[1]Proj Data'!$C$6:$DP$335,112,FALSE)</f>
        <v>#N/A</v>
      </c>
    </row>
    <row r="311" spans="1:18" s="217" customFormat="1" ht="50.45" customHeight="1" x14ac:dyDescent="0.2">
      <c r="A311" s="215">
        <v>19.399999999999999</v>
      </c>
      <c r="B311" s="215" t="s">
        <v>873</v>
      </c>
      <c r="C311" s="215" t="s">
        <v>908</v>
      </c>
      <c r="D311" s="216" t="str">
        <f t="shared" si="5"/>
        <v>PPL Rank: 19.4      
WLSSD - Conveyance System                         
Misc Forcemain Improvements</v>
      </c>
      <c r="E311" s="225" t="s">
        <v>1416</v>
      </c>
      <c r="F311" s="194" t="s">
        <v>1422</v>
      </c>
      <c r="G311" s="195" t="s">
        <v>1413</v>
      </c>
      <c r="H311" s="195" t="s">
        <v>1415</v>
      </c>
      <c r="I311" s="255">
        <v>0</v>
      </c>
      <c r="J311" s="195">
        <v>0</v>
      </c>
      <c r="K311" s="195">
        <v>0</v>
      </c>
      <c r="L311" s="218">
        <v>0</v>
      </c>
      <c r="M311" s="218">
        <v>0</v>
      </c>
      <c r="N311" s="218">
        <v>0</v>
      </c>
      <c r="O311" s="218">
        <v>0</v>
      </c>
      <c r="R311" s="194" t="e">
        <f>VLOOKUP($A311,'[1]Proj Data'!$C$6:$DP$335,112,FALSE)</f>
        <v>#N/A</v>
      </c>
    </row>
    <row r="312" spans="1:18" s="217" customFormat="1" ht="50.45" customHeight="1" x14ac:dyDescent="0.2">
      <c r="A312" s="215">
        <v>134</v>
      </c>
      <c r="B312" s="215" t="s">
        <v>874</v>
      </c>
      <c r="C312" s="215" t="s">
        <v>909</v>
      </c>
      <c r="D312" s="216" t="str">
        <f t="shared" si="5"/>
        <v>PPL Rank: 134       
WLSSD - Treatment Plant Imp 2                     
Rehab treatment 2</v>
      </c>
      <c r="E312" s="225" t="s">
        <v>1416</v>
      </c>
      <c r="F312" s="194" t="s">
        <v>1422</v>
      </c>
      <c r="G312" s="195" t="s">
        <v>1413</v>
      </c>
      <c r="H312" s="195" t="s">
        <v>1413</v>
      </c>
      <c r="I312" s="255">
        <v>0</v>
      </c>
      <c r="J312" s="195">
        <v>0</v>
      </c>
      <c r="K312" s="195">
        <v>0</v>
      </c>
      <c r="L312" s="218">
        <v>0</v>
      </c>
      <c r="M312" s="218">
        <v>0</v>
      </c>
      <c r="N312" s="218">
        <v>0</v>
      </c>
      <c r="O312" s="218">
        <v>0</v>
      </c>
      <c r="R312" s="194" t="e">
        <f>VLOOKUP($A312,'[1]Proj Data'!$C$6:$DP$335,112,FALSE)</f>
        <v>#N/A</v>
      </c>
    </row>
    <row r="313" spans="1:18" s="217" customFormat="1" ht="50.45" customHeight="1" x14ac:dyDescent="0.2">
      <c r="A313" s="215">
        <v>134.1</v>
      </c>
      <c r="B313" s="215" t="s">
        <v>874</v>
      </c>
      <c r="C313" s="215" t="s">
        <v>910</v>
      </c>
      <c r="D313" s="216" t="str">
        <f t="shared" si="5"/>
        <v>PPL Rank: 134.1     
WLSSD - Treatment Plant Imp 2                     
Dewatering improvements</v>
      </c>
      <c r="E313" s="225" t="s">
        <v>1416</v>
      </c>
      <c r="F313" s="194" t="s">
        <v>1422</v>
      </c>
      <c r="G313" s="195" t="s">
        <v>1413</v>
      </c>
      <c r="H313" s="195" t="s">
        <v>1413</v>
      </c>
      <c r="I313" s="255">
        <v>0</v>
      </c>
      <c r="J313" s="195">
        <v>0</v>
      </c>
      <c r="K313" s="195">
        <v>0</v>
      </c>
      <c r="L313" s="218">
        <v>0</v>
      </c>
      <c r="M313" s="218">
        <v>0</v>
      </c>
      <c r="N313" s="218">
        <v>0</v>
      </c>
      <c r="O313" s="218">
        <v>0</v>
      </c>
      <c r="R313" s="194" t="e">
        <f>VLOOKUP($A313,'[1]Proj Data'!$C$6:$DP$335,112,FALSE)</f>
        <v>#N/A</v>
      </c>
    </row>
    <row r="314" spans="1:18" s="217" customFormat="1" ht="50.45" customHeight="1" x14ac:dyDescent="0.2">
      <c r="A314" s="215">
        <v>134.19999999999999</v>
      </c>
      <c r="B314" s="215" t="s">
        <v>874</v>
      </c>
      <c r="C314" s="215" t="s">
        <v>911</v>
      </c>
      <c r="D314" s="216" t="str">
        <f t="shared" si="5"/>
        <v>PPL Rank: 134.2     
WLSSD - Treatment Plant Imp 2                     
Building 9 HVAC improvements</v>
      </c>
      <c r="E314" s="225" t="s">
        <v>1416</v>
      </c>
      <c r="F314" s="194" t="s">
        <v>1422</v>
      </c>
      <c r="G314" s="195" t="s">
        <v>1413</v>
      </c>
      <c r="H314" s="195" t="s">
        <v>1413</v>
      </c>
      <c r="I314" s="255">
        <v>0</v>
      </c>
      <c r="J314" s="195">
        <v>0</v>
      </c>
      <c r="K314" s="195">
        <v>0</v>
      </c>
      <c r="L314" s="218">
        <v>0</v>
      </c>
      <c r="M314" s="218">
        <v>0</v>
      </c>
      <c r="N314" s="218">
        <v>0</v>
      </c>
      <c r="O314" s="218">
        <v>0</v>
      </c>
      <c r="R314" s="194" t="e">
        <f>VLOOKUP($A314,'[1]Proj Data'!$C$6:$DP$335,112,FALSE)</f>
        <v>#N/A</v>
      </c>
    </row>
    <row r="315" spans="1:18" s="217" customFormat="1" ht="50.45" customHeight="1" x14ac:dyDescent="0.2">
      <c r="A315" s="215">
        <v>134.30000000000001</v>
      </c>
      <c r="B315" s="215" t="s">
        <v>874</v>
      </c>
      <c r="C315" s="215" t="s">
        <v>912</v>
      </c>
      <c r="D315" s="216" t="str">
        <f t="shared" si="5"/>
        <v>PPL Rank: 134.3     
WLSSD - Treatment Plant Imp 2                     
Oxygen dissolution tank improvements</v>
      </c>
      <c r="E315" s="225" t="s">
        <v>1416</v>
      </c>
      <c r="F315" s="194" t="s">
        <v>1422</v>
      </c>
      <c r="G315" s="195" t="s">
        <v>1413</v>
      </c>
      <c r="H315" s="195" t="s">
        <v>1413</v>
      </c>
      <c r="I315" s="255">
        <v>0</v>
      </c>
      <c r="J315" s="195">
        <v>0</v>
      </c>
      <c r="K315" s="195">
        <v>0</v>
      </c>
      <c r="L315" s="218">
        <v>0</v>
      </c>
      <c r="M315" s="218">
        <v>0</v>
      </c>
      <c r="N315" s="218">
        <v>0</v>
      </c>
      <c r="O315" s="218">
        <v>0</v>
      </c>
      <c r="R315" s="194" t="e">
        <f>VLOOKUP($A315,'[1]Proj Data'!$C$6:$DP$335,112,FALSE)</f>
        <v>#N/A</v>
      </c>
    </row>
    <row r="316" spans="1:18" s="217" customFormat="1" ht="50.45" customHeight="1" x14ac:dyDescent="0.2">
      <c r="A316" s="215">
        <v>134.4</v>
      </c>
      <c r="B316" s="215" t="s">
        <v>874</v>
      </c>
      <c r="C316" s="215" t="s">
        <v>913</v>
      </c>
      <c r="D316" s="216" t="str">
        <f t="shared" si="5"/>
        <v>PPL Rank: 134.4     
WLSSD - Treatment Plant Imp 2                     
Clarifier improvements, ph 2</v>
      </c>
      <c r="E316" s="225" t="s">
        <v>1416</v>
      </c>
      <c r="F316" s="194" t="s">
        <v>1422</v>
      </c>
      <c r="G316" s="195" t="s">
        <v>1413</v>
      </c>
      <c r="H316" s="195" t="s">
        <v>1415</v>
      </c>
      <c r="I316" s="255">
        <v>0</v>
      </c>
      <c r="J316" s="195">
        <v>0</v>
      </c>
      <c r="K316" s="195">
        <v>0</v>
      </c>
      <c r="L316" s="218">
        <v>0</v>
      </c>
      <c r="M316" s="218">
        <v>0</v>
      </c>
      <c r="N316" s="218">
        <v>0</v>
      </c>
      <c r="O316" s="218">
        <v>0</v>
      </c>
      <c r="R316" s="194" t="e">
        <f>VLOOKUP($A316,'[1]Proj Data'!$C$6:$DP$335,112,FALSE)</f>
        <v>#N/A</v>
      </c>
    </row>
    <row r="317" spans="1:18" s="217" customFormat="1" ht="50.45" customHeight="1" x14ac:dyDescent="0.2">
      <c r="A317" s="215">
        <v>134.5</v>
      </c>
      <c r="B317" s="215" t="s">
        <v>874</v>
      </c>
      <c r="C317" s="215" t="s">
        <v>914</v>
      </c>
      <c r="D317" s="216" t="str">
        <f t="shared" si="5"/>
        <v>PPL Rank: 134.5     
WLSSD - Treatment Plant Imp 2                     
Centrifuge System Improvements</v>
      </c>
      <c r="E317" s="225" t="s">
        <v>1416</v>
      </c>
      <c r="F317" s="194" t="s">
        <v>1422</v>
      </c>
      <c r="G317" s="195" t="s">
        <v>1413</v>
      </c>
      <c r="H317" s="195" t="s">
        <v>1415</v>
      </c>
      <c r="I317" s="255">
        <v>0</v>
      </c>
      <c r="J317" s="195">
        <v>0</v>
      </c>
      <c r="K317" s="195">
        <v>0</v>
      </c>
      <c r="L317" s="218">
        <v>0</v>
      </c>
      <c r="M317" s="218">
        <v>0</v>
      </c>
      <c r="N317" s="218">
        <v>0</v>
      </c>
      <c r="O317" s="218">
        <v>0</v>
      </c>
      <c r="R317" s="194" t="e">
        <f>VLOOKUP($A317,'[1]Proj Data'!$C$6:$DP$335,112,FALSE)</f>
        <v>#N/A</v>
      </c>
    </row>
    <row r="318" spans="1:18" s="217" customFormat="1" ht="50.45" customHeight="1" x14ac:dyDescent="0.2">
      <c r="A318" s="215">
        <v>134.6</v>
      </c>
      <c r="B318" s="215" t="s">
        <v>874</v>
      </c>
      <c r="C318" s="215" t="s">
        <v>915</v>
      </c>
      <c r="D318" s="216" t="str">
        <f t="shared" si="5"/>
        <v>PPL Rank: 134.6     
WLSSD - Treatment Plant Imp 2                     
WWTP Improvements-Electrical System Reliability phase 1</v>
      </c>
      <c r="E318" s="225" t="s">
        <v>1416</v>
      </c>
      <c r="F318" s="194" t="s">
        <v>1422</v>
      </c>
      <c r="G318" s="195" t="s">
        <v>1413</v>
      </c>
      <c r="H318" s="195" t="s">
        <v>1415</v>
      </c>
      <c r="I318" s="255">
        <v>0</v>
      </c>
      <c r="J318" s="195">
        <v>0</v>
      </c>
      <c r="K318" s="195">
        <v>0</v>
      </c>
      <c r="L318" s="218">
        <v>0</v>
      </c>
      <c r="M318" s="218">
        <v>0</v>
      </c>
      <c r="N318" s="218">
        <v>0</v>
      </c>
      <c r="O318" s="218">
        <v>0</v>
      </c>
      <c r="R318" s="194" t="e">
        <f>VLOOKUP($A318,'[1]Proj Data'!$C$6:$DP$335,112,FALSE)</f>
        <v>#N/A</v>
      </c>
    </row>
    <row r="319" spans="1:18" s="217" customFormat="1" ht="50.45" customHeight="1" x14ac:dyDescent="0.2">
      <c r="A319" s="215">
        <v>14</v>
      </c>
      <c r="B319" s="215" t="s">
        <v>1211</v>
      </c>
      <c r="C319" s="215" t="s">
        <v>69</v>
      </c>
      <c r="D319" s="216" t="str">
        <f t="shared" si="5"/>
        <v>PPL Rank: 14        
WLSSD Conveyance 2                                
Rehab collection</v>
      </c>
      <c r="E319" s="225" t="s">
        <v>1416</v>
      </c>
      <c r="F319" s="194" t="s">
        <v>1422</v>
      </c>
      <c r="G319" s="195" t="s">
        <v>1413</v>
      </c>
      <c r="H319" s="195" t="s">
        <v>1413</v>
      </c>
      <c r="I319" s="255">
        <v>0</v>
      </c>
      <c r="J319" s="195">
        <v>0</v>
      </c>
      <c r="K319" s="195">
        <v>0</v>
      </c>
      <c r="L319" s="218">
        <v>0</v>
      </c>
      <c r="M319" s="218">
        <v>0</v>
      </c>
      <c r="N319" s="218">
        <v>0</v>
      </c>
      <c r="O319" s="218">
        <v>0</v>
      </c>
      <c r="R319" s="194" t="e">
        <f>VLOOKUP($A319,'[1]Proj Data'!$C$6:$DP$335,112,FALSE)</f>
        <v>#N/A</v>
      </c>
    </row>
    <row r="320" spans="1:18" s="217" customFormat="1" ht="50.45" customHeight="1" x14ac:dyDescent="0.2">
      <c r="A320" s="215">
        <v>90</v>
      </c>
      <c r="B320" s="215" t="s">
        <v>1212</v>
      </c>
      <c r="C320" s="215" t="s">
        <v>68</v>
      </c>
      <c r="D320" s="216" t="str">
        <f t="shared" si="5"/>
        <v>PPL Rank: 90        
WLSSD Treatment Plant Imp 3                       
Rehab treatment</v>
      </c>
      <c r="E320" s="225" t="s">
        <v>1416</v>
      </c>
      <c r="F320" s="194" t="s">
        <v>1422</v>
      </c>
      <c r="G320" s="195" t="s">
        <v>1413</v>
      </c>
      <c r="H320" s="195" t="s">
        <v>1413</v>
      </c>
      <c r="I320" s="255">
        <v>0</v>
      </c>
      <c r="J320" s="195">
        <v>0</v>
      </c>
      <c r="K320" s="195">
        <v>0</v>
      </c>
      <c r="L320" s="218">
        <v>0</v>
      </c>
      <c r="M320" s="218">
        <v>0</v>
      </c>
      <c r="N320" s="218">
        <v>0</v>
      </c>
      <c r="O320" s="218">
        <v>0</v>
      </c>
      <c r="R320" s="194" t="e">
        <f>VLOOKUP($A320,'[1]Proj Data'!$C$6:$DP$335,112,FALSE)</f>
        <v>#N/A</v>
      </c>
    </row>
    <row r="321" spans="1:18" s="217" customFormat="1" ht="50.45" customHeight="1" x14ac:dyDescent="0.2">
      <c r="A321" s="215">
        <v>4</v>
      </c>
      <c r="B321" s="215" t="s">
        <v>163</v>
      </c>
      <c r="C321" s="215" t="s">
        <v>916</v>
      </c>
      <c r="D321" s="216" t="str">
        <f t="shared" si="5"/>
        <v>PPL Rank: 4         
Wood Lake                                         
Rehab treatment, collection ph 2</v>
      </c>
      <c r="E321" s="225" t="s">
        <v>165</v>
      </c>
      <c r="F321" s="194" t="s">
        <v>1421</v>
      </c>
      <c r="G321" s="195" t="s">
        <v>1413</v>
      </c>
      <c r="H321" s="195" t="s">
        <v>1413</v>
      </c>
      <c r="I321" s="255">
        <v>0</v>
      </c>
      <c r="J321" s="195">
        <v>0</v>
      </c>
      <c r="K321" s="195">
        <v>0</v>
      </c>
      <c r="L321" s="218">
        <v>2222278.4602852399</v>
      </c>
      <c r="M321" s="218">
        <v>659215.70399999991</v>
      </c>
      <c r="N321" s="218" t="s">
        <v>1418</v>
      </c>
      <c r="O321" s="218">
        <v>2948234.25</v>
      </c>
      <c r="R321" s="194" t="e">
        <f>VLOOKUP($A321,'[1]Proj Data'!$C$6:$DP$335,112,FALSE)</f>
        <v>#N/A</v>
      </c>
    </row>
    <row r="322" spans="1:18" s="217" customFormat="1" ht="50.45" customHeight="1" x14ac:dyDescent="0.2">
      <c r="A322" s="215">
        <v>6.1</v>
      </c>
      <c r="B322" s="215" t="s">
        <v>1213</v>
      </c>
      <c r="C322" s="215" t="s">
        <v>1214</v>
      </c>
      <c r="D322" s="216" t="str">
        <f t="shared" si="5"/>
        <v>PPL Rank: 6.1       
Zimmerman 1                                       
Adv trmt ph 1 - biosolids imp</v>
      </c>
      <c r="E322" s="225" t="s">
        <v>165</v>
      </c>
      <c r="F322" s="194" t="s">
        <v>1419</v>
      </c>
      <c r="G322" s="195" t="s">
        <v>1413</v>
      </c>
      <c r="H322" s="195" t="s">
        <v>1415</v>
      </c>
      <c r="I322" s="255">
        <v>0</v>
      </c>
      <c r="J322" s="195">
        <v>0</v>
      </c>
      <c r="K322" s="195">
        <v>0</v>
      </c>
      <c r="L322" s="218">
        <v>0</v>
      </c>
      <c r="M322" s="218">
        <v>0</v>
      </c>
      <c r="N322" s="218">
        <v>0</v>
      </c>
      <c r="O322" s="218">
        <v>0</v>
      </c>
      <c r="R322" s="194" t="e">
        <f>VLOOKUP($A322,'[1]Proj Data'!$C$6:$DP$335,112,FALSE)</f>
        <v>#N/A</v>
      </c>
    </row>
    <row r="323" spans="1:18" s="217" customFormat="1" ht="50.45" customHeight="1" x14ac:dyDescent="0.2">
      <c r="A323" s="215">
        <v>6.2</v>
      </c>
      <c r="B323" s="215" t="s">
        <v>1215</v>
      </c>
      <c r="C323" s="215" t="s">
        <v>1216</v>
      </c>
      <c r="D323" s="216" t="str">
        <f t="shared" si="5"/>
        <v>PPL Rank: 6.2       
Zimmerman 2                                       
Adv trmt ph 2 - phos, continuous activated sludge</v>
      </c>
      <c r="E323" s="225" t="s">
        <v>165</v>
      </c>
      <c r="F323" s="194" t="s">
        <v>1419</v>
      </c>
      <c r="G323" s="195" t="s">
        <v>1413</v>
      </c>
      <c r="H323" s="195" t="s">
        <v>1413</v>
      </c>
      <c r="I323" s="255">
        <v>0</v>
      </c>
      <c r="J323" s="195">
        <v>0</v>
      </c>
      <c r="K323" s="195">
        <v>0</v>
      </c>
      <c r="L323" s="218">
        <v>0</v>
      </c>
      <c r="M323" s="218">
        <v>0</v>
      </c>
      <c r="N323" s="218">
        <v>0</v>
      </c>
      <c r="O323" s="218">
        <v>0</v>
      </c>
      <c r="R323" s="194" t="e">
        <f>VLOOKUP($A323,'[1]Proj Data'!$C$6:$DP$335,112,FALSE)</f>
        <v>#N/A</v>
      </c>
    </row>
    <row r="324" spans="1:18" s="217" customFormat="1" ht="50.45" customHeight="1" x14ac:dyDescent="0.2">
      <c r="A324" s="215">
        <v>15</v>
      </c>
      <c r="B324" s="215" t="s">
        <v>875</v>
      </c>
      <c r="C324" s="215" t="s">
        <v>1217</v>
      </c>
      <c r="D324" s="216" t="str">
        <f t="shared" si="5"/>
        <v>PPL Rank: 15        
Zumbro Township                                   
Unsewered - Ryans Bay, LSTS with nitrogen trmt</v>
      </c>
      <c r="E324" s="225" t="s">
        <v>1433</v>
      </c>
      <c r="F324" s="194">
        <v>10</v>
      </c>
      <c r="G324" s="195" t="s">
        <v>1415</v>
      </c>
      <c r="H324" s="195" t="s">
        <v>1413</v>
      </c>
      <c r="I324" s="255">
        <v>44657</v>
      </c>
      <c r="J324" s="195">
        <v>45239</v>
      </c>
      <c r="K324" s="195">
        <v>1760000</v>
      </c>
      <c r="L324" s="218">
        <v>1760000</v>
      </c>
      <c r="M324" s="218">
        <v>7000000</v>
      </c>
      <c r="N324" s="218">
        <v>0</v>
      </c>
      <c r="O324" s="218">
        <v>0</v>
      </c>
      <c r="R324" s="194" t="e">
        <f>VLOOKUP($A324,'[1]Proj Data'!$C$6:$DP$335,112,FALSE)</f>
        <v>#N/A</v>
      </c>
    </row>
    <row r="325" spans="1:18" s="217" customFormat="1" ht="50.45" customHeight="1" x14ac:dyDescent="0.2">
      <c r="A325" s="215">
        <v>180</v>
      </c>
      <c r="B325" s="215" t="s">
        <v>858</v>
      </c>
      <c r="C325" s="215" t="s">
        <v>1218</v>
      </c>
      <c r="D325" s="216" t="str">
        <f t="shared" si="5"/>
        <v>PPL Rank: 180       
Zumbrota                                          
New North Zumbro San Dist WWTP</v>
      </c>
      <c r="E325" s="225" t="s">
        <v>1433</v>
      </c>
      <c r="F325" s="194">
        <v>10</v>
      </c>
      <c r="G325" s="195" t="s">
        <v>1413</v>
      </c>
      <c r="H325" s="195" t="s">
        <v>1413</v>
      </c>
      <c r="I325" s="255">
        <v>0</v>
      </c>
      <c r="J325" s="195">
        <v>0</v>
      </c>
      <c r="K325" s="195">
        <v>0</v>
      </c>
      <c r="L325" s="218">
        <v>0</v>
      </c>
      <c r="M325" s="218">
        <v>0</v>
      </c>
      <c r="N325" s="218">
        <v>0</v>
      </c>
      <c r="O325" s="218">
        <v>0</v>
      </c>
      <c r="R325" s="194" t="e">
        <f>VLOOKUP($A325,'[1]Proj Data'!$C$6:$DP$335,112,FALSE)</f>
        <v>#N/A</v>
      </c>
    </row>
    <row r="326" spans="1:18" s="231" customFormat="1" ht="50.45" customHeight="1" x14ac:dyDescent="0.2">
      <c r="A326" s="229" t="s">
        <v>859</v>
      </c>
      <c r="B326" s="229" t="s">
        <v>859</v>
      </c>
      <c r="C326" s="229" t="s">
        <v>859</v>
      </c>
      <c r="D326" s="229" t="s">
        <v>859</v>
      </c>
      <c r="E326" s="230" t="s">
        <v>859</v>
      </c>
      <c r="F326" s="229" t="s">
        <v>859</v>
      </c>
      <c r="G326" s="229" t="s">
        <v>859</v>
      </c>
      <c r="H326" s="229" t="s">
        <v>859</v>
      </c>
      <c r="I326" s="256" t="s">
        <v>859</v>
      </c>
      <c r="J326" s="229" t="s">
        <v>859</v>
      </c>
      <c r="K326" s="229" t="s">
        <v>859</v>
      </c>
      <c r="L326" s="229" t="s">
        <v>859</v>
      </c>
      <c r="M326" s="229" t="s">
        <v>859</v>
      </c>
      <c r="N326" s="229" t="s">
        <v>859</v>
      </c>
      <c r="O326" s="229" t="s">
        <v>859</v>
      </c>
      <c r="P326" s="229" t="s">
        <v>859</v>
      </c>
      <c r="Q326" s="229" t="s">
        <v>859</v>
      </c>
      <c r="R326" s="229" t="s">
        <v>859</v>
      </c>
    </row>
  </sheetData>
  <printOptions horizontalCentered="1" gridLines="1"/>
  <pageMargins left="0.25" right="0.25" top="0.25" bottom="0.25" header="0.5" footer="0.25"/>
  <pageSetup scale="70" fitToHeight="20" orientation="landscape" r:id="rId1"/>
  <headerFooter alignWithMargins="0">
    <oddFooter>&amp;LMPFA Financial Mgmt&amp;C&amp;D&amp;R&amp;F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863"/>
  <sheetViews>
    <sheetView showZeros="0" workbookViewId="0">
      <pane xSplit="2" ySplit="6" topLeftCell="C7" activePane="bottomRight" state="frozen"/>
      <selection activeCell="B40" sqref="B40:J42"/>
      <selection pane="topRight" activeCell="B40" sqref="B40:J42"/>
      <selection pane="bottomLeft" activeCell="B40" sqref="B40:J42"/>
      <selection pane="bottomRight" activeCell="B40" sqref="B40:J42"/>
    </sheetView>
  </sheetViews>
  <sheetFormatPr defaultColWidth="11.85546875" defaultRowHeight="12.75" x14ac:dyDescent="0.2"/>
  <cols>
    <col min="1" max="1" width="7.7109375" style="1" customWidth="1"/>
    <col min="2" max="2" width="18" style="1" customWidth="1"/>
    <col min="3" max="3" width="30.7109375" style="1" customWidth="1"/>
    <col min="4" max="4" width="43.7109375" style="1" customWidth="1"/>
    <col min="5" max="5" width="14" style="130" customWidth="1"/>
    <col min="6" max="6" width="14" style="208" customWidth="1"/>
    <col min="7" max="7" width="9.42578125" style="145" customWidth="1"/>
    <col min="8" max="8" width="8.85546875" style="145" customWidth="1"/>
    <col min="9" max="9" width="11.85546875" style="250"/>
    <col min="10" max="11" width="10.140625" style="227" customWidth="1"/>
    <col min="12" max="14" width="14.28515625" style="144" customWidth="1"/>
    <col min="15" max="15" width="11.85546875" style="1"/>
    <col min="16" max="16" width="35.5703125" style="1" customWidth="1"/>
    <col min="17" max="17" width="14" style="130" customWidth="1"/>
    <col min="18" max="16384" width="11.85546875" style="1"/>
  </cols>
  <sheetData>
    <row r="1" spans="1:18" ht="20.25" customHeight="1" x14ac:dyDescent="0.25">
      <c r="A1" s="223" t="s">
        <v>1220</v>
      </c>
      <c r="B1" s="217"/>
      <c r="C1" s="142"/>
      <c r="E1" s="197" t="e">
        <f>VLOOKUP($A1,'[2]Project Data'!$C$6:$CC$862,77,FALSE)</f>
        <v>#N/A</v>
      </c>
      <c r="F1" s="207" t="e">
        <f>VLOOKUP($A1,'[2]Project Data'!$C$6:$CC$862,79,FALSE)</f>
        <v>#N/A</v>
      </c>
      <c r="G1" s="194" t="e">
        <f>VLOOKUP($A1,'[2]Project Data'!$C$6:$CC$862,6,FALSE)</f>
        <v>#N/A</v>
      </c>
      <c r="H1" s="194" t="e">
        <f>VLOOKUP($A1,'[2]Project Data'!$C$6:$CC$862,7,FALSE)</f>
        <v>#N/A</v>
      </c>
      <c r="I1" s="250" t="e">
        <f>VLOOKUP($A1,'[2]Project Data'!$C$6:$CC$862,36,FALSE)</f>
        <v>#N/A</v>
      </c>
      <c r="J1" s="226" t="e">
        <f>VLOOKUP($A1,'[2]Project Data'!$C$6:$CC$862,50,FALSE)</f>
        <v>#N/A</v>
      </c>
      <c r="K1" s="226" t="e">
        <f>VLOOKUP($A1,'[2]Project Data'!$C$6:$CC$862,54,FALSE)</f>
        <v>#N/A</v>
      </c>
      <c r="L1" s="196" t="e">
        <f>VLOOKUP($A1,'[2]Project Data'!$C$6:$CC$862,57,FALSE)</f>
        <v>#N/A</v>
      </c>
      <c r="M1" s="196" t="e">
        <f>VLOOKUP($A1,'[2]Project Data'!$C$6:$CC$862,8,FALSE)</f>
        <v>#N/A</v>
      </c>
      <c r="N1" s="196" t="e">
        <f>VLOOKUP($A1,'[2]Project Data'!$C$6:$CC$862,59,FALSE)</f>
        <v>#N/A</v>
      </c>
      <c r="Q1" s="197" t="e">
        <f>VLOOKUP($A1,'[2]Project Data'!$C$6:$BS$682,67,FALSE)</f>
        <v>#N/A</v>
      </c>
    </row>
    <row r="2" spans="1:18" ht="20.25" customHeight="1" x14ac:dyDescent="0.25">
      <c r="A2" s="220" t="s">
        <v>695</v>
      </c>
      <c r="B2" s="132"/>
    </row>
    <row r="3" spans="1:18" s="131" customFormat="1" ht="20.25" customHeight="1" x14ac:dyDescent="0.25">
      <c r="A3" s="221" t="s">
        <v>917</v>
      </c>
      <c r="B3" s="219"/>
      <c r="E3" s="144"/>
      <c r="F3" s="145"/>
      <c r="G3" s="145"/>
      <c r="H3" s="145"/>
      <c r="I3" s="251"/>
      <c r="J3" s="227"/>
      <c r="K3" s="227"/>
      <c r="L3" s="144"/>
      <c r="M3" s="144"/>
      <c r="N3" s="144"/>
      <c r="Q3" s="144"/>
    </row>
    <row r="4" spans="1:18" ht="20.25" customHeight="1" x14ac:dyDescent="0.25">
      <c r="A4" s="222" t="s">
        <v>218</v>
      </c>
      <c r="B4" s="132"/>
    </row>
    <row r="5" spans="1:18" ht="63.75" x14ac:dyDescent="0.2">
      <c r="E5" s="232"/>
      <c r="G5" s="208"/>
      <c r="H5" s="233" t="s">
        <v>1112</v>
      </c>
      <c r="I5" s="234"/>
      <c r="J5" s="235" t="s">
        <v>1113</v>
      </c>
      <c r="K5" s="236"/>
      <c r="L5" s="236"/>
      <c r="M5" s="236"/>
      <c r="N5" s="237"/>
      <c r="O5" s="130"/>
      <c r="Q5" s="1"/>
      <c r="R5" s="238"/>
    </row>
    <row r="6" spans="1:18" s="130" customFormat="1" ht="75" x14ac:dyDescent="0.35">
      <c r="A6" s="2" t="s">
        <v>22</v>
      </c>
      <c r="B6" s="2" t="s">
        <v>235</v>
      </c>
      <c r="C6" s="2" t="s">
        <v>24</v>
      </c>
      <c r="D6" s="210" t="s">
        <v>25</v>
      </c>
      <c r="E6" s="239" t="s">
        <v>182</v>
      </c>
      <c r="F6" s="239" t="s">
        <v>793</v>
      </c>
      <c r="G6" s="239" t="s">
        <v>1103</v>
      </c>
      <c r="H6" s="239" t="s">
        <v>1104</v>
      </c>
      <c r="I6" s="240" t="s">
        <v>789</v>
      </c>
      <c r="J6" s="249" t="s">
        <v>214</v>
      </c>
      <c r="K6" s="241" t="s">
        <v>217</v>
      </c>
      <c r="L6" s="241" t="s">
        <v>216</v>
      </c>
      <c r="M6" s="239" t="s">
        <v>694</v>
      </c>
      <c r="N6" s="241" t="s">
        <v>1114</v>
      </c>
      <c r="O6" s="239" t="s">
        <v>784</v>
      </c>
      <c r="P6" s="239" t="s">
        <v>785</v>
      </c>
      <c r="Q6" s="239" t="s">
        <v>182</v>
      </c>
    </row>
    <row r="7" spans="1:18" s="154" customFormat="1" ht="15" x14ac:dyDescent="0.35">
      <c r="C7" s="155"/>
      <c r="D7" s="156" t="s">
        <v>62</v>
      </c>
      <c r="E7" s="157"/>
      <c r="F7" s="209"/>
      <c r="G7" s="151"/>
      <c r="H7" s="151"/>
      <c r="I7" s="252"/>
      <c r="J7" s="228"/>
      <c r="K7" s="228"/>
      <c r="L7" s="153"/>
      <c r="M7" s="153"/>
      <c r="N7" s="153"/>
      <c r="Q7" s="157"/>
    </row>
    <row r="8" spans="1:18" s="142" customFormat="1" ht="42" customHeight="1" x14ac:dyDescent="0.2">
      <c r="A8" s="243">
        <v>305</v>
      </c>
      <c r="B8" s="243" t="s">
        <v>186</v>
      </c>
      <c r="C8" s="243" t="s">
        <v>291</v>
      </c>
      <c r="D8" s="244" t="str">
        <f>"PPL Rank: "&amp;A8&amp;REPT(" ",10-LEN(A8))&amp;CHAR(10)&amp;B8&amp;REPT(" ",50-LEN(B8))&amp;CHAR(10)&amp;C8</f>
        <v>PPL Rank: 305       
Ada                                               
Watermain - Repl Various Areas</v>
      </c>
      <c r="E8" s="207" t="s">
        <v>1411</v>
      </c>
      <c r="F8" s="207">
        <v>1</v>
      </c>
      <c r="G8" s="194" t="s">
        <v>1413</v>
      </c>
      <c r="H8" s="194" t="s">
        <v>1413</v>
      </c>
      <c r="I8" s="195">
        <v>0</v>
      </c>
      <c r="J8" s="226">
        <v>0</v>
      </c>
      <c r="K8" s="226">
        <v>0</v>
      </c>
      <c r="L8" s="218">
        <v>0</v>
      </c>
      <c r="M8" s="218">
        <v>0</v>
      </c>
      <c r="N8" s="218">
        <v>0</v>
      </c>
      <c r="O8" s="196"/>
      <c r="Q8" s="194">
        <f>VLOOKUP($A8,'[2]Project Data'!$C$6:$BS$682,67,FALSE)</f>
        <v>0</v>
      </c>
    </row>
    <row r="9" spans="1:18" s="142" customFormat="1" ht="42" customHeight="1" x14ac:dyDescent="0.2">
      <c r="A9" s="243">
        <v>679</v>
      </c>
      <c r="B9" s="243" t="s">
        <v>225</v>
      </c>
      <c r="C9" s="243" t="s">
        <v>958</v>
      </c>
      <c r="D9" s="244" t="str">
        <f t="shared" ref="D9:D263" si="0">"PPL Rank: "&amp;A9&amp;REPT(" ",10-LEN(A9))&amp;CHAR(10)&amp;B9&amp;REPT(" ",50-LEN(B9))&amp;CHAR(10)&amp;C9</f>
        <v>PPL Rank: 679       
Adams                                             
Watermain - Loop &amp; Connect Well No. 5</v>
      </c>
      <c r="E9" s="207" t="s">
        <v>1414</v>
      </c>
      <c r="F9" s="207">
        <v>10</v>
      </c>
      <c r="G9" s="194" t="s">
        <v>1413</v>
      </c>
      <c r="H9" s="194" t="s">
        <v>1415</v>
      </c>
      <c r="I9" s="195">
        <v>0</v>
      </c>
      <c r="J9" s="226">
        <v>0</v>
      </c>
      <c r="K9" s="226">
        <v>0</v>
      </c>
      <c r="L9" s="218">
        <v>0</v>
      </c>
      <c r="M9" s="218">
        <v>0</v>
      </c>
      <c r="N9" s="218">
        <v>0</v>
      </c>
      <c r="O9" s="196"/>
      <c r="Q9" s="194">
        <f>VLOOKUP($A9,'[2]Project Data'!$C$6:$BS$682,67,FALSE)</f>
        <v>0</v>
      </c>
    </row>
    <row r="10" spans="1:18" s="142" customFormat="1" ht="42" customHeight="1" x14ac:dyDescent="0.2">
      <c r="A10" s="243">
        <v>680</v>
      </c>
      <c r="B10" s="243" t="s">
        <v>225</v>
      </c>
      <c r="C10" s="243" t="s">
        <v>1221</v>
      </c>
      <c r="D10" s="244" t="str">
        <f t="shared" si="0"/>
        <v>PPL Rank: 680       
Adams                                             
Source - Well No. 5 &amp; Pumphouse, Ph 1</v>
      </c>
      <c r="E10" s="207" t="s">
        <v>1414</v>
      </c>
      <c r="F10" s="207">
        <v>10</v>
      </c>
      <c r="G10" s="194" t="s">
        <v>1415</v>
      </c>
      <c r="H10" s="194" t="s">
        <v>1413</v>
      </c>
      <c r="I10" s="195">
        <v>45084</v>
      </c>
      <c r="J10" s="226">
        <v>45259</v>
      </c>
      <c r="K10" s="226">
        <v>0</v>
      </c>
      <c r="L10" s="218">
        <v>0</v>
      </c>
      <c r="M10" s="218">
        <v>0</v>
      </c>
      <c r="N10" s="218">
        <v>0</v>
      </c>
      <c r="O10" s="196"/>
      <c r="Q10" s="194">
        <f>VLOOKUP($A10,'[2]Project Data'!$C$6:$BS$682,67,FALSE)</f>
        <v>0</v>
      </c>
    </row>
    <row r="11" spans="1:18" s="142" customFormat="1" ht="42" customHeight="1" x14ac:dyDescent="0.2">
      <c r="A11" s="243">
        <v>681</v>
      </c>
      <c r="B11" s="243" t="s">
        <v>225</v>
      </c>
      <c r="C11" s="243" t="s">
        <v>1222</v>
      </c>
      <c r="D11" s="244" t="str">
        <f t="shared" si="0"/>
        <v>PPL Rank: 681       
Adams                                             
Source - Well No. 5 &amp; Pumphouse, Ph 2</v>
      </c>
      <c r="E11" s="207" t="s">
        <v>1414</v>
      </c>
      <c r="F11" s="207">
        <v>10</v>
      </c>
      <c r="G11" s="194" t="s">
        <v>1413</v>
      </c>
      <c r="H11" s="194" t="s">
        <v>1415</v>
      </c>
      <c r="I11" s="195">
        <v>0</v>
      </c>
      <c r="J11" s="226">
        <v>0</v>
      </c>
      <c r="K11" s="226">
        <v>0</v>
      </c>
      <c r="L11" s="218">
        <v>0</v>
      </c>
      <c r="M11" s="218">
        <v>0</v>
      </c>
      <c r="N11" s="218">
        <v>0</v>
      </c>
      <c r="O11" s="196"/>
      <c r="Q11" s="194">
        <f>VLOOKUP($A11,'[2]Project Data'!$C$6:$BS$682,67,FALSE)</f>
        <v>0</v>
      </c>
    </row>
    <row r="12" spans="1:18" s="142" customFormat="1" ht="42" customHeight="1" x14ac:dyDescent="0.2">
      <c r="A12" s="243">
        <v>706</v>
      </c>
      <c r="B12" s="243" t="s">
        <v>225</v>
      </c>
      <c r="C12" s="243" t="s">
        <v>959</v>
      </c>
      <c r="D12" s="244" t="str">
        <f t="shared" si="0"/>
        <v>PPL Rank: 706       
Adams                                             
Storage - New 125,000 Gallon Tower</v>
      </c>
      <c r="E12" s="207" t="s">
        <v>1414</v>
      </c>
      <c r="F12" s="207">
        <v>10</v>
      </c>
      <c r="G12" s="194" t="s">
        <v>1413</v>
      </c>
      <c r="H12" s="194" t="s">
        <v>1413</v>
      </c>
      <c r="I12" s="195">
        <v>0</v>
      </c>
      <c r="J12" s="226">
        <v>0</v>
      </c>
      <c r="K12" s="226">
        <v>0</v>
      </c>
      <c r="L12" s="218">
        <v>0</v>
      </c>
      <c r="M12" s="218">
        <v>0</v>
      </c>
      <c r="N12" s="218">
        <v>0</v>
      </c>
      <c r="O12" s="196"/>
      <c r="Q12" s="194">
        <f>VLOOKUP($A12,'[2]Project Data'!$C$6:$BS$682,67,FALSE)</f>
        <v>0</v>
      </c>
    </row>
    <row r="13" spans="1:18" s="142" customFormat="1" ht="42" customHeight="1" x14ac:dyDescent="0.2">
      <c r="A13" s="243">
        <v>786</v>
      </c>
      <c r="B13" s="243" t="s">
        <v>225</v>
      </c>
      <c r="C13" s="243" t="s">
        <v>1223</v>
      </c>
      <c r="D13" s="244" t="str">
        <f t="shared" si="0"/>
        <v>PPL Rank: 786       
Adams                                             
Watermain - Water Extension/Replacement</v>
      </c>
      <c r="E13" s="207" t="s">
        <v>1414</v>
      </c>
      <c r="F13" s="207">
        <v>10</v>
      </c>
      <c r="G13" s="194" t="s">
        <v>1413</v>
      </c>
      <c r="H13" s="194" t="s">
        <v>1413</v>
      </c>
      <c r="I13" s="195">
        <v>0</v>
      </c>
      <c r="J13" s="226">
        <v>0</v>
      </c>
      <c r="K13" s="226">
        <v>0</v>
      </c>
      <c r="L13" s="218">
        <v>0</v>
      </c>
      <c r="M13" s="218">
        <v>0</v>
      </c>
      <c r="N13" s="218">
        <v>0</v>
      </c>
      <c r="O13" s="196"/>
      <c r="Q13" s="194">
        <f>VLOOKUP($A13,'[2]Project Data'!$C$6:$BS$682,67,FALSE)</f>
        <v>0</v>
      </c>
    </row>
    <row r="14" spans="1:18" s="142" customFormat="1" ht="42" customHeight="1" x14ac:dyDescent="0.2">
      <c r="A14" s="243">
        <v>787</v>
      </c>
      <c r="B14" s="243" t="s">
        <v>225</v>
      </c>
      <c r="C14" s="243" t="s">
        <v>1224</v>
      </c>
      <c r="D14" s="244" t="str">
        <f t="shared" si="0"/>
        <v>PPL Rank: 787       
Adams                                             
Source - Pumphouse No. 4 Upgrades</v>
      </c>
      <c r="E14" s="207" t="s">
        <v>1414</v>
      </c>
      <c r="F14" s="207">
        <v>10</v>
      </c>
      <c r="G14" s="194" t="s">
        <v>1413</v>
      </c>
      <c r="H14" s="194" t="s">
        <v>1413</v>
      </c>
      <c r="I14" s="195">
        <v>0</v>
      </c>
      <c r="J14" s="226">
        <v>0</v>
      </c>
      <c r="K14" s="226">
        <v>0</v>
      </c>
      <c r="L14" s="218">
        <v>0</v>
      </c>
      <c r="M14" s="218">
        <v>0</v>
      </c>
      <c r="N14" s="218">
        <v>0</v>
      </c>
      <c r="O14" s="196"/>
      <c r="Q14" s="194">
        <f>VLOOKUP($A14,'[2]Project Data'!$C$6:$BS$682,67,FALSE)</f>
        <v>0</v>
      </c>
    </row>
    <row r="15" spans="1:18" s="142" customFormat="1" ht="42" customHeight="1" x14ac:dyDescent="0.2">
      <c r="A15" s="243">
        <v>596</v>
      </c>
      <c r="B15" s="243" t="s">
        <v>1225</v>
      </c>
      <c r="C15" s="243" t="s">
        <v>1226</v>
      </c>
      <c r="D15" s="244" t="str">
        <f t="shared" si="0"/>
        <v>PPL Rank: 596       
Adrian                                            
Treatment - System Improvements</v>
      </c>
      <c r="E15" s="207" t="s">
        <v>1417</v>
      </c>
      <c r="F15" s="207">
        <v>8</v>
      </c>
      <c r="G15" s="194" t="s">
        <v>1413</v>
      </c>
      <c r="H15" s="194" t="s">
        <v>1415</v>
      </c>
      <c r="I15" s="195">
        <v>0</v>
      </c>
      <c r="J15" s="226">
        <v>0</v>
      </c>
      <c r="K15" s="226">
        <v>0</v>
      </c>
      <c r="L15" s="218">
        <v>0</v>
      </c>
      <c r="M15" s="218">
        <v>0</v>
      </c>
      <c r="N15" s="218">
        <v>0</v>
      </c>
      <c r="O15" s="196"/>
      <c r="Q15" s="194">
        <f>VLOOKUP($A15,'[2]Project Data'!$C$6:$BS$682,67,FALSE)</f>
        <v>0</v>
      </c>
    </row>
    <row r="16" spans="1:18" s="142" customFormat="1" ht="42" customHeight="1" x14ac:dyDescent="0.2">
      <c r="A16" s="243">
        <v>144</v>
      </c>
      <c r="B16" s="243" t="s">
        <v>187</v>
      </c>
      <c r="C16" s="243" t="s">
        <v>1227</v>
      </c>
      <c r="D16" s="244" t="str">
        <f t="shared" si="0"/>
        <v>PPL Rank: 144       
Aitkin                                            
Source - Well Installation</v>
      </c>
      <c r="E16" s="207" t="s">
        <v>1411</v>
      </c>
      <c r="F16" s="207" t="s">
        <v>1412</v>
      </c>
      <c r="G16" s="194" t="s">
        <v>1413</v>
      </c>
      <c r="H16" s="194" t="s">
        <v>1415</v>
      </c>
      <c r="I16" s="195">
        <v>0</v>
      </c>
      <c r="J16" s="226">
        <v>0</v>
      </c>
      <c r="K16" s="226">
        <v>0</v>
      </c>
      <c r="L16" s="218">
        <v>0</v>
      </c>
      <c r="M16" s="218">
        <v>0</v>
      </c>
      <c r="N16" s="218">
        <v>0</v>
      </c>
      <c r="O16" s="196"/>
      <c r="Q16" s="194">
        <f>VLOOKUP($A16,'[2]Project Data'!$C$6:$BS$682,67,FALSE)</f>
        <v>0</v>
      </c>
    </row>
    <row r="17" spans="1:17" s="142" customFormat="1" ht="42" customHeight="1" x14ac:dyDescent="0.2">
      <c r="A17" s="243">
        <v>291</v>
      </c>
      <c r="B17" s="243" t="s">
        <v>187</v>
      </c>
      <c r="C17" s="243" t="s">
        <v>1228</v>
      </c>
      <c r="D17" s="244" t="str">
        <f t="shared" si="0"/>
        <v>PPL Rank: 291       
Aitkin                                            
Storage - Water Tower Installation</v>
      </c>
      <c r="E17" s="207" t="s">
        <v>1411</v>
      </c>
      <c r="F17" s="207" t="s">
        <v>1412</v>
      </c>
      <c r="G17" s="194" t="s">
        <v>1413</v>
      </c>
      <c r="H17" s="194" t="s">
        <v>1415</v>
      </c>
      <c r="I17" s="195">
        <v>0</v>
      </c>
      <c r="J17" s="226">
        <v>0</v>
      </c>
      <c r="K17" s="226">
        <v>0</v>
      </c>
      <c r="L17" s="218">
        <v>0</v>
      </c>
      <c r="M17" s="218">
        <v>0</v>
      </c>
      <c r="N17" s="218">
        <v>0</v>
      </c>
      <c r="O17" s="196"/>
      <c r="Q17" s="194">
        <f>VLOOKUP($A17,'[2]Project Data'!$C$6:$BS$682,67,FALSE)</f>
        <v>0</v>
      </c>
    </row>
    <row r="18" spans="1:17" s="142" customFormat="1" ht="42" customHeight="1" x14ac:dyDescent="0.2">
      <c r="A18" s="243">
        <v>293</v>
      </c>
      <c r="B18" s="243" t="s">
        <v>918</v>
      </c>
      <c r="C18" s="243" t="s">
        <v>960</v>
      </c>
      <c r="D18" s="244" t="str">
        <f t="shared" si="0"/>
        <v>PPL Rank: 293       
Akeley                                            
Other - Emergency Generator</v>
      </c>
      <c r="E18" s="207" t="s">
        <v>1411</v>
      </c>
      <c r="F18" s="207">
        <v>2</v>
      </c>
      <c r="G18" s="194" t="s">
        <v>1413</v>
      </c>
      <c r="H18" s="194" t="s">
        <v>1413</v>
      </c>
      <c r="I18" s="195">
        <v>0</v>
      </c>
      <c r="J18" s="226">
        <v>0</v>
      </c>
      <c r="K18" s="226">
        <v>0</v>
      </c>
      <c r="L18" s="218">
        <v>0</v>
      </c>
      <c r="M18" s="218">
        <v>0</v>
      </c>
      <c r="N18" s="218">
        <v>0</v>
      </c>
      <c r="O18" s="196"/>
      <c r="Q18" s="194">
        <f>VLOOKUP($A18,'[2]Project Data'!$C$6:$BS$682,67,FALSE)</f>
        <v>0</v>
      </c>
    </row>
    <row r="19" spans="1:17" s="142" customFormat="1" ht="42" customHeight="1" x14ac:dyDescent="0.2">
      <c r="A19" s="243">
        <v>294</v>
      </c>
      <c r="B19" s="243" t="s">
        <v>918</v>
      </c>
      <c r="C19" s="243" t="s">
        <v>310</v>
      </c>
      <c r="D19" s="244" t="str">
        <f t="shared" si="0"/>
        <v>PPL Rank: 294       
Akeley                                            
Storage - Tower Rehab</v>
      </c>
      <c r="E19" s="207" t="s">
        <v>1411</v>
      </c>
      <c r="F19" s="207">
        <v>2</v>
      </c>
      <c r="G19" s="194" t="s">
        <v>1413</v>
      </c>
      <c r="H19" s="194" t="s">
        <v>1413</v>
      </c>
      <c r="I19" s="195">
        <v>0</v>
      </c>
      <c r="J19" s="226">
        <v>0</v>
      </c>
      <c r="K19" s="226">
        <v>0</v>
      </c>
      <c r="L19" s="218">
        <v>0</v>
      </c>
      <c r="M19" s="218">
        <v>0</v>
      </c>
      <c r="N19" s="218">
        <v>0</v>
      </c>
      <c r="O19" s="196"/>
      <c r="Q19" s="194">
        <f>VLOOKUP($A19,'[2]Project Data'!$C$6:$BS$682,67,FALSE)</f>
        <v>0</v>
      </c>
    </row>
    <row r="20" spans="1:17" s="142" customFormat="1" ht="42" customHeight="1" x14ac:dyDescent="0.2">
      <c r="A20" s="243">
        <v>295</v>
      </c>
      <c r="B20" s="243" t="s">
        <v>918</v>
      </c>
      <c r="C20" s="243" t="s">
        <v>961</v>
      </c>
      <c r="D20" s="244" t="str">
        <f t="shared" si="0"/>
        <v>PPL Rank: 295       
Akeley                                            
Watermain - CIP Replacement</v>
      </c>
      <c r="E20" s="207" t="s">
        <v>1411</v>
      </c>
      <c r="F20" s="207">
        <v>2</v>
      </c>
      <c r="G20" s="194" t="s">
        <v>1413</v>
      </c>
      <c r="H20" s="194" t="s">
        <v>1413</v>
      </c>
      <c r="I20" s="195">
        <v>0</v>
      </c>
      <c r="J20" s="226">
        <v>0</v>
      </c>
      <c r="K20" s="226">
        <v>0</v>
      </c>
      <c r="L20" s="218">
        <v>0</v>
      </c>
      <c r="M20" s="218">
        <v>0</v>
      </c>
      <c r="N20" s="218">
        <v>0</v>
      </c>
      <c r="O20" s="196"/>
      <c r="Q20" s="194">
        <f>VLOOKUP($A20,'[2]Project Data'!$C$6:$BS$682,67,FALSE)</f>
        <v>0</v>
      </c>
    </row>
    <row r="21" spans="1:17" s="142" customFormat="1" ht="42" customHeight="1" x14ac:dyDescent="0.2">
      <c r="A21" s="243">
        <v>296</v>
      </c>
      <c r="B21" s="243" t="s">
        <v>918</v>
      </c>
      <c r="C21" s="243" t="s">
        <v>962</v>
      </c>
      <c r="D21" s="244" t="str">
        <f t="shared" si="0"/>
        <v>PPL Rank: 296       
Akeley                                            
Conservation - Meter Replacement</v>
      </c>
      <c r="E21" s="207" t="s">
        <v>1411</v>
      </c>
      <c r="F21" s="207">
        <v>2</v>
      </c>
      <c r="G21" s="194" t="s">
        <v>1413</v>
      </c>
      <c r="H21" s="194" t="s">
        <v>1413</v>
      </c>
      <c r="I21" s="195">
        <v>0</v>
      </c>
      <c r="J21" s="226">
        <v>0</v>
      </c>
      <c r="K21" s="226">
        <v>0</v>
      </c>
      <c r="L21" s="218">
        <v>0</v>
      </c>
      <c r="M21" s="218">
        <v>0</v>
      </c>
      <c r="N21" s="218">
        <v>0</v>
      </c>
      <c r="O21" s="196"/>
      <c r="Q21" s="194">
        <f>VLOOKUP($A21,'[2]Project Data'!$C$6:$BS$682,67,FALSE)</f>
        <v>0</v>
      </c>
    </row>
    <row r="22" spans="1:17" s="142" customFormat="1" ht="42" customHeight="1" x14ac:dyDescent="0.2">
      <c r="A22" s="243">
        <v>49</v>
      </c>
      <c r="B22" s="243" t="s">
        <v>292</v>
      </c>
      <c r="C22" s="243" t="s">
        <v>1016</v>
      </c>
      <c r="D22" s="244" t="str">
        <f t="shared" si="0"/>
        <v>PPL Rank: 49        
Albert Lea                                        
Other - LSL Replacement</v>
      </c>
      <c r="E22" s="207" t="s">
        <v>1414</v>
      </c>
      <c r="F22" s="207">
        <v>10</v>
      </c>
      <c r="G22" s="194" t="s">
        <v>1413</v>
      </c>
      <c r="H22" s="194" t="s">
        <v>1415</v>
      </c>
      <c r="I22" s="195">
        <v>0</v>
      </c>
      <c r="J22" s="226">
        <v>0</v>
      </c>
      <c r="K22" s="226">
        <v>0</v>
      </c>
      <c r="L22" s="218">
        <v>0</v>
      </c>
      <c r="M22" s="218">
        <v>0</v>
      </c>
      <c r="N22" s="218">
        <v>0</v>
      </c>
      <c r="O22" s="196"/>
      <c r="Q22" s="194">
        <f>VLOOKUP($A22,'[2]Project Data'!$C$6:$BS$682,67,FALSE)</f>
        <v>0</v>
      </c>
    </row>
    <row r="23" spans="1:17" s="142" customFormat="1" ht="42" customHeight="1" x14ac:dyDescent="0.2">
      <c r="A23" s="243">
        <v>324</v>
      </c>
      <c r="B23" s="243" t="s">
        <v>292</v>
      </c>
      <c r="C23" s="243" t="s">
        <v>293</v>
      </c>
      <c r="D23" s="244" t="str">
        <f t="shared" si="0"/>
        <v>PPL Rank: 324       
Albert Lea                                        
Treatment - Nitrification Solution</v>
      </c>
      <c r="E23" s="207" t="s">
        <v>1414</v>
      </c>
      <c r="F23" s="207">
        <v>10</v>
      </c>
      <c r="G23" s="194" t="s">
        <v>1413</v>
      </c>
      <c r="H23" s="194" t="s">
        <v>1413</v>
      </c>
      <c r="I23" s="195">
        <v>0</v>
      </c>
      <c r="J23" s="226">
        <v>0</v>
      </c>
      <c r="K23" s="226">
        <v>0</v>
      </c>
      <c r="L23" s="218">
        <v>0</v>
      </c>
      <c r="M23" s="218">
        <v>0</v>
      </c>
      <c r="N23" s="218">
        <v>0</v>
      </c>
      <c r="O23" s="196"/>
      <c r="Q23" s="194">
        <f>VLOOKUP($A23,'[2]Project Data'!$C$6:$BS$682,67,FALSE)</f>
        <v>0</v>
      </c>
    </row>
    <row r="24" spans="1:17" s="142" customFormat="1" ht="42" customHeight="1" x14ac:dyDescent="0.2">
      <c r="A24" s="243">
        <v>94</v>
      </c>
      <c r="B24" s="243" t="s">
        <v>1118</v>
      </c>
      <c r="C24" s="243" t="s">
        <v>1016</v>
      </c>
      <c r="D24" s="244" t="str">
        <f t="shared" si="0"/>
        <v>PPL Rank: 94        
Alden                                             
Other - LSL Replacement</v>
      </c>
      <c r="E24" s="207" t="s">
        <v>1414</v>
      </c>
      <c r="F24" s="207">
        <v>10</v>
      </c>
      <c r="G24" s="194" t="s">
        <v>1413</v>
      </c>
      <c r="H24" s="194" t="s">
        <v>1413</v>
      </c>
      <c r="I24" s="195">
        <v>0</v>
      </c>
      <c r="J24" s="226">
        <v>0</v>
      </c>
      <c r="K24" s="226">
        <v>0</v>
      </c>
      <c r="L24" s="218">
        <v>0</v>
      </c>
      <c r="M24" s="218">
        <v>0</v>
      </c>
      <c r="N24" s="218">
        <v>0</v>
      </c>
      <c r="O24" s="196"/>
      <c r="Q24" s="194">
        <f>VLOOKUP($A24,'[2]Project Data'!$C$6:$BS$682,67,FALSE)</f>
        <v>0</v>
      </c>
    </row>
    <row r="25" spans="1:17" s="142" customFormat="1" ht="42" customHeight="1" x14ac:dyDescent="0.2">
      <c r="A25" s="243">
        <v>599</v>
      </c>
      <c r="B25" s="243" t="s">
        <v>1118</v>
      </c>
      <c r="C25" s="243" t="s">
        <v>1229</v>
      </c>
      <c r="D25" s="244" t="str">
        <f t="shared" si="0"/>
        <v>PPL Rank: 599       
Alden                                             
Watermain - Citywide System Replacement</v>
      </c>
      <c r="E25" s="207" t="s">
        <v>1414</v>
      </c>
      <c r="F25" s="207">
        <v>10</v>
      </c>
      <c r="G25" s="194" t="s">
        <v>1413</v>
      </c>
      <c r="H25" s="194" t="s">
        <v>1413</v>
      </c>
      <c r="I25" s="195">
        <v>0</v>
      </c>
      <c r="J25" s="226">
        <v>0</v>
      </c>
      <c r="K25" s="226">
        <v>0</v>
      </c>
      <c r="L25" s="218">
        <v>0</v>
      </c>
      <c r="M25" s="218">
        <v>0</v>
      </c>
      <c r="N25" s="218">
        <v>0</v>
      </c>
      <c r="O25" s="196"/>
      <c r="Q25" s="194">
        <f>VLOOKUP($A25,'[2]Project Data'!$C$6:$BS$682,67,FALSE)</f>
        <v>0</v>
      </c>
    </row>
    <row r="26" spans="1:17" s="142" customFormat="1" ht="42" customHeight="1" x14ac:dyDescent="0.2">
      <c r="A26" s="243">
        <v>600</v>
      </c>
      <c r="B26" s="243" t="s">
        <v>1118</v>
      </c>
      <c r="C26" s="243" t="s">
        <v>1230</v>
      </c>
      <c r="D26" s="244" t="str">
        <f t="shared" si="0"/>
        <v>PPL Rank: 600       
Alden                                             
Storage - Elevated Tank Replacement</v>
      </c>
      <c r="E26" s="207" t="s">
        <v>1414</v>
      </c>
      <c r="F26" s="207">
        <v>10</v>
      </c>
      <c r="G26" s="194" t="s">
        <v>1413</v>
      </c>
      <c r="H26" s="194" t="s">
        <v>1413</v>
      </c>
      <c r="I26" s="195">
        <v>0</v>
      </c>
      <c r="J26" s="226">
        <v>0</v>
      </c>
      <c r="K26" s="226">
        <v>0</v>
      </c>
      <c r="L26" s="218">
        <v>0</v>
      </c>
      <c r="M26" s="218">
        <v>0</v>
      </c>
      <c r="N26" s="218">
        <v>0</v>
      </c>
      <c r="O26" s="196"/>
      <c r="Q26" s="194">
        <f>VLOOKUP($A26,'[2]Project Data'!$C$6:$BS$682,67,FALSE)</f>
        <v>0</v>
      </c>
    </row>
    <row r="27" spans="1:17" s="142" customFormat="1" ht="42" customHeight="1" x14ac:dyDescent="0.2">
      <c r="A27" s="243">
        <v>601</v>
      </c>
      <c r="B27" s="243" t="s">
        <v>1118</v>
      </c>
      <c r="C27" s="243" t="s">
        <v>1231</v>
      </c>
      <c r="D27" s="244" t="str">
        <f t="shared" si="0"/>
        <v>PPL Rank: 601       
Alden                                             
Storage - Clear Well Tank Addition</v>
      </c>
      <c r="E27" s="207" t="s">
        <v>1414</v>
      </c>
      <c r="F27" s="207">
        <v>10</v>
      </c>
      <c r="G27" s="194" t="s">
        <v>1413</v>
      </c>
      <c r="H27" s="194" t="s">
        <v>1413</v>
      </c>
      <c r="I27" s="195">
        <v>0</v>
      </c>
      <c r="J27" s="226">
        <v>0</v>
      </c>
      <c r="K27" s="226">
        <v>0</v>
      </c>
      <c r="L27" s="218">
        <v>0</v>
      </c>
      <c r="M27" s="218">
        <v>0</v>
      </c>
      <c r="N27" s="218">
        <v>0</v>
      </c>
      <c r="O27" s="196"/>
      <c r="Q27" s="194">
        <f>VLOOKUP($A27,'[2]Project Data'!$C$6:$BS$682,67,FALSE)</f>
        <v>0</v>
      </c>
    </row>
    <row r="28" spans="1:17" s="142" customFormat="1" ht="42" customHeight="1" x14ac:dyDescent="0.2">
      <c r="A28" s="243">
        <v>699</v>
      </c>
      <c r="B28" s="243" t="s">
        <v>798</v>
      </c>
      <c r="C28" s="243" t="s">
        <v>963</v>
      </c>
      <c r="D28" s="244" t="str">
        <f t="shared" si="0"/>
        <v>PPL Rank: 699       
Alpha                                             
Treatment - Plant &amp; Well Rehab</v>
      </c>
      <c r="E28" s="207" t="s">
        <v>1417</v>
      </c>
      <c r="F28" s="207">
        <v>8</v>
      </c>
      <c r="G28" s="194" t="s">
        <v>1413</v>
      </c>
      <c r="H28" s="194" t="s">
        <v>1413</v>
      </c>
      <c r="I28" s="195">
        <v>0</v>
      </c>
      <c r="J28" s="226">
        <v>0</v>
      </c>
      <c r="K28" s="226">
        <v>0</v>
      </c>
      <c r="L28" s="218">
        <v>0</v>
      </c>
      <c r="M28" s="218" t="s">
        <v>1440</v>
      </c>
      <c r="N28" s="218">
        <v>0</v>
      </c>
      <c r="O28" s="196"/>
      <c r="Q28" s="194">
        <f>VLOOKUP($A28,'[2]Project Data'!$C$6:$BS$682,67,FALSE)</f>
        <v>0</v>
      </c>
    </row>
    <row r="29" spans="1:17" s="142" customFormat="1" ht="42" customHeight="1" x14ac:dyDescent="0.2">
      <c r="A29" s="243">
        <v>834</v>
      </c>
      <c r="B29" s="243" t="s">
        <v>798</v>
      </c>
      <c r="C29" s="243" t="s">
        <v>442</v>
      </c>
      <c r="D29" s="244" t="str">
        <f t="shared" si="0"/>
        <v>PPL Rank: 834       
Alpha                                             
Watermain - Replacement</v>
      </c>
      <c r="E29" s="207" t="s">
        <v>1417</v>
      </c>
      <c r="F29" s="207">
        <v>8</v>
      </c>
      <c r="G29" s="194" t="s">
        <v>1413</v>
      </c>
      <c r="H29" s="194" t="s">
        <v>1413</v>
      </c>
      <c r="I29" s="195">
        <v>0</v>
      </c>
      <c r="J29" s="226">
        <v>0</v>
      </c>
      <c r="K29" s="226">
        <v>0</v>
      </c>
      <c r="L29" s="218">
        <v>0</v>
      </c>
      <c r="M29" s="218" t="s">
        <v>1440</v>
      </c>
      <c r="N29" s="218">
        <v>0</v>
      </c>
      <c r="O29" s="196"/>
      <c r="Q29" s="194">
        <f>VLOOKUP($A29,'[2]Project Data'!$C$6:$BS$682,67,FALSE)</f>
        <v>0</v>
      </c>
    </row>
    <row r="30" spans="1:17" s="142" customFormat="1" ht="42" customHeight="1" x14ac:dyDescent="0.2">
      <c r="A30" s="243">
        <v>89</v>
      </c>
      <c r="B30" s="243" t="s">
        <v>799</v>
      </c>
      <c r="C30" s="243" t="s">
        <v>1016</v>
      </c>
      <c r="D30" s="244" t="str">
        <f t="shared" si="0"/>
        <v>PPL Rank: 89        
Altura                                            
Other - LSL Replacement</v>
      </c>
      <c r="E30" s="207" t="s">
        <v>1414</v>
      </c>
      <c r="F30" s="207">
        <v>10</v>
      </c>
      <c r="G30" s="194" t="s">
        <v>1413</v>
      </c>
      <c r="H30" s="194" t="s">
        <v>1415</v>
      </c>
      <c r="I30" s="195">
        <v>0</v>
      </c>
      <c r="J30" s="226">
        <v>0</v>
      </c>
      <c r="K30" s="226">
        <v>0</v>
      </c>
      <c r="L30" s="218">
        <v>0</v>
      </c>
      <c r="M30" s="218">
        <v>0</v>
      </c>
      <c r="N30" s="218">
        <v>0</v>
      </c>
      <c r="O30" s="196"/>
      <c r="Q30" s="194">
        <f>VLOOKUP($A30,'[2]Project Data'!$C$6:$BS$682,67,FALSE)</f>
        <v>0</v>
      </c>
    </row>
    <row r="31" spans="1:17" s="142" customFormat="1" ht="42" customHeight="1" x14ac:dyDescent="0.2">
      <c r="A31" s="243">
        <v>568</v>
      </c>
      <c r="B31" s="243" t="s">
        <v>799</v>
      </c>
      <c r="C31" s="243" t="s">
        <v>964</v>
      </c>
      <c r="D31" s="244" t="str">
        <f t="shared" si="0"/>
        <v xml:space="preserve">PPL Rank: 568       
Altura                                            
Source - Rehab Well Houses </v>
      </c>
      <c r="E31" s="207" t="s">
        <v>1414</v>
      </c>
      <c r="F31" s="207">
        <v>10</v>
      </c>
      <c r="G31" s="194" t="s">
        <v>1413</v>
      </c>
      <c r="H31" s="194" t="s">
        <v>1413</v>
      </c>
      <c r="I31" s="195">
        <v>0</v>
      </c>
      <c r="J31" s="226">
        <v>0</v>
      </c>
      <c r="K31" s="226">
        <v>0</v>
      </c>
      <c r="L31" s="218">
        <v>0</v>
      </c>
      <c r="M31" s="218" t="s">
        <v>1431</v>
      </c>
      <c r="N31" s="218">
        <v>0</v>
      </c>
      <c r="O31" s="196"/>
      <c r="Q31" s="194">
        <f>VLOOKUP($A31,'[2]Project Data'!$C$6:$BS$682,67,FALSE)</f>
        <v>0</v>
      </c>
    </row>
    <row r="32" spans="1:17" s="142" customFormat="1" ht="42" customHeight="1" x14ac:dyDescent="0.2">
      <c r="A32" s="243">
        <v>569</v>
      </c>
      <c r="B32" s="243" t="s">
        <v>799</v>
      </c>
      <c r="C32" s="243" t="s">
        <v>442</v>
      </c>
      <c r="D32" s="244" t="str">
        <f t="shared" si="0"/>
        <v>PPL Rank: 569       
Altura                                            
Watermain - Replacement</v>
      </c>
      <c r="E32" s="207" t="s">
        <v>1414</v>
      </c>
      <c r="F32" s="207">
        <v>10</v>
      </c>
      <c r="G32" s="194" t="s">
        <v>1413</v>
      </c>
      <c r="H32" s="194" t="s">
        <v>1413</v>
      </c>
      <c r="I32" s="195">
        <v>0</v>
      </c>
      <c r="J32" s="226">
        <v>0</v>
      </c>
      <c r="K32" s="226">
        <v>0</v>
      </c>
      <c r="L32" s="218">
        <v>0</v>
      </c>
      <c r="M32" s="218" t="s">
        <v>1431</v>
      </c>
      <c r="N32" s="218">
        <v>0</v>
      </c>
      <c r="O32" s="196"/>
      <c r="Q32" s="194">
        <f>VLOOKUP($A32,'[2]Project Data'!$C$6:$BS$682,67,FALSE)</f>
        <v>0</v>
      </c>
    </row>
    <row r="33" spans="1:17" s="142" customFormat="1" ht="42" customHeight="1" x14ac:dyDescent="0.2">
      <c r="A33" s="243">
        <v>592</v>
      </c>
      <c r="B33" s="243" t="s">
        <v>799</v>
      </c>
      <c r="C33" s="243" t="s">
        <v>1232</v>
      </c>
      <c r="D33" s="244" t="str">
        <f t="shared" si="0"/>
        <v>PPL Rank: 592       
Altura                                            
Watermain - Street/Utility Replacement</v>
      </c>
      <c r="E33" s="207" t="s">
        <v>1414</v>
      </c>
      <c r="F33" s="207">
        <v>10</v>
      </c>
      <c r="G33" s="194" t="s">
        <v>1413</v>
      </c>
      <c r="H33" s="194" t="s">
        <v>1413</v>
      </c>
      <c r="I33" s="195">
        <v>0</v>
      </c>
      <c r="J33" s="226">
        <v>0</v>
      </c>
      <c r="K33" s="226">
        <v>0</v>
      </c>
      <c r="L33" s="218">
        <v>0</v>
      </c>
      <c r="M33" s="218">
        <v>0</v>
      </c>
      <c r="N33" s="218">
        <v>0</v>
      </c>
      <c r="O33" s="196"/>
      <c r="Q33" s="194">
        <f>VLOOKUP($A33,'[2]Project Data'!$C$6:$BS$682,67,FALSE)</f>
        <v>0</v>
      </c>
    </row>
    <row r="34" spans="1:17" s="142" customFormat="1" ht="42" customHeight="1" x14ac:dyDescent="0.2">
      <c r="A34" s="243">
        <v>173</v>
      </c>
      <c r="B34" s="243" t="s">
        <v>294</v>
      </c>
      <c r="C34" s="243" t="s">
        <v>296</v>
      </c>
      <c r="D34" s="244" t="str">
        <f t="shared" si="0"/>
        <v>PPL Rank: 173       
Amboy                                             
Treatment - RO for Chlorides</v>
      </c>
      <c r="E34" s="207" t="s">
        <v>1414</v>
      </c>
      <c r="F34" s="207">
        <v>9</v>
      </c>
      <c r="G34" s="194" t="s">
        <v>1413</v>
      </c>
      <c r="H34" s="194" t="s">
        <v>1413</v>
      </c>
      <c r="I34" s="195">
        <v>0</v>
      </c>
      <c r="J34" s="226">
        <v>0</v>
      </c>
      <c r="K34" s="226">
        <v>0</v>
      </c>
      <c r="L34" s="218">
        <v>0</v>
      </c>
      <c r="M34" s="218" t="s">
        <v>1431</v>
      </c>
      <c r="N34" s="218">
        <v>0</v>
      </c>
      <c r="O34" s="196"/>
      <c r="Q34" s="194">
        <f>VLOOKUP($A34,'[2]Project Data'!$C$6:$BS$682,67,FALSE)</f>
        <v>0</v>
      </c>
    </row>
    <row r="35" spans="1:17" s="142" customFormat="1" ht="42" customHeight="1" x14ac:dyDescent="0.2">
      <c r="A35" s="243">
        <v>193</v>
      </c>
      <c r="B35" s="243" t="s">
        <v>294</v>
      </c>
      <c r="C35" s="243" t="s">
        <v>295</v>
      </c>
      <c r="D35" s="244" t="str">
        <f t="shared" si="0"/>
        <v>PPL Rank: 193       
Amboy                                             
Watermain - Repl North St.,Loop Radke St</v>
      </c>
      <c r="E35" s="207" t="s">
        <v>1414</v>
      </c>
      <c r="F35" s="207">
        <v>9</v>
      </c>
      <c r="G35" s="194" t="s">
        <v>1413</v>
      </c>
      <c r="H35" s="194" t="s">
        <v>1413</v>
      </c>
      <c r="I35" s="195">
        <v>0</v>
      </c>
      <c r="J35" s="226">
        <v>0</v>
      </c>
      <c r="K35" s="226">
        <v>0</v>
      </c>
      <c r="L35" s="218">
        <v>218748.8373068017</v>
      </c>
      <c r="M35" s="218" t="s">
        <v>1431</v>
      </c>
      <c r="N35" s="218">
        <v>0</v>
      </c>
      <c r="O35" s="196"/>
      <c r="Q35" s="194">
        <f>VLOOKUP($A35,'[2]Project Data'!$C$6:$BS$682,67,FALSE)</f>
        <v>0</v>
      </c>
    </row>
    <row r="36" spans="1:17" s="142" customFormat="1" ht="42" customHeight="1" x14ac:dyDescent="0.2">
      <c r="A36" s="243">
        <v>180</v>
      </c>
      <c r="B36" s="243" t="s">
        <v>188</v>
      </c>
      <c r="C36" s="243" t="s">
        <v>297</v>
      </c>
      <c r="D36" s="244" t="str">
        <f t="shared" si="0"/>
        <v>PPL Rank: 180       
Annandale                                         
Watermain - Repl Elm St. &amp; Loop Poplar.</v>
      </c>
      <c r="E36" s="207" t="s">
        <v>165</v>
      </c>
      <c r="F36" s="207" t="s">
        <v>1419</v>
      </c>
      <c r="G36" s="194" t="s">
        <v>1413</v>
      </c>
      <c r="H36" s="194" t="s">
        <v>1413</v>
      </c>
      <c r="I36" s="195">
        <v>0</v>
      </c>
      <c r="J36" s="226">
        <v>0</v>
      </c>
      <c r="K36" s="226">
        <v>0</v>
      </c>
      <c r="L36" s="218">
        <v>0</v>
      </c>
      <c r="M36" s="218">
        <v>0</v>
      </c>
      <c r="N36" s="218">
        <v>0</v>
      </c>
      <c r="O36" s="196"/>
      <c r="Q36" s="194">
        <f>VLOOKUP($A36,'[2]Project Data'!$C$6:$BS$682,67,FALSE)</f>
        <v>0</v>
      </c>
    </row>
    <row r="37" spans="1:17" s="142" customFormat="1" ht="42" customHeight="1" x14ac:dyDescent="0.2">
      <c r="A37" s="243">
        <v>387</v>
      </c>
      <c r="B37" s="243" t="s">
        <v>188</v>
      </c>
      <c r="C37" s="243" t="s">
        <v>310</v>
      </c>
      <c r="D37" s="244" t="str">
        <f t="shared" si="0"/>
        <v>PPL Rank: 387       
Annandale                                         
Storage - Tower Rehab</v>
      </c>
      <c r="E37" s="207" t="s">
        <v>165</v>
      </c>
      <c r="F37" s="207" t="s">
        <v>1419</v>
      </c>
      <c r="G37" s="194" t="s">
        <v>1415</v>
      </c>
      <c r="H37" s="194" t="s">
        <v>1413</v>
      </c>
      <c r="I37" s="195">
        <v>45075</v>
      </c>
      <c r="J37" s="226">
        <v>0</v>
      </c>
      <c r="K37" s="226">
        <v>0</v>
      </c>
      <c r="L37" s="218">
        <v>0</v>
      </c>
      <c r="M37" s="218">
        <v>0</v>
      </c>
      <c r="N37" s="218">
        <v>0</v>
      </c>
      <c r="O37" s="196"/>
      <c r="Q37" s="194">
        <f>VLOOKUP($A37,'[2]Project Data'!$C$6:$BS$682,67,FALSE)</f>
        <v>0</v>
      </c>
    </row>
    <row r="38" spans="1:17" s="142" customFormat="1" ht="42" customHeight="1" x14ac:dyDescent="0.2">
      <c r="A38" s="243">
        <v>103</v>
      </c>
      <c r="B38" s="243" t="s">
        <v>1233</v>
      </c>
      <c r="C38" s="243" t="s">
        <v>1234</v>
      </c>
      <c r="D38" s="244" t="str">
        <f t="shared" si="0"/>
        <v>PPL Rank: 103       
Anoka                                             
Other - LSL Repl (2024 project)</v>
      </c>
      <c r="E38" s="207" t="s">
        <v>1420</v>
      </c>
      <c r="F38" s="207">
        <v>11</v>
      </c>
      <c r="G38" s="194" t="s">
        <v>1413</v>
      </c>
      <c r="H38" s="194" t="s">
        <v>1415</v>
      </c>
      <c r="I38" s="195">
        <v>0</v>
      </c>
      <c r="J38" s="226">
        <v>0</v>
      </c>
      <c r="K38" s="226">
        <v>0</v>
      </c>
      <c r="L38" s="218">
        <v>0</v>
      </c>
      <c r="M38" s="218">
        <v>0</v>
      </c>
      <c r="N38" s="218">
        <v>0</v>
      </c>
      <c r="O38" s="196"/>
      <c r="Q38" s="194">
        <f>VLOOKUP($A38,'[2]Project Data'!$C$6:$BS$682,67,FALSE)</f>
        <v>0</v>
      </c>
    </row>
    <row r="39" spans="1:17" s="142" customFormat="1" ht="42" customHeight="1" x14ac:dyDescent="0.2">
      <c r="A39" s="243">
        <v>104</v>
      </c>
      <c r="B39" s="243" t="s">
        <v>1233</v>
      </c>
      <c r="C39" s="243" t="s">
        <v>1235</v>
      </c>
      <c r="D39" s="244" t="str">
        <f t="shared" si="0"/>
        <v>PPL Rank: 104       
Anoka                                             
Other - LSL Repl (2000-2014 project area)</v>
      </c>
      <c r="E39" s="207" t="s">
        <v>1420</v>
      </c>
      <c r="F39" s="207">
        <v>11</v>
      </c>
      <c r="G39" s="194" t="s">
        <v>1413</v>
      </c>
      <c r="H39" s="194" t="s">
        <v>1415</v>
      </c>
      <c r="I39" s="195">
        <v>0</v>
      </c>
      <c r="J39" s="226">
        <v>0</v>
      </c>
      <c r="K39" s="226">
        <v>0</v>
      </c>
      <c r="L39" s="218">
        <v>0</v>
      </c>
      <c r="M39" s="218">
        <v>0</v>
      </c>
      <c r="N39" s="218">
        <v>0</v>
      </c>
      <c r="O39" s="196"/>
      <c r="Q39" s="194">
        <f>VLOOKUP($A39,'[2]Project Data'!$C$6:$BS$682,67,FALSE)</f>
        <v>0</v>
      </c>
    </row>
    <row r="40" spans="1:17" s="142" customFormat="1" ht="42" customHeight="1" x14ac:dyDescent="0.2">
      <c r="A40" s="243">
        <v>286</v>
      </c>
      <c r="B40" s="243" t="s">
        <v>67</v>
      </c>
      <c r="C40" s="243" t="s">
        <v>965</v>
      </c>
      <c r="D40" s="244" t="str">
        <f t="shared" si="0"/>
        <v>PPL Rank: 286       
Appleton                                          
Watermain - Water Distribution Imprvmnts</v>
      </c>
      <c r="E40" s="207" t="s">
        <v>165</v>
      </c>
      <c r="F40" s="207" t="s">
        <v>1421</v>
      </c>
      <c r="G40" s="194" t="s">
        <v>1415</v>
      </c>
      <c r="H40" s="194" t="s">
        <v>1413</v>
      </c>
      <c r="I40" s="195">
        <v>44652</v>
      </c>
      <c r="J40" s="226">
        <v>0</v>
      </c>
      <c r="K40" s="226">
        <v>5000000</v>
      </c>
      <c r="L40" s="218">
        <v>5000000</v>
      </c>
      <c r="M40" s="218">
        <v>0</v>
      </c>
      <c r="N40" s="218">
        <v>0</v>
      </c>
      <c r="O40" s="196"/>
      <c r="Q40" s="194">
        <f>VLOOKUP($A40,'[2]Project Data'!$C$6:$BS$682,67,FALSE)</f>
        <v>0</v>
      </c>
    </row>
    <row r="41" spans="1:17" s="142" customFormat="1" ht="42" customHeight="1" x14ac:dyDescent="0.2">
      <c r="A41" s="243">
        <v>287</v>
      </c>
      <c r="B41" s="243" t="s">
        <v>67</v>
      </c>
      <c r="C41" s="243" t="s">
        <v>966</v>
      </c>
      <c r="D41" s="244" t="str">
        <f t="shared" si="0"/>
        <v>PPL Rank: 287       
Appleton                                          
Watermain - Replace 20 Blocks</v>
      </c>
      <c r="E41" s="207" t="s">
        <v>165</v>
      </c>
      <c r="F41" s="207" t="s">
        <v>1421</v>
      </c>
      <c r="G41" s="194" t="s">
        <v>1413</v>
      </c>
      <c r="H41" s="194" t="s">
        <v>1415</v>
      </c>
      <c r="I41" s="195">
        <v>0</v>
      </c>
      <c r="J41" s="226">
        <v>0</v>
      </c>
      <c r="K41" s="226">
        <v>0</v>
      </c>
      <c r="L41" s="218">
        <v>0</v>
      </c>
      <c r="M41" s="218">
        <v>0</v>
      </c>
      <c r="N41" s="218">
        <v>0</v>
      </c>
      <c r="O41" s="196"/>
      <c r="Q41" s="194">
        <f>VLOOKUP($A41,'[2]Project Data'!$C$6:$BS$682,67,FALSE)</f>
        <v>0</v>
      </c>
    </row>
    <row r="42" spans="1:17" s="142" customFormat="1" ht="42" customHeight="1" x14ac:dyDescent="0.2">
      <c r="A42" s="243">
        <v>682</v>
      </c>
      <c r="B42" s="243" t="s">
        <v>299</v>
      </c>
      <c r="C42" s="243" t="s">
        <v>300</v>
      </c>
      <c r="D42" s="244" t="str">
        <f t="shared" si="0"/>
        <v>PPL Rank: 682       
Argyle                                            
Source - New Well</v>
      </c>
      <c r="E42" s="207" t="s">
        <v>1411</v>
      </c>
      <c r="F42" s="207">
        <v>1</v>
      </c>
      <c r="G42" s="194" t="s">
        <v>1413</v>
      </c>
      <c r="H42" s="194" t="s">
        <v>1413</v>
      </c>
      <c r="I42" s="195">
        <v>0</v>
      </c>
      <c r="J42" s="226">
        <v>0</v>
      </c>
      <c r="K42" s="226">
        <v>0</v>
      </c>
      <c r="L42" s="218">
        <v>0</v>
      </c>
      <c r="M42" s="218" t="s">
        <v>1431</v>
      </c>
      <c r="N42" s="218">
        <v>0</v>
      </c>
      <c r="O42" s="196"/>
      <c r="Q42" s="194">
        <f>VLOOKUP($A42,'[2]Project Data'!$C$6:$BS$682,67,FALSE)</f>
        <v>0</v>
      </c>
    </row>
    <row r="43" spans="1:17" s="142" customFormat="1" ht="42" customHeight="1" x14ac:dyDescent="0.2">
      <c r="A43" s="243">
        <v>683</v>
      </c>
      <c r="B43" s="243" t="s">
        <v>299</v>
      </c>
      <c r="C43" s="243" t="s">
        <v>301</v>
      </c>
      <c r="D43" s="244" t="str">
        <f t="shared" si="0"/>
        <v>PPL Rank: 683       
Argyle                                            
Treatment - Plant Rehab + Softening</v>
      </c>
      <c r="E43" s="207" t="s">
        <v>1411</v>
      </c>
      <c r="F43" s="207">
        <v>1</v>
      </c>
      <c r="G43" s="194" t="s">
        <v>1413</v>
      </c>
      <c r="H43" s="194" t="s">
        <v>1413</v>
      </c>
      <c r="I43" s="195">
        <v>0</v>
      </c>
      <c r="J43" s="226">
        <v>0</v>
      </c>
      <c r="K43" s="226">
        <v>0</v>
      </c>
      <c r="L43" s="218">
        <v>0</v>
      </c>
      <c r="M43" s="218" t="s">
        <v>1431</v>
      </c>
      <c r="N43" s="218">
        <v>0</v>
      </c>
      <c r="O43" s="196"/>
      <c r="Q43" s="194">
        <f>VLOOKUP($A43,'[2]Project Data'!$C$6:$BS$682,67,FALSE)</f>
        <v>0</v>
      </c>
    </row>
    <row r="44" spans="1:17" s="142" customFormat="1" ht="42" customHeight="1" x14ac:dyDescent="0.2">
      <c r="A44" s="243">
        <v>794</v>
      </c>
      <c r="B44" s="243" t="s">
        <v>299</v>
      </c>
      <c r="C44" s="243" t="s">
        <v>302</v>
      </c>
      <c r="D44" s="244" t="str">
        <f t="shared" si="0"/>
        <v>PPL Rank: 794       
Argyle                                            
Storage - New 100,000 Gal Tower</v>
      </c>
      <c r="E44" s="207" t="s">
        <v>1411</v>
      </c>
      <c r="F44" s="207">
        <v>1</v>
      </c>
      <c r="G44" s="194" t="s">
        <v>1413</v>
      </c>
      <c r="H44" s="194" t="s">
        <v>1413</v>
      </c>
      <c r="I44" s="195">
        <v>0</v>
      </c>
      <c r="J44" s="226">
        <v>0</v>
      </c>
      <c r="K44" s="226">
        <v>0</v>
      </c>
      <c r="L44" s="218">
        <v>0</v>
      </c>
      <c r="M44" s="218">
        <v>0</v>
      </c>
      <c r="N44" s="218">
        <v>0</v>
      </c>
      <c r="O44" s="196"/>
      <c r="Q44" s="194">
        <f>VLOOKUP($A44,'[2]Project Data'!$C$6:$BS$682,67,FALSE)</f>
        <v>0</v>
      </c>
    </row>
    <row r="45" spans="1:17" s="142" customFormat="1" ht="42" customHeight="1" x14ac:dyDescent="0.2">
      <c r="A45" s="243">
        <v>795</v>
      </c>
      <c r="B45" s="243" t="s">
        <v>299</v>
      </c>
      <c r="C45" s="243" t="s">
        <v>303</v>
      </c>
      <c r="D45" s="244" t="str">
        <f t="shared" si="0"/>
        <v>PPL Rank: 795       
Argyle                                            
Watermain - Repl Transmission Line</v>
      </c>
      <c r="E45" s="207" t="s">
        <v>1411</v>
      </c>
      <c r="F45" s="207">
        <v>1</v>
      </c>
      <c r="G45" s="194" t="s">
        <v>1413</v>
      </c>
      <c r="H45" s="194" t="s">
        <v>1413</v>
      </c>
      <c r="I45" s="195">
        <v>0</v>
      </c>
      <c r="J45" s="226">
        <v>0</v>
      </c>
      <c r="K45" s="226">
        <v>0</v>
      </c>
      <c r="L45" s="218">
        <v>0</v>
      </c>
      <c r="M45" s="218">
        <v>0</v>
      </c>
      <c r="N45" s="218">
        <v>0</v>
      </c>
      <c r="O45" s="196"/>
      <c r="Q45" s="194">
        <f>VLOOKUP($A45,'[2]Project Data'!$C$6:$BS$682,67,FALSE)</f>
        <v>0</v>
      </c>
    </row>
    <row r="46" spans="1:17" s="142" customFormat="1" ht="42" customHeight="1" x14ac:dyDescent="0.2">
      <c r="A46" s="243">
        <v>212</v>
      </c>
      <c r="B46" s="243" t="s">
        <v>304</v>
      </c>
      <c r="C46" s="243" t="s">
        <v>305</v>
      </c>
      <c r="D46" s="244" t="str">
        <f t="shared" si="0"/>
        <v>PPL Rank: 212       
Arlington                                         
Treatment - Rehab Plant &amp; Well 2</v>
      </c>
      <c r="E46" s="207" t="s">
        <v>1414</v>
      </c>
      <c r="F46" s="207">
        <v>9</v>
      </c>
      <c r="G46" s="194" t="s">
        <v>1413</v>
      </c>
      <c r="H46" s="194" t="s">
        <v>1413</v>
      </c>
      <c r="I46" s="195">
        <v>0</v>
      </c>
      <c r="J46" s="226">
        <v>0</v>
      </c>
      <c r="K46" s="226">
        <v>0</v>
      </c>
      <c r="L46" s="218">
        <v>0</v>
      </c>
      <c r="M46" s="218">
        <v>0</v>
      </c>
      <c r="N46" s="218">
        <v>0</v>
      </c>
      <c r="O46" s="196"/>
      <c r="Q46" s="194">
        <f>VLOOKUP($A46,'[2]Project Data'!$C$6:$BS$682,67,FALSE)</f>
        <v>0</v>
      </c>
    </row>
    <row r="47" spans="1:17" s="142" customFormat="1" ht="42" customHeight="1" x14ac:dyDescent="0.2">
      <c r="A47" s="243">
        <v>59</v>
      </c>
      <c r="B47" s="243" t="s">
        <v>308</v>
      </c>
      <c r="C47" s="243" t="s">
        <v>968</v>
      </c>
      <c r="D47" s="244" t="str">
        <f t="shared" si="0"/>
        <v>PPL Rank: 59        
Atwater                                           
Treatment - Manganese Treatment &amp; Well</v>
      </c>
      <c r="E47" s="207" t="s">
        <v>165</v>
      </c>
      <c r="F47" s="207" t="s">
        <v>1423</v>
      </c>
      <c r="G47" s="194" t="s">
        <v>1413</v>
      </c>
      <c r="H47" s="194" t="s">
        <v>1415</v>
      </c>
      <c r="I47" s="195">
        <v>0</v>
      </c>
      <c r="J47" s="226">
        <v>0</v>
      </c>
      <c r="K47" s="226">
        <v>0</v>
      </c>
      <c r="L47" s="218">
        <v>359296.0935189568</v>
      </c>
      <c r="M47" s="218">
        <v>0</v>
      </c>
      <c r="N47" s="218">
        <v>0</v>
      </c>
      <c r="O47" s="196"/>
      <c r="Q47" s="194">
        <f>VLOOKUP($A47,'[2]Project Data'!$C$6:$BS$682,67,FALSE)</f>
        <v>0</v>
      </c>
    </row>
    <row r="48" spans="1:17" s="142" customFormat="1" ht="42" customHeight="1" x14ac:dyDescent="0.2">
      <c r="A48" s="243">
        <v>70</v>
      </c>
      <c r="B48" s="243" t="s">
        <v>308</v>
      </c>
      <c r="C48" s="243" t="s">
        <v>1016</v>
      </c>
      <c r="D48" s="244" t="str">
        <f t="shared" si="0"/>
        <v>PPL Rank: 70        
Atwater                                           
Other - LSL Replacement</v>
      </c>
      <c r="E48" s="207" t="s">
        <v>165</v>
      </c>
      <c r="F48" s="207" t="s">
        <v>1423</v>
      </c>
      <c r="G48" s="194" t="s">
        <v>1413</v>
      </c>
      <c r="H48" s="194" t="s">
        <v>1415</v>
      </c>
      <c r="I48" s="195">
        <v>0</v>
      </c>
      <c r="J48" s="226">
        <v>0</v>
      </c>
      <c r="K48" s="226">
        <v>0</v>
      </c>
      <c r="L48" s="218">
        <v>0</v>
      </c>
      <c r="M48" s="218">
        <v>0</v>
      </c>
      <c r="N48" s="218">
        <v>0</v>
      </c>
      <c r="O48" s="196"/>
      <c r="Q48" s="194">
        <f>VLOOKUP($A48,'[2]Project Data'!$C$6:$BS$682,67,FALSE)</f>
        <v>0</v>
      </c>
    </row>
    <row r="49" spans="1:17" s="142" customFormat="1" ht="42" customHeight="1" x14ac:dyDescent="0.2">
      <c r="A49" s="243">
        <v>206</v>
      </c>
      <c r="B49" s="243" t="s">
        <v>308</v>
      </c>
      <c r="C49" s="243" t="s">
        <v>719</v>
      </c>
      <c r="D49" s="244" t="str">
        <f t="shared" si="0"/>
        <v>PPL Rank: 206       
Atwater                                           
Source - Well &amp; Wellhouse Improvements</v>
      </c>
      <c r="E49" s="207" t="s">
        <v>165</v>
      </c>
      <c r="F49" s="207" t="s">
        <v>1423</v>
      </c>
      <c r="G49" s="194" t="s">
        <v>1413</v>
      </c>
      <c r="H49" s="194" t="s">
        <v>1415</v>
      </c>
      <c r="I49" s="195">
        <v>0</v>
      </c>
      <c r="J49" s="226">
        <v>0</v>
      </c>
      <c r="K49" s="226">
        <v>0</v>
      </c>
      <c r="L49" s="218">
        <v>0</v>
      </c>
      <c r="M49" s="218">
        <v>0</v>
      </c>
      <c r="N49" s="218">
        <v>0</v>
      </c>
      <c r="O49" s="196"/>
      <c r="Q49" s="194">
        <f>VLOOKUP($A49,'[2]Project Data'!$C$6:$BS$682,67,FALSE)</f>
        <v>0</v>
      </c>
    </row>
    <row r="50" spans="1:17" s="142" customFormat="1" ht="42" customHeight="1" x14ac:dyDescent="0.2">
      <c r="A50" s="243">
        <v>514</v>
      </c>
      <c r="B50" s="243" t="s">
        <v>308</v>
      </c>
      <c r="C50" s="243" t="s">
        <v>967</v>
      </c>
      <c r="D50" s="244" t="str">
        <f t="shared" si="0"/>
        <v>PPL Rank: 514       
Atwater                                           
Watermain - North Side Improvements</v>
      </c>
      <c r="E50" s="207" t="s">
        <v>165</v>
      </c>
      <c r="F50" s="207" t="s">
        <v>1423</v>
      </c>
      <c r="G50" s="194" t="s">
        <v>1415</v>
      </c>
      <c r="H50" s="194" t="s">
        <v>1413</v>
      </c>
      <c r="I50" s="195">
        <v>45075</v>
      </c>
      <c r="J50" s="226">
        <v>0</v>
      </c>
      <c r="K50" s="226">
        <v>291955</v>
      </c>
      <c r="L50" s="218">
        <v>291954.71641838813</v>
      </c>
      <c r="M50" s="218">
        <v>0</v>
      </c>
      <c r="N50" s="218">
        <v>0</v>
      </c>
      <c r="O50" s="196"/>
      <c r="Q50" s="194">
        <f>VLOOKUP($A50,'[2]Project Data'!$C$6:$BS$682,67,FALSE)</f>
        <v>0</v>
      </c>
    </row>
    <row r="51" spans="1:17" s="142" customFormat="1" ht="42" customHeight="1" x14ac:dyDescent="0.2">
      <c r="A51" s="243">
        <v>484</v>
      </c>
      <c r="B51" s="243" t="s">
        <v>309</v>
      </c>
      <c r="C51" s="243" t="s">
        <v>310</v>
      </c>
      <c r="D51" s="244" t="str">
        <f t="shared" si="0"/>
        <v>PPL Rank: 484       
Audubon                                           
Storage - Tower Rehab</v>
      </c>
      <c r="E51" s="207" t="s">
        <v>1416</v>
      </c>
      <c r="F51" s="207">
        <v>4</v>
      </c>
      <c r="G51" s="194" t="s">
        <v>1413</v>
      </c>
      <c r="H51" s="194" t="s">
        <v>1413</v>
      </c>
      <c r="I51" s="195">
        <v>0</v>
      </c>
      <c r="J51" s="226">
        <v>0</v>
      </c>
      <c r="K51" s="226">
        <v>0</v>
      </c>
      <c r="L51" s="218">
        <v>173884.62365525565</v>
      </c>
      <c r="M51" s="218" t="s">
        <v>1441</v>
      </c>
      <c r="N51" s="218">
        <v>0</v>
      </c>
      <c r="O51" s="196"/>
      <c r="Q51" s="194">
        <f>VLOOKUP($A51,'[2]Project Data'!$C$6:$BS$682,67,FALSE)</f>
        <v>0</v>
      </c>
    </row>
    <row r="52" spans="1:17" s="142" customFormat="1" ht="42" customHeight="1" x14ac:dyDescent="0.2">
      <c r="A52" s="243">
        <v>666</v>
      </c>
      <c r="B52" s="243" t="s">
        <v>309</v>
      </c>
      <c r="C52" s="243" t="s">
        <v>311</v>
      </c>
      <c r="D52" s="244" t="str">
        <f t="shared" si="0"/>
        <v>PPL Rank: 666       
Audubon                                           
Watermain - Falcon Street Loop</v>
      </c>
      <c r="E52" s="207" t="s">
        <v>1416</v>
      </c>
      <c r="F52" s="207">
        <v>4</v>
      </c>
      <c r="G52" s="194" t="s">
        <v>1413</v>
      </c>
      <c r="H52" s="194" t="s">
        <v>1413</v>
      </c>
      <c r="I52" s="195">
        <v>0</v>
      </c>
      <c r="J52" s="226">
        <v>0</v>
      </c>
      <c r="K52" s="226">
        <v>0</v>
      </c>
      <c r="L52" s="218">
        <v>0</v>
      </c>
      <c r="M52" s="218" t="s">
        <v>1441</v>
      </c>
      <c r="N52" s="218">
        <v>0</v>
      </c>
      <c r="O52" s="196"/>
      <c r="Q52" s="194">
        <f>VLOOKUP($A52,'[2]Project Data'!$C$6:$BS$682,67,FALSE)</f>
        <v>0</v>
      </c>
    </row>
    <row r="53" spans="1:17" s="142" customFormat="1" ht="42" customHeight="1" x14ac:dyDescent="0.2">
      <c r="A53" s="243">
        <v>15</v>
      </c>
      <c r="B53" s="243" t="s">
        <v>164</v>
      </c>
      <c r="C53" s="243" t="s">
        <v>1236</v>
      </c>
      <c r="D53" s="244" t="str">
        <f t="shared" si="0"/>
        <v>PPL Rank: 15        
Aurora                                            
Other - LSL Replacement (W 3rd Ave/Main)</v>
      </c>
      <c r="E53" s="207" t="s">
        <v>1416</v>
      </c>
      <c r="F53" s="207" t="s">
        <v>1422</v>
      </c>
      <c r="G53" s="194" t="s">
        <v>1413</v>
      </c>
      <c r="H53" s="194" t="s">
        <v>1415</v>
      </c>
      <c r="I53" s="195">
        <v>0</v>
      </c>
      <c r="J53" s="226">
        <v>0</v>
      </c>
      <c r="K53" s="226">
        <v>0</v>
      </c>
      <c r="L53" s="218">
        <v>0</v>
      </c>
      <c r="M53" s="218">
        <v>0</v>
      </c>
      <c r="N53" s="218">
        <v>0</v>
      </c>
      <c r="O53" s="196"/>
      <c r="Q53" s="194">
        <f>VLOOKUP($A53,'[2]Project Data'!$C$6:$BS$682,67,FALSE)</f>
        <v>0</v>
      </c>
    </row>
    <row r="54" spans="1:17" s="142" customFormat="1" ht="42" customHeight="1" x14ac:dyDescent="0.2">
      <c r="A54" s="243">
        <v>16</v>
      </c>
      <c r="B54" s="243" t="s">
        <v>164</v>
      </c>
      <c r="C54" s="243" t="s">
        <v>1237</v>
      </c>
      <c r="D54" s="244" t="str">
        <f t="shared" si="0"/>
        <v>PPL Rank: 16        
Aurora                                            
Other - LSL Replacement (W 1st Ave N)</v>
      </c>
      <c r="E54" s="207" t="s">
        <v>1416</v>
      </c>
      <c r="F54" s="207" t="s">
        <v>1422</v>
      </c>
      <c r="G54" s="194" t="s">
        <v>1413</v>
      </c>
      <c r="H54" s="194" t="s">
        <v>1415</v>
      </c>
      <c r="I54" s="195">
        <v>0</v>
      </c>
      <c r="J54" s="226">
        <v>0</v>
      </c>
      <c r="K54" s="226">
        <v>0</v>
      </c>
      <c r="L54" s="218">
        <v>0</v>
      </c>
      <c r="M54" s="218">
        <v>0</v>
      </c>
      <c r="N54" s="218">
        <v>0</v>
      </c>
      <c r="O54" s="196"/>
      <c r="Q54" s="194">
        <f>VLOOKUP($A54,'[2]Project Data'!$C$6:$BS$682,67,FALSE)</f>
        <v>0</v>
      </c>
    </row>
    <row r="55" spans="1:17" s="142" customFormat="1" ht="42" customHeight="1" x14ac:dyDescent="0.2">
      <c r="A55" s="243">
        <v>116</v>
      </c>
      <c r="B55" s="243" t="s">
        <v>164</v>
      </c>
      <c r="C55" s="243" t="s">
        <v>312</v>
      </c>
      <c r="D55" s="244" t="str">
        <f t="shared" si="0"/>
        <v>PPL Rank: 116       
Aurora                                            
Consolidation - E Mesabi Joint Water Sys</v>
      </c>
      <c r="E55" s="207" t="s">
        <v>1416</v>
      </c>
      <c r="F55" s="207" t="s">
        <v>1422</v>
      </c>
      <c r="G55" s="194" t="s">
        <v>1415</v>
      </c>
      <c r="H55" s="194" t="s">
        <v>1413</v>
      </c>
      <c r="I55" s="195">
        <v>44608</v>
      </c>
      <c r="J55" s="226">
        <v>0</v>
      </c>
      <c r="K55" s="226">
        <v>5000000</v>
      </c>
      <c r="L55" s="218">
        <v>5000000</v>
      </c>
      <c r="M55" s="218">
        <v>0</v>
      </c>
      <c r="N55" s="218">
        <v>0</v>
      </c>
      <c r="O55" s="196"/>
      <c r="Q55" s="194">
        <f>VLOOKUP($A55,'[2]Project Data'!$C$6:$BS$682,67,FALSE)</f>
        <v>0</v>
      </c>
    </row>
    <row r="56" spans="1:17" s="142" customFormat="1" ht="42" customHeight="1" x14ac:dyDescent="0.2">
      <c r="A56" s="243">
        <v>269</v>
      </c>
      <c r="B56" s="243" t="s">
        <v>164</v>
      </c>
      <c r="C56" s="243" t="s">
        <v>1238</v>
      </c>
      <c r="D56" s="244" t="str">
        <f t="shared" si="0"/>
        <v>PPL Rank: 269       
Aurora                                            
Watermain - W 1st Ave. N. Reconstruction</v>
      </c>
      <c r="E56" s="207" t="s">
        <v>1416</v>
      </c>
      <c r="F56" s="207" t="s">
        <v>1422</v>
      </c>
      <c r="G56" s="194" t="s">
        <v>1413</v>
      </c>
      <c r="H56" s="194" t="s">
        <v>1415</v>
      </c>
      <c r="I56" s="195">
        <v>0</v>
      </c>
      <c r="J56" s="226">
        <v>0</v>
      </c>
      <c r="K56" s="226">
        <v>0</v>
      </c>
      <c r="L56" s="218">
        <v>0</v>
      </c>
      <c r="M56" s="218">
        <v>0</v>
      </c>
      <c r="N56" s="218">
        <v>0</v>
      </c>
      <c r="O56" s="196"/>
      <c r="Q56" s="194">
        <f>VLOOKUP($A56,'[2]Project Data'!$C$6:$BS$682,67,FALSE)</f>
        <v>0</v>
      </c>
    </row>
    <row r="57" spans="1:17" s="142" customFormat="1" ht="42" customHeight="1" x14ac:dyDescent="0.2">
      <c r="A57" s="243">
        <v>270</v>
      </c>
      <c r="B57" s="243" t="s">
        <v>164</v>
      </c>
      <c r="C57" s="243" t="s">
        <v>1239</v>
      </c>
      <c r="D57" s="244" t="str">
        <f t="shared" si="0"/>
        <v>PPL Rank: 270       
Aurora                                            
Watermain - W3rd Ave/Main St Replacement</v>
      </c>
      <c r="E57" s="207" t="s">
        <v>1416</v>
      </c>
      <c r="F57" s="207" t="s">
        <v>1422</v>
      </c>
      <c r="G57" s="194" t="s">
        <v>1413</v>
      </c>
      <c r="H57" s="194" t="s">
        <v>1415</v>
      </c>
      <c r="I57" s="195">
        <v>0</v>
      </c>
      <c r="J57" s="226">
        <v>0</v>
      </c>
      <c r="K57" s="226">
        <v>0</v>
      </c>
      <c r="L57" s="218">
        <v>0</v>
      </c>
      <c r="M57" s="218">
        <v>0</v>
      </c>
      <c r="N57" s="218">
        <v>0</v>
      </c>
      <c r="O57" s="196"/>
      <c r="Q57" s="194">
        <f>VLOOKUP($A57,'[2]Project Data'!$C$6:$BS$682,67,FALSE)</f>
        <v>0</v>
      </c>
    </row>
    <row r="58" spans="1:17" s="142" customFormat="1" ht="42" customHeight="1" x14ac:dyDescent="0.2">
      <c r="A58" s="243">
        <v>11</v>
      </c>
      <c r="B58" s="243" t="s">
        <v>189</v>
      </c>
      <c r="C58" s="243" t="s">
        <v>969</v>
      </c>
      <c r="D58" s="244" t="str">
        <f t="shared" si="0"/>
        <v xml:space="preserve">PPL Rank: 11        
Avoca                                             
Other - Manganese Connect to Red Rock </v>
      </c>
      <c r="E58" s="207" t="s">
        <v>1417</v>
      </c>
      <c r="F58" s="207">
        <v>8</v>
      </c>
      <c r="G58" s="194" t="s">
        <v>1413</v>
      </c>
      <c r="H58" s="194" t="s">
        <v>1413</v>
      </c>
      <c r="I58" s="195">
        <v>0</v>
      </c>
      <c r="J58" s="226">
        <v>0</v>
      </c>
      <c r="K58" s="226">
        <v>0</v>
      </c>
      <c r="L58" s="218">
        <v>0</v>
      </c>
      <c r="M58" s="218" t="s">
        <v>1424</v>
      </c>
      <c r="N58" s="218">
        <v>245310</v>
      </c>
      <c r="O58" s="196"/>
      <c r="Q58" s="194">
        <f>VLOOKUP($A58,'[2]Project Data'!$C$6:$BS$682,67,FALSE)</f>
        <v>377400</v>
      </c>
    </row>
    <row r="59" spans="1:17" s="142" customFormat="1" ht="42" customHeight="1" x14ac:dyDescent="0.2">
      <c r="A59" s="243">
        <v>75</v>
      </c>
      <c r="B59" s="243" t="s">
        <v>189</v>
      </c>
      <c r="C59" s="243" t="s">
        <v>970</v>
      </c>
      <c r="D59" s="244" t="str">
        <f t="shared" si="0"/>
        <v>PPL Rank: 75        
Avoca                                             
Treatment - Manganese TP &amp; Well Pump</v>
      </c>
      <c r="E59" s="207" t="s">
        <v>1417</v>
      </c>
      <c r="F59" s="207">
        <v>8</v>
      </c>
      <c r="G59" s="194" t="s">
        <v>1413</v>
      </c>
      <c r="H59" s="194" t="s">
        <v>1413</v>
      </c>
      <c r="I59" s="195">
        <v>0</v>
      </c>
      <c r="J59" s="226">
        <v>0</v>
      </c>
      <c r="K59" s="226">
        <v>0</v>
      </c>
      <c r="L59" s="218">
        <v>0</v>
      </c>
      <c r="M59" s="218">
        <v>0</v>
      </c>
      <c r="N59" s="218">
        <v>0</v>
      </c>
      <c r="O59" s="196"/>
      <c r="Q59" s="194">
        <f>VLOOKUP($A59,'[2]Project Data'!$C$6:$BS$682,67,FALSE)</f>
        <v>0</v>
      </c>
    </row>
    <row r="60" spans="1:17" s="142" customFormat="1" ht="42" customHeight="1" x14ac:dyDescent="0.2">
      <c r="A60" s="243">
        <v>720</v>
      </c>
      <c r="B60" s="243" t="s">
        <v>313</v>
      </c>
      <c r="C60" s="243" t="s">
        <v>314</v>
      </c>
      <c r="D60" s="244" t="str">
        <f t="shared" si="0"/>
        <v>PPL Rank: 720       
Badger                                            
Treatment - Repl Plant Piping System</v>
      </c>
      <c r="E60" s="207" t="s">
        <v>1411</v>
      </c>
      <c r="F60" s="207">
        <v>1</v>
      </c>
      <c r="G60" s="194" t="s">
        <v>1413</v>
      </c>
      <c r="H60" s="194" t="s">
        <v>1413</v>
      </c>
      <c r="I60" s="195">
        <v>0</v>
      </c>
      <c r="J60" s="226">
        <v>0</v>
      </c>
      <c r="K60" s="226">
        <v>0</v>
      </c>
      <c r="L60" s="218">
        <v>81745.600000000006</v>
      </c>
      <c r="M60" s="218" t="s">
        <v>1427</v>
      </c>
      <c r="N60" s="218">
        <v>0</v>
      </c>
      <c r="O60" s="196"/>
      <c r="Q60" s="194">
        <f>VLOOKUP($A60,'[2]Project Data'!$C$6:$BS$682,67,FALSE)</f>
        <v>0</v>
      </c>
    </row>
    <row r="61" spans="1:17" s="142" customFormat="1" ht="42" customHeight="1" x14ac:dyDescent="0.2">
      <c r="A61" s="243">
        <v>721</v>
      </c>
      <c r="B61" s="243" t="s">
        <v>313</v>
      </c>
      <c r="C61" s="243" t="s">
        <v>315</v>
      </c>
      <c r="D61" s="244" t="str">
        <f t="shared" si="0"/>
        <v>PPL Rank: 721       
Badger                                            
Storage - Replace Riser Pipe</v>
      </c>
      <c r="E61" s="207" t="s">
        <v>1411</v>
      </c>
      <c r="F61" s="207">
        <v>1</v>
      </c>
      <c r="G61" s="194" t="s">
        <v>1413</v>
      </c>
      <c r="H61" s="194" t="s">
        <v>1413</v>
      </c>
      <c r="I61" s="195">
        <v>0</v>
      </c>
      <c r="J61" s="226">
        <v>0</v>
      </c>
      <c r="K61" s="226">
        <v>0</v>
      </c>
      <c r="L61" s="218">
        <v>30654.400000000001</v>
      </c>
      <c r="M61" s="218" t="s">
        <v>1427</v>
      </c>
      <c r="N61" s="218">
        <v>0</v>
      </c>
      <c r="O61" s="196"/>
      <c r="Q61" s="194">
        <f>VLOOKUP($A61,'[2]Project Data'!$C$6:$BS$682,67,FALSE)</f>
        <v>0</v>
      </c>
    </row>
    <row r="62" spans="1:17" s="142" customFormat="1" ht="42" customHeight="1" x14ac:dyDescent="0.2">
      <c r="A62" s="243">
        <v>722</v>
      </c>
      <c r="B62" s="243" t="s">
        <v>313</v>
      </c>
      <c r="C62" s="243" t="s">
        <v>316</v>
      </c>
      <c r="D62" s="244" t="str">
        <f t="shared" si="0"/>
        <v>PPL Rank: 722       
Badger                                            
Watermain - Repl Area 1</v>
      </c>
      <c r="E62" s="207" t="s">
        <v>1411</v>
      </c>
      <c r="F62" s="207">
        <v>1</v>
      </c>
      <c r="G62" s="194" t="s">
        <v>1413</v>
      </c>
      <c r="H62" s="194" t="s">
        <v>1413</v>
      </c>
      <c r="I62" s="195">
        <v>0</v>
      </c>
      <c r="J62" s="226">
        <v>0</v>
      </c>
      <c r="K62" s="226">
        <v>0</v>
      </c>
      <c r="L62" s="218">
        <v>668800</v>
      </c>
      <c r="M62" s="218" t="s">
        <v>1427</v>
      </c>
      <c r="N62" s="218">
        <v>0</v>
      </c>
      <c r="O62" s="196"/>
      <c r="Q62" s="194">
        <f>VLOOKUP($A62,'[2]Project Data'!$C$6:$BS$682,67,FALSE)</f>
        <v>0</v>
      </c>
    </row>
    <row r="63" spans="1:17" s="142" customFormat="1" ht="42" customHeight="1" x14ac:dyDescent="0.2">
      <c r="A63" s="243">
        <v>723</v>
      </c>
      <c r="B63" s="243" t="s">
        <v>313</v>
      </c>
      <c r="C63" s="243" t="s">
        <v>317</v>
      </c>
      <c r="D63" s="244" t="str">
        <f t="shared" si="0"/>
        <v>PPL Rank: 723       
Badger                                            
Watermain - Repl Area 2</v>
      </c>
      <c r="E63" s="207" t="s">
        <v>1411</v>
      </c>
      <c r="F63" s="207">
        <v>1</v>
      </c>
      <c r="G63" s="194" t="s">
        <v>1413</v>
      </c>
      <c r="H63" s="194" t="s">
        <v>1413</v>
      </c>
      <c r="I63" s="195">
        <v>0</v>
      </c>
      <c r="J63" s="226">
        <v>0</v>
      </c>
      <c r="K63" s="226">
        <v>0</v>
      </c>
      <c r="L63" s="218">
        <v>533600</v>
      </c>
      <c r="M63" s="218" t="s">
        <v>1427</v>
      </c>
      <c r="N63" s="218">
        <v>0</v>
      </c>
      <c r="O63" s="196"/>
      <c r="Q63" s="194">
        <f>VLOOKUP($A63,'[2]Project Data'!$C$6:$BS$682,67,FALSE)</f>
        <v>0</v>
      </c>
    </row>
    <row r="64" spans="1:17" s="142" customFormat="1" ht="42" customHeight="1" x14ac:dyDescent="0.2">
      <c r="A64" s="243">
        <v>724</v>
      </c>
      <c r="B64" s="243" t="s">
        <v>313</v>
      </c>
      <c r="C64" s="243" t="s">
        <v>318</v>
      </c>
      <c r="D64" s="244" t="str">
        <f t="shared" si="0"/>
        <v>PPL Rank: 724       
Badger                                            
Storage - Rehab Tower</v>
      </c>
      <c r="E64" s="207" t="s">
        <v>1411</v>
      </c>
      <c r="F64" s="207">
        <v>1</v>
      </c>
      <c r="G64" s="194" t="s">
        <v>1413</v>
      </c>
      <c r="H64" s="194" t="s">
        <v>1413</v>
      </c>
      <c r="I64" s="195">
        <v>0</v>
      </c>
      <c r="J64" s="226">
        <v>0</v>
      </c>
      <c r="K64" s="226">
        <v>0</v>
      </c>
      <c r="L64" s="218">
        <v>236800</v>
      </c>
      <c r="M64" s="218" t="s">
        <v>1427</v>
      </c>
      <c r="N64" s="218">
        <v>0</v>
      </c>
      <c r="O64" s="196"/>
      <c r="Q64" s="194">
        <f>VLOOKUP($A64,'[2]Project Data'!$C$6:$BS$682,67,FALSE)</f>
        <v>0</v>
      </c>
    </row>
    <row r="65" spans="1:17" s="142" customFormat="1" ht="42" customHeight="1" x14ac:dyDescent="0.2">
      <c r="A65" s="243">
        <v>314</v>
      </c>
      <c r="B65" s="243" t="s">
        <v>643</v>
      </c>
      <c r="C65" s="243" t="s">
        <v>321</v>
      </c>
      <c r="D65" s="244" t="str">
        <f t="shared" si="0"/>
        <v>PPL Rank: 314       
Bagley                                            
Treatment - Plant Rehab</v>
      </c>
      <c r="E65" s="207" t="s">
        <v>1411</v>
      </c>
      <c r="F65" s="207">
        <v>2</v>
      </c>
      <c r="G65" s="194" t="s">
        <v>1413</v>
      </c>
      <c r="H65" s="194" t="s">
        <v>1413</v>
      </c>
      <c r="I65" s="195">
        <v>0</v>
      </c>
      <c r="J65" s="226">
        <v>0</v>
      </c>
      <c r="K65" s="226">
        <v>0</v>
      </c>
      <c r="L65" s="218">
        <v>0</v>
      </c>
      <c r="M65" s="218" t="s">
        <v>1427</v>
      </c>
      <c r="N65" s="218">
        <v>0</v>
      </c>
      <c r="O65" s="196"/>
      <c r="Q65" s="194">
        <f>VLOOKUP($A65,'[2]Project Data'!$C$6:$BS$682,67,FALSE)</f>
        <v>0</v>
      </c>
    </row>
    <row r="66" spans="1:17" s="142" customFormat="1" ht="42" customHeight="1" x14ac:dyDescent="0.2">
      <c r="A66" s="243">
        <v>315</v>
      </c>
      <c r="B66" s="243" t="s">
        <v>643</v>
      </c>
      <c r="C66" s="243" t="s">
        <v>720</v>
      </c>
      <c r="D66" s="244" t="str">
        <f t="shared" si="0"/>
        <v>PPL Rank: 315       
Bagley                                            
Storage - tower rehab</v>
      </c>
      <c r="E66" s="207" t="s">
        <v>1411</v>
      </c>
      <c r="F66" s="207">
        <v>2</v>
      </c>
      <c r="G66" s="194" t="s">
        <v>1413</v>
      </c>
      <c r="H66" s="194" t="s">
        <v>1413</v>
      </c>
      <c r="I66" s="195">
        <v>0</v>
      </c>
      <c r="J66" s="226">
        <v>0</v>
      </c>
      <c r="K66" s="226">
        <v>0</v>
      </c>
      <c r="L66" s="218">
        <v>0</v>
      </c>
      <c r="M66" s="218" t="s">
        <v>1427</v>
      </c>
      <c r="N66" s="218">
        <v>0</v>
      </c>
      <c r="O66" s="196"/>
      <c r="Q66" s="194">
        <f>VLOOKUP($A66,'[2]Project Data'!$C$6:$BS$682,67,FALSE)</f>
        <v>0</v>
      </c>
    </row>
    <row r="67" spans="1:17" s="142" customFormat="1" ht="42" customHeight="1" x14ac:dyDescent="0.2">
      <c r="A67" s="243">
        <v>316</v>
      </c>
      <c r="B67" s="243" t="s">
        <v>643</v>
      </c>
      <c r="C67" s="243" t="s">
        <v>721</v>
      </c>
      <c r="D67" s="244" t="str">
        <f t="shared" si="0"/>
        <v>PPL Rank: 316       
Bagley                                            
Watermain - Distribution Replacement</v>
      </c>
      <c r="E67" s="207" t="s">
        <v>1411</v>
      </c>
      <c r="F67" s="207">
        <v>2</v>
      </c>
      <c r="G67" s="194" t="s">
        <v>1413</v>
      </c>
      <c r="H67" s="194" t="s">
        <v>1413</v>
      </c>
      <c r="I67" s="195">
        <v>0</v>
      </c>
      <c r="J67" s="226">
        <v>0</v>
      </c>
      <c r="K67" s="226">
        <v>0</v>
      </c>
      <c r="L67" s="218">
        <v>0</v>
      </c>
      <c r="M67" s="218" t="s">
        <v>1427</v>
      </c>
      <c r="N67" s="218">
        <v>0</v>
      </c>
      <c r="O67" s="196"/>
      <c r="Q67" s="194">
        <f>VLOOKUP($A67,'[2]Project Data'!$C$6:$BS$682,67,FALSE)</f>
        <v>0</v>
      </c>
    </row>
    <row r="68" spans="1:17" s="142" customFormat="1" ht="42" customHeight="1" x14ac:dyDescent="0.2">
      <c r="A68" s="243">
        <v>119</v>
      </c>
      <c r="B68" s="243" t="s">
        <v>919</v>
      </c>
      <c r="C68" s="243" t="s">
        <v>971</v>
      </c>
      <c r="D68" s="244" t="str">
        <f t="shared" si="0"/>
        <v>PPL Rank: 119       
Balaton                                           
Source - New Well &amp; Sealing</v>
      </c>
      <c r="E68" s="207" t="s">
        <v>1417</v>
      </c>
      <c r="F68" s="207">
        <v>8</v>
      </c>
      <c r="G68" s="194" t="s">
        <v>1413</v>
      </c>
      <c r="H68" s="194" t="s">
        <v>1413</v>
      </c>
      <c r="I68" s="195">
        <v>0</v>
      </c>
      <c r="J68" s="226">
        <v>0</v>
      </c>
      <c r="K68" s="226">
        <v>0</v>
      </c>
      <c r="L68" s="218">
        <v>0</v>
      </c>
      <c r="M68" s="218">
        <v>0</v>
      </c>
      <c r="N68" s="218">
        <v>0</v>
      </c>
      <c r="O68" s="196"/>
      <c r="Q68" s="194">
        <f>VLOOKUP($A68,'[2]Project Data'!$C$6:$BS$682,67,FALSE)</f>
        <v>0</v>
      </c>
    </row>
    <row r="69" spans="1:17" s="142" customFormat="1" ht="42" customHeight="1" x14ac:dyDescent="0.2">
      <c r="A69" s="243">
        <v>192</v>
      </c>
      <c r="B69" s="243" t="s">
        <v>919</v>
      </c>
      <c r="C69" s="243" t="s">
        <v>469</v>
      </c>
      <c r="D69" s="244" t="str">
        <f t="shared" si="0"/>
        <v>PPL Rank: 192       
Balaton                                           
Treatment - Rehab Plant</v>
      </c>
      <c r="E69" s="207" t="s">
        <v>1417</v>
      </c>
      <c r="F69" s="207">
        <v>8</v>
      </c>
      <c r="G69" s="194" t="s">
        <v>1413</v>
      </c>
      <c r="H69" s="194" t="s">
        <v>1413</v>
      </c>
      <c r="I69" s="195">
        <v>0</v>
      </c>
      <c r="J69" s="226">
        <v>0</v>
      </c>
      <c r="K69" s="226">
        <v>0</v>
      </c>
      <c r="L69" s="218">
        <v>0</v>
      </c>
      <c r="M69" s="218">
        <v>0</v>
      </c>
      <c r="N69" s="218">
        <v>0</v>
      </c>
      <c r="O69" s="196"/>
      <c r="Q69" s="194">
        <f>VLOOKUP($A69,'[2]Project Data'!$C$6:$BS$682,67,FALSE)</f>
        <v>0</v>
      </c>
    </row>
    <row r="70" spans="1:17" s="142" customFormat="1" ht="42" customHeight="1" x14ac:dyDescent="0.2">
      <c r="A70" s="243">
        <v>239</v>
      </c>
      <c r="B70" s="243" t="s">
        <v>919</v>
      </c>
      <c r="C70" s="243" t="s">
        <v>753</v>
      </c>
      <c r="D70" s="244" t="str">
        <f t="shared" si="0"/>
        <v>PPL Rank: 239       
Balaton                                           
Storage - Tower Replacement</v>
      </c>
      <c r="E70" s="207" t="s">
        <v>1417</v>
      </c>
      <c r="F70" s="207">
        <v>8</v>
      </c>
      <c r="G70" s="194" t="s">
        <v>1413</v>
      </c>
      <c r="H70" s="194" t="s">
        <v>1413</v>
      </c>
      <c r="I70" s="195">
        <v>0</v>
      </c>
      <c r="J70" s="226">
        <v>0</v>
      </c>
      <c r="K70" s="226">
        <v>0</v>
      </c>
      <c r="L70" s="218">
        <v>0</v>
      </c>
      <c r="M70" s="218">
        <v>0</v>
      </c>
      <c r="N70" s="218">
        <v>0</v>
      </c>
      <c r="O70" s="196"/>
      <c r="Q70" s="194">
        <f>VLOOKUP($A70,'[2]Project Data'!$C$6:$BS$682,67,FALSE)</f>
        <v>0</v>
      </c>
    </row>
    <row r="71" spans="1:17" s="142" customFormat="1" ht="42" customHeight="1" x14ac:dyDescent="0.2">
      <c r="A71" s="243">
        <v>439</v>
      </c>
      <c r="B71" s="243" t="s">
        <v>919</v>
      </c>
      <c r="C71" s="243" t="s">
        <v>442</v>
      </c>
      <c r="D71" s="244" t="str">
        <f t="shared" si="0"/>
        <v>PPL Rank: 439       
Balaton                                           
Watermain - Replacement</v>
      </c>
      <c r="E71" s="207" t="s">
        <v>1417</v>
      </c>
      <c r="F71" s="207">
        <v>8</v>
      </c>
      <c r="G71" s="194" t="s">
        <v>1413</v>
      </c>
      <c r="H71" s="194" t="s">
        <v>1413</v>
      </c>
      <c r="I71" s="195">
        <v>0</v>
      </c>
      <c r="J71" s="226">
        <v>0</v>
      </c>
      <c r="K71" s="226">
        <v>0</v>
      </c>
      <c r="L71" s="218">
        <v>0</v>
      </c>
      <c r="M71" s="218">
        <v>0</v>
      </c>
      <c r="N71" s="218">
        <v>0</v>
      </c>
      <c r="O71" s="196"/>
      <c r="Q71" s="194">
        <f>VLOOKUP($A71,'[2]Project Data'!$C$6:$BS$682,67,FALSE)</f>
        <v>0</v>
      </c>
    </row>
    <row r="72" spans="1:17" s="142" customFormat="1" ht="42" customHeight="1" x14ac:dyDescent="0.2">
      <c r="A72" s="243">
        <v>759</v>
      </c>
      <c r="B72" s="243" t="s">
        <v>70</v>
      </c>
      <c r="C72" s="243" t="s">
        <v>319</v>
      </c>
      <c r="D72" s="244" t="str">
        <f t="shared" si="0"/>
        <v>PPL Rank: 759       
Barnesville                                       
Watermain - Replacement - Phase 1</v>
      </c>
      <c r="E72" s="207" t="s">
        <v>1416</v>
      </c>
      <c r="F72" s="207">
        <v>4</v>
      </c>
      <c r="G72" s="194" t="s">
        <v>1413</v>
      </c>
      <c r="H72" s="194" t="s">
        <v>1413</v>
      </c>
      <c r="I72" s="195">
        <v>0</v>
      </c>
      <c r="J72" s="226">
        <v>0</v>
      </c>
      <c r="K72" s="226">
        <v>0</v>
      </c>
      <c r="L72" s="218">
        <v>0</v>
      </c>
      <c r="M72" s="218">
        <v>0</v>
      </c>
      <c r="N72" s="218">
        <v>0</v>
      </c>
      <c r="O72" s="196"/>
      <c r="Q72" s="194">
        <f>VLOOKUP($A72,'[2]Project Data'!$C$6:$BS$682,67,FALSE)</f>
        <v>0</v>
      </c>
    </row>
    <row r="73" spans="1:17" s="142" customFormat="1" ht="42" customHeight="1" x14ac:dyDescent="0.2">
      <c r="A73" s="243">
        <v>760</v>
      </c>
      <c r="B73" s="243" t="s">
        <v>70</v>
      </c>
      <c r="C73" s="243" t="s">
        <v>320</v>
      </c>
      <c r="D73" s="244" t="str">
        <f t="shared" si="0"/>
        <v>PPL Rank: 760       
Barnesville                                       
Watermain - Repl 3 Blocks of Front St.</v>
      </c>
      <c r="E73" s="207" t="s">
        <v>1416</v>
      </c>
      <c r="F73" s="207">
        <v>4</v>
      </c>
      <c r="G73" s="194" t="s">
        <v>1413</v>
      </c>
      <c r="H73" s="194" t="s">
        <v>1413</v>
      </c>
      <c r="I73" s="195">
        <v>0</v>
      </c>
      <c r="J73" s="226">
        <v>0</v>
      </c>
      <c r="K73" s="226">
        <v>0</v>
      </c>
      <c r="L73" s="218">
        <v>0</v>
      </c>
      <c r="M73" s="218">
        <v>0</v>
      </c>
      <c r="N73" s="218">
        <v>0</v>
      </c>
      <c r="O73" s="196"/>
      <c r="Q73" s="194">
        <f>VLOOKUP($A73,'[2]Project Data'!$C$6:$BS$682,67,FALSE)</f>
        <v>0</v>
      </c>
    </row>
    <row r="74" spans="1:17" s="142" customFormat="1" ht="42" customHeight="1" x14ac:dyDescent="0.2">
      <c r="A74" s="243">
        <v>53</v>
      </c>
      <c r="B74" s="243" t="s">
        <v>1240</v>
      </c>
      <c r="C74" s="243" t="s">
        <v>1241</v>
      </c>
      <c r="D74" s="244" t="str">
        <f t="shared" si="0"/>
        <v>PPL Rank: 53        
Battle Lake                                       
Treatment - PFAS Removal</v>
      </c>
      <c r="E74" s="207" t="s">
        <v>1416</v>
      </c>
      <c r="F74" s="207">
        <v>4</v>
      </c>
      <c r="G74" s="194" t="s">
        <v>1413</v>
      </c>
      <c r="H74" s="194" t="s">
        <v>1415</v>
      </c>
      <c r="I74" s="195">
        <v>0</v>
      </c>
      <c r="J74" s="226">
        <v>0</v>
      </c>
      <c r="K74" s="226">
        <v>0</v>
      </c>
      <c r="L74" s="218" t="e">
        <v>#N/A</v>
      </c>
      <c r="M74" s="218">
        <v>0</v>
      </c>
      <c r="N74" s="218">
        <v>0</v>
      </c>
      <c r="O74" s="196"/>
      <c r="Q74" s="194">
        <f>VLOOKUP($A74,'[2]Project Data'!$C$6:$BS$682,67,FALSE)</f>
        <v>0</v>
      </c>
    </row>
    <row r="75" spans="1:17" s="142" customFormat="1" ht="42" customHeight="1" x14ac:dyDescent="0.2">
      <c r="A75" s="243">
        <v>368</v>
      </c>
      <c r="B75" s="243" t="s">
        <v>323</v>
      </c>
      <c r="C75" s="243" t="s">
        <v>324</v>
      </c>
      <c r="D75" s="244" t="str">
        <f t="shared" si="0"/>
        <v>PPL Rank: 368       
Baudette                                          
Storage - Repl w/50,000 Gal East Tower</v>
      </c>
      <c r="E75" s="207" t="s">
        <v>1411</v>
      </c>
      <c r="F75" s="207">
        <v>2</v>
      </c>
      <c r="G75" s="194" t="s">
        <v>1413</v>
      </c>
      <c r="H75" s="194" t="s">
        <v>1413</v>
      </c>
      <c r="I75" s="195">
        <v>0</v>
      </c>
      <c r="J75" s="226">
        <v>0</v>
      </c>
      <c r="K75" s="226">
        <v>0</v>
      </c>
      <c r="L75" s="218">
        <v>0</v>
      </c>
      <c r="M75" s="218">
        <v>0</v>
      </c>
      <c r="N75" s="218">
        <v>0</v>
      </c>
      <c r="O75" s="196"/>
      <c r="Q75" s="194">
        <f>VLOOKUP($A75,'[2]Project Data'!$C$6:$BS$682,67,FALSE)</f>
        <v>0</v>
      </c>
    </row>
    <row r="76" spans="1:17" s="142" customFormat="1" ht="42" customHeight="1" x14ac:dyDescent="0.2">
      <c r="A76" s="243">
        <v>369</v>
      </c>
      <c r="B76" s="243" t="s">
        <v>323</v>
      </c>
      <c r="C76" s="243" t="s">
        <v>1242</v>
      </c>
      <c r="D76" s="244" t="str">
        <f t="shared" si="0"/>
        <v>PPL Rank: 369       
Baudette                                          
Watermain - Hwy 72 Watermain Replace</v>
      </c>
      <c r="E76" s="207" t="s">
        <v>1411</v>
      </c>
      <c r="F76" s="207">
        <v>2</v>
      </c>
      <c r="G76" s="194" t="s">
        <v>1413</v>
      </c>
      <c r="H76" s="194" t="s">
        <v>1413</v>
      </c>
      <c r="I76" s="195">
        <v>0</v>
      </c>
      <c r="J76" s="226">
        <v>0</v>
      </c>
      <c r="K76" s="226">
        <v>0</v>
      </c>
      <c r="L76" s="218">
        <v>0</v>
      </c>
      <c r="M76" s="218">
        <v>0</v>
      </c>
      <c r="N76" s="218">
        <v>0</v>
      </c>
      <c r="O76" s="196"/>
      <c r="Q76" s="194">
        <f>VLOOKUP($A76,'[2]Project Data'!$C$6:$BS$682,67,FALSE)</f>
        <v>0</v>
      </c>
    </row>
    <row r="77" spans="1:17" s="142" customFormat="1" ht="42" customHeight="1" x14ac:dyDescent="0.2">
      <c r="A77" s="243">
        <v>370</v>
      </c>
      <c r="B77" s="243" t="s">
        <v>323</v>
      </c>
      <c r="C77" s="243" t="s">
        <v>1243</v>
      </c>
      <c r="D77" s="244" t="str">
        <f t="shared" si="0"/>
        <v>PPL Rank: 370       
Baudette                                          
Watermain - Westwood Watermain &amp; Service</v>
      </c>
      <c r="E77" s="207" t="s">
        <v>1411</v>
      </c>
      <c r="F77" s="207">
        <v>2</v>
      </c>
      <c r="G77" s="194" t="s">
        <v>1413</v>
      </c>
      <c r="H77" s="194" t="s">
        <v>1413</v>
      </c>
      <c r="I77" s="195">
        <v>0</v>
      </c>
      <c r="J77" s="226">
        <v>0</v>
      </c>
      <c r="K77" s="226">
        <v>0</v>
      </c>
      <c r="L77" s="218">
        <v>0</v>
      </c>
      <c r="M77" s="218">
        <v>0</v>
      </c>
      <c r="N77" s="218">
        <v>0</v>
      </c>
      <c r="O77" s="196"/>
      <c r="Q77" s="194">
        <f>VLOOKUP($A77,'[2]Project Data'!$C$6:$BS$682,67,FALSE)</f>
        <v>0</v>
      </c>
    </row>
    <row r="78" spans="1:17" s="142" customFormat="1" ht="42" customHeight="1" x14ac:dyDescent="0.2">
      <c r="A78" s="243">
        <v>150</v>
      </c>
      <c r="B78" s="243" t="s">
        <v>920</v>
      </c>
      <c r="C78" s="243" t="s">
        <v>971</v>
      </c>
      <c r="D78" s="244" t="str">
        <f t="shared" si="0"/>
        <v>PPL Rank: 150       
Beardsley                                         
Source - New Well &amp; Sealing</v>
      </c>
      <c r="E78" s="207" t="s">
        <v>165</v>
      </c>
      <c r="F78" s="207" t="s">
        <v>1421</v>
      </c>
      <c r="G78" s="194" t="s">
        <v>1413</v>
      </c>
      <c r="H78" s="194" t="s">
        <v>1413</v>
      </c>
      <c r="I78" s="195">
        <v>0</v>
      </c>
      <c r="J78" s="226">
        <v>0</v>
      </c>
      <c r="K78" s="226">
        <v>0</v>
      </c>
      <c r="L78" s="218">
        <v>0</v>
      </c>
      <c r="M78" s="218">
        <v>0</v>
      </c>
      <c r="N78" s="218">
        <v>0</v>
      </c>
      <c r="O78" s="196"/>
      <c r="Q78" s="194">
        <f>VLOOKUP($A78,'[2]Project Data'!$C$6:$BS$682,67,FALSE)</f>
        <v>0</v>
      </c>
    </row>
    <row r="79" spans="1:17" s="142" customFormat="1" ht="42" customHeight="1" x14ac:dyDescent="0.2">
      <c r="A79" s="243">
        <v>210</v>
      </c>
      <c r="B79" s="243" t="s">
        <v>920</v>
      </c>
      <c r="C79" s="243" t="s">
        <v>350</v>
      </c>
      <c r="D79" s="244" t="str">
        <f t="shared" si="0"/>
        <v>PPL Rank: 210       
Beardsley                                         
Watermain - Replace &amp; Loop</v>
      </c>
      <c r="E79" s="207" t="s">
        <v>165</v>
      </c>
      <c r="F79" s="207" t="s">
        <v>1421</v>
      </c>
      <c r="G79" s="194" t="s">
        <v>1413</v>
      </c>
      <c r="H79" s="194" t="s">
        <v>1413</v>
      </c>
      <c r="I79" s="195">
        <v>0</v>
      </c>
      <c r="J79" s="226">
        <v>0</v>
      </c>
      <c r="K79" s="226">
        <v>0</v>
      </c>
      <c r="L79" s="218">
        <v>0</v>
      </c>
      <c r="M79" s="218">
        <v>0</v>
      </c>
      <c r="N79" s="218">
        <v>0</v>
      </c>
      <c r="O79" s="196"/>
      <c r="Q79" s="194">
        <f>VLOOKUP($A79,'[2]Project Data'!$C$6:$BS$682,67,FALSE)</f>
        <v>0</v>
      </c>
    </row>
    <row r="80" spans="1:17" s="142" customFormat="1" ht="42" customHeight="1" x14ac:dyDescent="0.2">
      <c r="A80" s="243">
        <v>534</v>
      </c>
      <c r="B80" s="243" t="s">
        <v>920</v>
      </c>
      <c r="C80" s="243" t="s">
        <v>972</v>
      </c>
      <c r="D80" s="244" t="str">
        <f t="shared" si="0"/>
        <v>PPL Rank: 534       
Beardsley                                         
Storage - Tower Interior Recoat</v>
      </c>
      <c r="E80" s="207" t="s">
        <v>165</v>
      </c>
      <c r="F80" s="207" t="s">
        <v>1421</v>
      </c>
      <c r="G80" s="194" t="s">
        <v>1413</v>
      </c>
      <c r="H80" s="194" t="s">
        <v>1413</v>
      </c>
      <c r="I80" s="195">
        <v>0</v>
      </c>
      <c r="J80" s="226">
        <v>0</v>
      </c>
      <c r="K80" s="226">
        <v>0</v>
      </c>
      <c r="L80" s="218">
        <v>0</v>
      </c>
      <c r="M80" s="218">
        <v>0</v>
      </c>
      <c r="N80" s="218">
        <v>0</v>
      </c>
      <c r="O80" s="196"/>
      <c r="Q80" s="194">
        <f>VLOOKUP($A80,'[2]Project Data'!$C$6:$BS$682,67,FALSE)</f>
        <v>0</v>
      </c>
    </row>
    <row r="81" spans="1:17" s="142" customFormat="1" ht="42" customHeight="1" x14ac:dyDescent="0.2">
      <c r="A81" s="243">
        <v>535</v>
      </c>
      <c r="B81" s="243" t="s">
        <v>920</v>
      </c>
      <c r="C81" s="243" t="s">
        <v>973</v>
      </c>
      <c r="D81" s="244" t="str">
        <f t="shared" si="0"/>
        <v>PPL Rank: 535       
Beardsley                                         
Source - Pumphouse Rehab</v>
      </c>
      <c r="E81" s="207" t="s">
        <v>165</v>
      </c>
      <c r="F81" s="207" t="s">
        <v>1421</v>
      </c>
      <c r="G81" s="194" t="s">
        <v>1413</v>
      </c>
      <c r="H81" s="194" t="s">
        <v>1413</v>
      </c>
      <c r="I81" s="195">
        <v>0</v>
      </c>
      <c r="J81" s="226">
        <v>0</v>
      </c>
      <c r="K81" s="226">
        <v>0</v>
      </c>
      <c r="L81" s="218">
        <v>0</v>
      </c>
      <c r="M81" s="218">
        <v>0</v>
      </c>
      <c r="N81" s="218">
        <v>0</v>
      </c>
      <c r="O81" s="196"/>
      <c r="Q81" s="194">
        <f>VLOOKUP($A81,'[2]Project Data'!$C$6:$BS$682,67,FALSE)</f>
        <v>0</v>
      </c>
    </row>
    <row r="82" spans="1:17" s="142" customFormat="1" ht="42" customHeight="1" x14ac:dyDescent="0.2">
      <c r="A82" s="243">
        <v>536</v>
      </c>
      <c r="B82" s="243" t="s">
        <v>920</v>
      </c>
      <c r="C82" s="243" t="s">
        <v>329</v>
      </c>
      <c r="D82" s="244" t="str">
        <f t="shared" si="0"/>
        <v>PPL Rank: 536       
Beardsley                                         
Conservation - Install Meters</v>
      </c>
      <c r="E82" s="207" t="s">
        <v>165</v>
      </c>
      <c r="F82" s="207" t="s">
        <v>1421</v>
      </c>
      <c r="G82" s="194" t="s">
        <v>1413</v>
      </c>
      <c r="H82" s="194" t="s">
        <v>1413</v>
      </c>
      <c r="I82" s="195">
        <v>0</v>
      </c>
      <c r="J82" s="226">
        <v>0</v>
      </c>
      <c r="K82" s="226">
        <v>0</v>
      </c>
      <c r="L82" s="218">
        <v>0</v>
      </c>
      <c r="M82" s="218">
        <v>0</v>
      </c>
      <c r="N82" s="218">
        <v>0</v>
      </c>
      <c r="O82" s="196"/>
      <c r="Q82" s="194">
        <f>VLOOKUP($A82,'[2]Project Data'!$C$6:$BS$682,67,FALSE)</f>
        <v>0</v>
      </c>
    </row>
    <row r="83" spans="1:17" s="142" customFormat="1" ht="42" customHeight="1" x14ac:dyDescent="0.2">
      <c r="A83" s="243">
        <v>772</v>
      </c>
      <c r="B83" s="243" t="s">
        <v>696</v>
      </c>
      <c r="C83" s="243" t="s">
        <v>722</v>
      </c>
      <c r="D83" s="244" t="str">
        <f t="shared" si="0"/>
        <v xml:space="preserve">PPL Rank: 772       
Beaver Bay                                        
Treatment -Raw Water intake replacement </v>
      </c>
      <c r="E83" s="207" t="s">
        <v>1416</v>
      </c>
      <c r="F83" s="207" t="s">
        <v>1422</v>
      </c>
      <c r="G83" s="194" t="s">
        <v>1413</v>
      </c>
      <c r="H83" s="194" t="s">
        <v>1413</v>
      </c>
      <c r="I83" s="195">
        <v>0</v>
      </c>
      <c r="J83" s="226">
        <v>0</v>
      </c>
      <c r="K83" s="226">
        <v>0</v>
      </c>
      <c r="L83" s="218">
        <v>279847.48087919399</v>
      </c>
      <c r="M83" s="218">
        <v>0</v>
      </c>
      <c r="N83" s="218">
        <v>0</v>
      </c>
      <c r="O83" s="196"/>
      <c r="Q83" s="194">
        <f>VLOOKUP($A83,'[2]Project Data'!$C$6:$BS$682,67,FALSE)</f>
        <v>0</v>
      </c>
    </row>
    <row r="84" spans="1:17" s="142" customFormat="1" ht="42" customHeight="1" x14ac:dyDescent="0.2">
      <c r="A84" s="243">
        <v>195</v>
      </c>
      <c r="B84" s="243" t="s">
        <v>325</v>
      </c>
      <c r="C84" s="243" t="s">
        <v>326</v>
      </c>
      <c r="D84" s="244" t="str">
        <f t="shared" si="0"/>
        <v>PPL Rank: 195       
Bellingham                                        
Treatment - New Plant</v>
      </c>
      <c r="E84" s="207" t="s">
        <v>165</v>
      </c>
      <c r="F84" s="207" t="s">
        <v>1421</v>
      </c>
      <c r="G84" s="194" t="s">
        <v>1413</v>
      </c>
      <c r="H84" s="194" t="s">
        <v>1413</v>
      </c>
      <c r="I84" s="195">
        <v>0</v>
      </c>
      <c r="J84" s="226">
        <v>0</v>
      </c>
      <c r="K84" s="226">
        <v>0</v>
      </c>
      <c r="L84" s="218">
        <v>1505687.9157117696</v>
      </c>
      <c r="M84" s="218" t="s">
        <v>1431</v>
      </c>
      <c r="N84" s="218">
        <v>1462500</v>
      </c>
      <c r="O84" s="196"/>
      <c r="Q84" s="194">
        <f>VLOOKUP($A84,'[2]Project Data'!$C$6:$BS$682,67,FALSE)</f>
        <v>2250000</v>
      </c>
    </row>
    <row r="85" spans="1:17" s="142" customFormat="1" ht="42" customHeight="1" x14ac:dyDescent="0.2">
      <c r="A85" s="243">
        <v>457</v>
      </c>
      <c r="B85" s="243" t="s">
        <v>325</v>
      </c>
      <c r="C85" s="243" t="s">
        <v>327</v>
      </c>
      <c r="D85" s="244" t="str">
        <f t="shared" si="0"/>
        <v>PPL Rank: 457       
Bellingham                                        
Storage - Replace Tower</v>
      </c>
      <c r="E85" s="207" t="s">
        <v>165</v>
      </c>
      <c r="F85" s="207" t="s">
        <v>1421</v>
      </c>
      <c r="G85" s="194" t="s">
        <v>1413</v>
      </c>
      <c r="H85" s="194" t="s">
        <v>1413</v>
      </c>
      <c r="I85" s="195">
        <v>0</v>
      </c>
      <c r="J85" s="226">
        <v>0</v>
      </c>
      <c r="K85" s="226">
        <v>0</v>
      </c>
      <c r="L85" s="218">
        <v>305687.91571176948</v>
      </c>
      <c r="M85" s="218" t="s">
        <v>1431</v>
      </c>
      <c r="N85" s="218">
        <v>731250</v>
      </c>
      <c r="O85" s="196"/>
      <c r="Q85" s="194">
        <f>VLOOKUP($A85,'[2]Project Data'!$C$6:$BS$682,67,FALSE)</f>
        <v>1125000</v>
      </c>
    </row>
    <row r="86" spans="1:17" s="142" customFormat="1" ht="42" customHeight="1" x14ac:dyDescent="0.2">
      <c r="A86" s="243">
        <v>458</v>
      </c>
      <c r="B86" s="243" t="s">
        <v>325</v>
      </c>
      <c r="C86" s="243" t="s">
        <v>328</v>
      </c>
      <c r="D86" s="244" t="str">
        <f t="shared" si="0"/>
        <v>PPL Rank: 458       
Bellingham                                        
Watermain - Repl CIP</v>
      </c>
      <c r="E86" s="207" t="s">
        <v>165</v>
      </c>
      <c r="F86" s="207" t="s">
        <v>1421</v>
      </c>
      <c r="G86" s="194" t="s">
        <v>1413</v>
      </c>
      <c r="H86" s="194" t="s">
        <v>1413</v>
      </c>
      <c r="I86" s="195">
        <v>0</v>
      </c>
      <c r="J86" s="226">
        <v>0</v>
      </c>
      <c r="K86" s="226">
        <v>0</v>
      </c>
      <c r="L86" s="218">
        <v>0</v>
      </c>
      <c r="M86" s="218" t="s">
        <v>1431</v>
      </c>
      <c r="N86" s="218">
        <v>243750</v>
      </c>
      <c r="O86" s="196"/>
      <c r="Q86" s="194">
        <f>VLOOKUP($A86,'[2]Project Data'!$C$6:$BS$682,67,FALSE)</f>
        <v>375000</v>
      </c>
    </row>
    <row r="87" spans="1:17" s="142" customFormat="1" ht="42" customHeight="1" x14ac:dyDescent="0.2">
      <c r="A87" s="243">
        <v>459</v>
      </c>
      <c r="B87" s="243" t="s">
        <v>325</v>
      </c>
      <c r="C87" s="243" t="s">
        <v>329</v>
      </c>
      <c r="D87" s="244" t="str">
        <f t="shared" si="0"/>
        <v>PPL Rank: 459       
Bellingham                                        
Conservation - Install Meters</v>
      </c>
      <c r="E87" s="207" t="s">
        <v>165</v>
      </c>
      <c r="F87" s="207" t="s">
        <v>1421</v>
      </c>
      <c r="G87" s="194" t="s">
        <v>1413</v>
      </c>
      <c r="H87" s="194" t="s">
        <v>1413</v>
      </c>
      <c r="I87" s="195">
        <v>0</v>
      </c>
      <c r="J87" s="226">
        <v>0</v>
      </c>
      <c r="K87" s="226">
        <v>0</v>
      </c>
      <c r="L87" s="218">
        <v>0</v>
      </c>
      <c r="M87" s="218" t="s">
        <v>1431</v>
      </c>
      <c r="N87" s="218">
        <v>195000</v>
      </c>
      <c r="O87" s="196"/>
      <c r="Q87" s="194">
        <f>VLOOKUP($A87,'[2]Project Data'!$C$6:$BS$682,67,FALSE)</f>
        <v>300000</v>
      </c>
    </row>
    <row r="88" spans="1:17" s="142" customFormat="1" ht="42" customHeight="1" x14ac:dyDescent="0.2">
      <c r="A88" s="243">
        <v>18</v>
      </c>
      <c r="B88" s="243" t="s">
        <v>645</v>
      </c>
      <c r="C88" s="243" t="s">
        <v>974</v>
      </c>
      <c r="D88" s="244" t="str">
        <f t="shared" si="0"/>
        <v>PPL Rank: 18        
Belview                                           
Treatment - Manganese Plant</v>
      </c>
      <c r="E88" s="207" t="s">
        <v>1417</v>
      </c>
      <c r="F88" s="207">
        <v>8</v>
      </c>
      <c r="G88" s="194" t="s">
        <v>1413</v>
      </c>
      <c r="H88" s="194" t="s">
        <v>1413</v>
      </c>
      <c r="I88" s="195">
        <v>0</v>
      </c>
      <c r="J88" s="226">
        <v>0</v>
      </c>
      <c r="K88" s="226">
        <v>0</v>
      </c>
      <c r="L88" s="218">
        <v>0</v>
      </c>
      <c r="M88" s="218" t="s">
        <v>1427</v>
      </c>
      <c r="N88" s="218">
        <v>0</v>
      </c>
      <c r="O88" s="196"/>
      <c r="Q88" s="194">
        <f>VLOOKUP($A88,'[2]Project Data'!$C$6:$BS$682,67,FALSE)</f>
        <v>-172838.79254977498</v>
      </c>
    </row>
    <row r="89" spans="1:17" s="142" customFormat="1" ht="42" customHeight="1" x14ac:dyDescent="0.2">
      <c r="A89" s="243">
        <v>61</v>
      </c>
      <c r="B89" s="243" t="s">
        <v>645</v>
      </c>
      <c r="C89" s="243" t="s">
        <v>1016</v>
      </c>
      <c r="D89" s="244" t="str">
        <f t="shared" si="0"/>
        <v>PPL Rank: 61        
Belview                                           
Other - LSL Replacement</v>
      </c>
      <c r="E89" s="207" t="s">
        <v>1417</v>
      </c>
      <c r="F89" s="207">
        <v>8</v>
      </c>
      <c r="G89" s="194" t="s">
        <v>1413</v>
      </c>
      <c r="H89" s="194" t="s">
        <v>1413</v>
      </c>
      <c r="I89" s="195">
        <v>0</v>
      </c>
      <c r="J89" s="226">
        <v>0</v>
      </c>
      <c r="K89" s="226">
        <v>0</v>
      </c>
      <c r="L89" s="218">
        <v>0</v>
      </c>
      <c r="M89" s="218">
        <v>0</v>
      </c>
      <c r="N89" s="218">
        <v>0</v>
      </c>
      <c r="O89" s="196"/>
      <c r="Q89" s="194">
        <f>VLOOKUP($A89,'[2]Project Data'!$C$6:$BS$682,67,FALSE)</f>
        <v>0</v>
      </c>
    </row>
    <row r="90" spans="1:17" s="142" customFormat="1" ht="42" customHeight="1" x14ac:dyDescent="0.2">
      <c r="A90" s="243">
        <v>114</v>
      </c>
      <c r="B90" s="243" t="s">
        <v>645</v>
      </c>
      <c r="C90" s="243" t="s">
        <v>723</v>
      </c>
      <c r="D90" s="244" t="str">
        <f t="shared" si="0"/>
        <v>PPL Rank: 114       
Belview                                           
Source - New Wells &amp; Raw Watermain</v>
      </c>
      <c r="E90" s="207" t="s">
        <v>1417</v>
      </c>
      <c r="F90" s="207">
        <v>8</v>
      </c>
      <c r="G90" s="194" t="s">
        <v>1413</v>
      </c>
      <c r="H90" s="194" t="s">
        <v>1413</v>
      </c>
      <c r="I90" s="195">
        <v>0</v>
      </c>
      <c r="J90" s="226">
        <v>0</v>
      </c>
      <c r="K90" s="226">
        <v>0</v>
      </c>
      <c r="L90" s="218">
        <v>0</v>
      </c>
      <c r="M90" s="218" t="s">
        <v>1427</v>
      </c>
      <c r="N90" s="218">
        <v>0</v>
      </c>
      <c r="O90" s="196"/>
      <c r="Q90" s="194">
        <f>VLOOKUP($A90,'[2]Project Data'!$C$6:$BS$682,67,FALSE)</f>
        <v>-29971.098265895969</v>
      </c>
    </row>
    <row r="91" spans="1:17" s="142" customFormat="1" ht="42" customHeight="1" x14ac:dyDescent="0.2">
      <c r="A91" s="243">
        <v>284</v>
      </c>
      <c r="B91" s="243" t="s">
        <v>645</v>
      </c>
      <c r="C91" s="243" t="s">
        <v>310</v>
      </c>
      <c r="D91" s="244" t="str">
        <f t="shared" si="0"/>
        <v>PPL Rank: 284       
Belview                                           
Storage - Tower Rehab</v>
      </c>
      <c r="E91" s="207" t="s">
        <v>1417</v>
      </c>
      <c r="F91" s="207">
        <v>8</v>
      </c>
      <c r="G91" s="194" t="s">
        <v>1413</v>
      </c>
      <c r="H91" s="194" t="s">
        <v>1413</v>
      </c>
      <c r="I91" s="195">
        <v>0</v>
      </c>
      <c r="J91" s="226">
        <v>0</v>
      </c>
      <c r="K91" s="226">
        <v>0</v>
      </c>
      <c r="L91" s="218">
        <v>0</v>
      </c>
      <c r="M91" s="218" t="s">
        <v>1435</v>
      </c>
      <c r="N91" s="218">
        <v>204750</v>
      </c>
      <c r="O91" s="196"/>
      <c r="Q91" s="194">
        <f>VLOOKUP($A91,'[2]Project Data'!$C$6:$BS$682,67,FALSE)</f>
        <v>315000</v>
      </c>
    </row>
    <row r="92" spans="1:17" s="142" customFormat="1" ht="42" customHeight="1" x14ac:dyDescent="0.2">
      <c r="A92" s="243">
        <v>285</v>
      </c>
      <c r="B92" s="243" t="s">
        <v>645</v>
      </c>
      <c r="C92" s="243" t="s">
        <v>307</v>
      </c>
      <c r="D92" s="244" t="str">
        <f t="shared" si="0"/>
        <v>PPL Rank: 285       
Belview                                           
Conservation - Replace Meters</v>
      </c>
      <c r="E92" s="207" t="s">
        <v>1417</v>
      </c>
      <c r="F92" s="207">
        <v>8</v>
      </c>
      <c r="G92" s="194" t="s">
        <v>1413</v>
      </c>
      <c r="H92" s="194" t="s">
        <v>1413</v>
      </c>
      <c r="I92" s="195">
        <v>0</v>
      </c>
      <c r="J92" s="226">
        <v>0</v>
      </c>
      <c r="K92" s="226">
        <v>0</v>
      </c>
      <c r="L92" s="218">
        <v>0</v>
      </c>
      <c r="M92" s="218" t="s">
        <v>1435</v>
      </c>
      <c r="N92" s="218">
        <v>0</v>
      </c>
      <c r="O92" s="196"/>
      <c r="Q92" s="194">
        <f>VLOOKUP($A92,'[2]Project Data'!$C$6:$BS$682,67,FALSE)</f>
        <v>0</v>
      </c>
    </row>
    <row r="93" spans="1:17" s="142" customFormat="1" ht="42" customHeight="1" x14ac:dyDescent="0.2">
      <c r="A93" s="243">
        <v>523</v>
      </c>
      <c r="B93" s="243" t="s">
        <v>645</v>
      </c>
      <c r="C93" s="243" t="s">
        <v>1244</v>
      </c>
      <c r="D93" s="244" t="str">
        <f t="shared" si="0"/>
        <v>PPL Rank: 523       
Belview                                           
Watermain - Street Utility Replacement</v>
      </c>
      <c r="E93" s="207" t="s">
        <v>1417</v>
      </c>
      <c r="F93" s="207">
        <v>8</v>
      </c>
      <c r="G93" s="194" t="s">
        <v>1413</v>
      </c>
      <c r="H93" s="194" t="s">
        <v>1413</v>
      </c>
      <c r="I93" s="195">
        <v>0</v>
      </c>
      <c r="J93" s="226">
        <v>0</v>
      </c>
      <c r="K93" s="226">
        <v>0</v>
      </c>
      <c r="L93" s="218">
        <v>0</v>
      </c>
      <c r="M93" s="218" t="s">
        <v>1435</v>
      </c>
      <c r="N93" s="218">
        <v>3720000</v>
      </c>
      <c r="O93" s="196"/>
      <c r="Q93" s="194">
        <f>VLOOKUP($A93,'[2]Project Data'!$C$6:$BS$682,67,FALSE)</f>
        <v>10128900</v>
      </c>
    </row>
    <row r="94" spans="1:17" s="142" customFormat="1" ht="42" customHeight="1" x14ac:dyDescent="0.2">
      <c r="A94" s="243">
        <v>725</v>
      </c>
      <c r="B94" s="243" t="s">
        <v>71</v>
      </c>
      <c r="C94" s="243" t="s">
        <v>310</v>
      </c>
      <c r="D94" s="244" t="str">
        <f t="shared" si="0"/>
        <v>PPL Rank: 725       
Benson                                            
Storage - Tower Rehab</v>
      </c>
      <c r="E94" s="207" t="s">
        <v>165</v>
      </c>
      <c r="F94" s="207" t="s">
        <v>1421</v>
      </c>
      <c r="G94" s="194" t="s">
        <v>1413</v>
      </c>
      <c r="H94" s="194" t="s">
        <v>1413</v>
      </c>
      <c r="I94" s="195">
        <v>0</v>
      </c>
      <c r="J94" s="226">
        <v>0</v>
      </c>
      <c r="K94" s="226">
        <v>0</v>
      </c>
      <c r="L94" s="218">
        <v>0</v>
      </c>
      <c r="M94" s="218">
        <v>0</v>
      </c>
      <c r="N94" s="218">
        <v>0</v>
      </c>
      <c r="O94" s="196"/>
      <c r="Q94" s="194">
        <f>VLOOKUP($A94,'[2]Project Data'!$C$6:$BS$682,67,FALSE)</f>
        <v>0</v>
      </c>
    </row>
    <row r="95" spans="1:17" s="142" customFormat="1" ht="42" customHeight="1" x14ac:dyDescent="0.2">
      <c r="A95" s="243">
        <v>590</v>
      </c>
      <c r="B95" s="243" t="s">
        <v>166</v>
      </c>
      <c r="C95" s="243" t="s">
        <v>330</v>
      </c>
      <c r="D95" s="244" t="str">
        <f t="shared" si="0"/>
        <v>PPL Rank: 590       
Big Lake                                          
Source - Additional Well #8</v>
      </c>
      <c r="E95" s="207" t="s">
        <v>165</v>
      </c>
      <c r="F95" s="207" t="s">
        <v>1419</v>
      </c>
      <c r="G95" s="194" t="s">
        <v>1413</v>
      </c>
      <c r="H95" s="194" t="s">
        <v>1413</v>
      </c>
      <c r="I95" s="195">
        <v>0</v>
      </c>
      <c r="J95" s="226">
        <v>0</v>
      </c>
      <c r="K95" s="226">
        <v>0</v>
      </c>
      <c r="L95" s="218">
        <v>0</v>
      </c>
      <c r="M95" s="218">
        <v>0</v>
      </c>
      <c r="N95" s="218">
        <v>0</v>
      </c>
      <c r="O95" s="196"/>
      <c r="Q95" s="194">
        <f>VLOOKUP($A95,'[2]Project Data'!$C$6:$BS$682,67,FALSE)</f>
        <v>0</v>
      </c>
    </row>
    <row r="96" spans="1:17" s="142" customFormat="1" ht="42" customHeight="1" x14ac:dyDescent="0.2">
      <c r="A96" s="243">
        <v>159</v>
      </c>
      <c r="B96" s="243" t="s">
        <v>331</v>
      </c>
      <c r="C96" s="243" t="s">
        <v>332</v>
      </c>
      <c r="D96" s="244" t="str">
        <f t="shared" si="0"/>
        <v>PPL Rank: 159       
Bigfork                                           
Source - New Well &amp; Plant Rehab</v>
      </c>
      <c r="E96" s="207" t="s">
        <v>1411</v>
      </c>
      <c r="F96" s="207" t="s">
        <v>1428</v>
      </c>
      <c r="G96" s="194" t="s">
        <v>1413</v>
      </c>
      <c r="H96" s="194" t="s">
        <v>1413</v>
      </c>
      <c r="I96" s="195">
        <v>0</v>
      </c>
      <c r="J96" s="226">
        <v>0</v>
      </c>
      <c r="K96" s="226">
        <v>0</v>
      </c>
      <c r="L96" s="218">
        <v>0</v>
      </c>
      <c r="M96" s="218">
        <v>0</v>
      </c>
      <c r="N96" s="218">
        <v>0</v>
      </c>
      <c r="O96" s="196"/>
      <c r="Q96" s="194">
        <f>VLOOKUP($A96,'[2]Project Data'!$C$6:$BS$682,67,FALSE)</f>
        <v>0</v>
      </c>
    </row>
    <row r="97" spans="1:17" s="142" customFormat="1" ht="42" customHeight="1" x14ac:dyDescent="0.2">
      <c r="A97" s="243">
        <v>278</v>
      </c>
      <c r="B97" s="243" t="s">
        <v>331</v>
      </c>
      <c r="C97" s="243" t="s">
        <v>442</v>
      </c>
      <c r="D97" s="244" t="str">
        <f t="shared" si="0"/>
        <v>PPL Rank: 278       
Bigfork                                           
Watermain - Replacement</v>
      </c>
      <c r="E97" s="207" t="s">
        <v>1411</v>
      </c>
      <c r="F97" s="207" t="s">
        <v>1428</v>
      </c>
      <c r="G97" s="194" t="s">
        <v>1413</v>
      </c>
      <c r="H97" s="194" t="s">
        <v>1413</v>
      </c>
      <c r="I97" s="195">
        <v>0</v>
      </c>
      <c r="J97" s="226">
        <v>0</v>
      </c>
      <c r="K97" s="226">
        <v>0</v>
      </c>
      <c r="L97" s="218">
        <v>0</v>
      </c>
      <c r="M97" s="218">
        <v>0</v>
      </c>
      <c r="N97" s="218">
        <v>0</v>
      </c>
      <c r="O97" s="196"/>
      <c r="Q97" s="194">
        <f>VLOOKUP($A97,'[2]Project Data'!$C$6:$BS$682,67,FALSE)</f>
        <v>0</v>
      </c>
    </row>
    <row r="98" spans="1:17" s="142" customFormat="1" ht="42" customHeight="1" x14ac:dyDescent="0.2">
      <c r="A98" s="243">
        <v>279</v>
      </c>
      <c r="B98" s="243" t="s">
        <v>331</v>
      </c>
      <c r="C98" s="243" t="s">
        <v>310</v>
      </c>
      <c r="D98" s="244" t="str">
        <f t="shared" si="0"/>
        <v>PPL Rank: 279       
Bigfork                                           
Storage - Tower Rehab</v>
      </c>
      <c r="E98" s="207" t="s">
        <v>1411</v>
      </c>
      <c r="F98" s="207" t="s">
        <v>1428</v>
      </c>
      <c r="G98" s="194" t="s">
        <v>1413</v>
      </c>
      <c r="H98" s="194" t="s">
        <v>1413</v>
      </c>
      <c r="I98" s="195">
        <v>0</v>
      </c>
      <c r="J98" s="226">
        <v>0</v>
      </c>
      <c r="K98" s="226">
        <v>0</v>
      </c>
      <c r="L98" s="218">
        <v>0</v>
      </c>
      <c r="M98" s="218">
        <v>0</v>
      </c>
      <c r="N98" s="218">
        <v>0</v>
      </c>
      <c r="O98" s="196"/>
      <c r="Q98" s="194">
        <f>VLOOKUP($A98,'[2]Project Data'!$C$6:$BS$682,67,FALSE)</f>
        <v>0</v>
      </c>
    </row>
    <row r="99" spans="1:17" s="142" customFormat="1" ht="42" customHeight="1" x14ac:dyDescent="0.2">
      <c r="A99" s="243">
        <v>280</v>
      </c>
      <c r="B99" s="243" t="s">
        <v>331</v>
      </c>
      <c r="C99" s="243" t="s">
        <v>307</v>
      </c>
      <c r="D99" s="244" t="str">
        <f t="shared" si="0"/>
        <v>PPL Rank: 280       
Bigfork                                           
Conservation - Replace Meters</v>
      </c>
      <c r="E99" s="207" t="s">
        <v>1411</v>
      </c>
      <c r="F99" s="207" t="s">
        <v>1428</v>
      </c>
      <c r="G99" s="194" t="s">
        <v>1413</v>
      </c>
      <c r="H99" s="194" t="s">
        <v>1413</v>
      </c>
      <c r="I99" s="195">
        <v>0</v>
      </c>
      <c r="J99" s="226">
        <v>0</v>
      </c>
      <c r="K99" s="226">
        <v>0</v>
      </c>
      <c r="L99" s="218">
        <v>0</v>
      </c>
      <c r="M99" s="218">
        <v>0</v>
      </c>
      <c r="N99" s="218">
        <v>0</v>
      </c>
      <c r="O99" s="196"/>
      <c r="Q99" s="194">
        <f>VLOOKUP($A99,'[2]Project Data'!$C$6:$BS$682,67,FALSE)</f>
        <v>0</v>
      </c>
    </row>
    <row r="100" spans="1:17" s="142" customFormat="1" ht="42" customHeight="1" x14ac:dyDescent="0.2">
      <c r="A100" s="243">
        <v>79</v>
      </c>
      <c r="B100" s="243" t="s">
        <v>1245</v>
      </c>
      <c r="C100" s="243" t="s">
        <v>1016</v>
      </c>
      <c r="D100" s="244" t="str">
        <f t="shared" si="0"/>
        <v>PPL Rank: 79        
Bird Island                                       
Other - LSL Replacement</v>
      </c>
      <c r="E100" s="207" t="s">
        <v>165</v>
      </c>
      <c r="F100" s="207" t="s">
        <v>1423</v>
      </c>
      <c r="G100" s="194" t="s">
        <v>1413</v>
      </c>
      <c r="H100" s="194" t="s">
        <v>1415</v>
      </c>
      <c r="I100" s="195">
        <v>0</v>
      </c>
      <c r="J100" s="226">
        <v>0</v>
      </c>
      <c r="K100" s="226">
        <v>0</v>
      </c>
      <c r="L100" s="218">
        <v>0</v>
      </c>
      <c r="M100" s="218">
        <v>0</v>
      </c>
      <c r="N100" s="218">
        <v>0</v>
      </c>
      <c r="O100" s="196"/>
      <c r="Q100" s="194">
        <f>VLOOKUP($A100,'[2]Project Data'!$C$6:$BS$682,67,FALSE)</f>
        <v>0</v>
      </c>
    </row>
    <row r="101" spans="1:17" s="142" customFormat="1" ht="42" customHeight="1" x14ac:dyDescent="0.2">
      <c r="A101" s="243">
        <v>219</v>
      </c>
      <c r="B101" s="243" t="s">
        <v>1245</v>
      </c>
      <c r="C101" s="243" t="s">
        <v>1093</v>
      </c>
      <c r="D101" s="244" t="str">
        <f t="shared" si="0"/>
        <v>PPL Rank: 219       
Bird Island                                       
Watermain - Looping Improvements</v>
      </c>
      <c r="E101" s="207" t="s">
        <v>165</v>
      </c>
      <c r="F101" s="207" t="s">
        <v>1423</v>
      </c>
      <c r="G101" s="194" t="s">
        <v>1413</v>
      </c>
      <c r="H101" s="194" t="s">
        <v>1415</v>
      </c>
      <c r="I101" s="195">
        <v>0</v>
      </c>
      <c r="J101" s="226">
        <v>0</v>
      </c>
      <c r="K101" s="226">
        <v>0</v>
      </c>
      <c r="L101" s="218">
        <v>0</v>
      </c>
      <c r="M101" s="218">
        <v>0</v>
      </c>
      <c r="N101" s="218">
        <v>0</v>
      </c>
      <c r="O101" s="196"/>
      <c r="Q101" s="194">
        <f>VLOOKUP($A101,'[2]Project Data'!$C$6:$BS$682,67,FALSE)</f>
        <v>0</v>
      </c>
    </row>
    <row r="102" spans="1:17" s="142" customFormat="1" ht="42" customHeight="1" x14ac:dyDescent="0.2">
      <c r="A102" s="243">
        <v>570</v>
      </c>
      <c r="B102" s="243" t="s">
        <v>1245</v>
      </c>
      <c r="C102" s="243" t="s">
        <v>1246</v>
      </c>
      <c r="D102" s="244" t="str">
        <f t="shared" si="0"/>
        <v>PPL Rank: 570       
Bird Island                                       
Treatment - Filter Media Replacement</v>
      </c>
      <c r="E102" s="207" t="s">
        <v>165</v>
      </c>
      <c r="F102" s="207" t="s">
        <v>1423</v>
      </c>
      <c r="G102" s="194" t="s">
        <v>1413</v>
      </c>
      <c r="H102" s="194" t="s">
        <v>1415</v>
      </c>
      <c r="I102" s="195">
        <v>0</v>
      </c>
      <c r="J102" s="226">
        <v>0</v>
      </c>
      <c r="K102" s="226">
        <v>0</v>
      </c>
      <c r="L102" s="218">
        <v>0</v>
      </c>
      <c r="M102" s="218">
        <v>0</v>
      </c>
      <c r="N102" s="218">
        <v>0</v>
      </c>
      <c r="O102" s="196"/>
      <c r="Q102" s="194">
        <f>VLOOKUP($A102,'[2]Project Data'!$C$6:$BS$682,67,FALSE)</f>
        <v>0</v>
      </c>
    </row>
    <row r="103" spans="1:17" s="142" customFormat="1" ht="42" customHeight="1" x14ac:dyDescent="0.2">
      <c r="A103" s="243">
        <v>571</v>
      </c>
      <c r="B103" s="243" t="s">
        <v>1245</v>
      </c>
      <c r="C103" s="243" t="s">
        <v>1247</v>
      </c>
      <c r="D103" s="244" t="str">
        <f t="shared" si="0"/>
        <v>PPL Rank: 571       
Bird Island                                       
Watermain - Water Distribution Recon</v>
      </c>
      <c r="E103" s="207" t="s">
        <v>165</v>
      </c>
      <c r="F103" s="207" t="s">
        <v>1423</v>
      </c>
      <c r="G103" s="194" t="s">
        <v>1413</v>
      </c>
      <c r="H103" s="194" t="s">
        <v>1415</v>
      </c>
      <c r="I103" s="195">
        <v>0</v>
      </c>
      <c r="J103" s="226">
        <v>0</v>
      </c>
      <c r="K103" s="226">
        <v>0</v>
      </c>
      <c r="L103" s="218">
        <v>0</v>
      </c>
      <c r="M103" s="218">
        <v>0</v>
      </c>
      <c r="N103" s="218">
        <v>0</v>
      </c>
      <c r="O103" s="196"/>
      <c r="Q103" s="194">
        <f>VLOOKUP($A103,'[2]Project Data'!$C$6:$BS$682,67,FALSE)</f>
        <v>0</v>
      </c>
    </row>
    <row r="104" spans="1:17" s="142" customFormat="1" ht="42" customHeight="1" x14ac:dyDescent="0.2">
      <c r="A104" s="243">
        <v>627</v>
      </c>
      <c r="B104" s="243" t="s">
        <v>1248</v>
      </c>
      <c r="C104" s="243" t="s">
        <v>1249</v>
      </c>
      <c r="D104" s="244" t="str">
        <f t="shared" si="0"/>
        <v>PPL Rank: 627       
Bloomington                                       
Source - Well No.3 Replacement</v>
      </c>
      <c r="E104" s="207" t="s">
        <v>1420</v>
      </c>
      <c r="F104" s="207">
        <v>11</v>
      </c>
      <c r="G104" s="194" t="s">
        <v>1413</v>
      </c>
      <c r="H104" s="194" t="s">
        <v>1415</v>
      </c>
      <c r="I104" s="195">
        <v>0</v>
      </c>
      <c r="J104" s="226">
        <v>0</v>
      </c>
      <c r="K104" s="226">
        <v>0</v>
      </c>
      <c r="L104" s="218">
        <v>0</v>
      </c>
      <c r="M104" s="218">
        <v>0</v>
      </c>
      <c r="N104" s="218">
        <v>0</v>
      </c>
      <c r="O104" s="196"/>
      <c r="Q104" s="194">
        <f>VLOOKUP($A104,'[2]Project Data'!$C$6:$BS$682,67,FALSE)</f>
        <v>0</v>
      </c>
    </row>
    <row r="105" spans="1:17" s="142" customFormat="1" ht="42" customHeight="1" x14ac:dyDescent="0.2">
      <c r="A105" s="243">
        <v>628</v>
      </c>
      <c r="B105" s="243" t="s">
        <v>1248</v>
      </c>
      <c r="C105" s="243" t="s">
        <v>1250</v>
      </c>
      <c r="D105" s="244" t="str">
        <f t="shared" si="0"/>
        <v>PPL Rank: 628       
Bloomington                                       
Conservation - Water Meter Replacement</v>
      </c>
      <c r="E105" s="207" t="s">
        <v>1420</v>
      </c>
      <c r="F105" s="207">
        <v>11</v>
      </c>
      <c r="G105" s="194" t="s">
        <v>1413</v>
      </c>
      <c r="H105" s="194" t="s">
        <v>1415</v>
      </c>
      <c r="I105" s="195">
        <v>0</v>
      </c>
      <c r="J105" s="226">
        <v>0</v>
      </c>
      <c r="K105" s="226">
        <v>0</v>
      </c>
      <c r="L105" s="218">
        <v>0</v>
      </c>
      <c r="M105" s="218">
        <v>0</v>
      </c>
      <c r="N105" s="218">
        <v>0</v>
      </c>
      <c r="O105" s="196"/>
      <c r="Q105" s="194">
        <f>VLOOKUP($A105,'[2]Project Data'!$C$6:$BS$682,67,FALSE)</f>
        <v>0</v>
      </c>
    </row>
    <row r="106" spans="1:17" s="142" customFormat="1" ht="42" customHeight="1" x14ac:dyDescent="0.2">
      <c r="A106" s="243">
        <v>629</v>
      </c>
      <c r="B106" s="243" t="s">
        <v>1248</v>
      </c>
      <c r="C106" s="243" t="s">
        <v>1251</v>
      </c>
      <c r="D106" s="244" t="str">
        <f t="shared" si="0"/>
        <v>PPL Rank: 629       
Bloomington                                       
Treatment - Sam H Hobbs Plant Improvmnts</v>
      </c>
      <c r="E106" s="207" t="s">
        <v>1420</v>
      </c>
      <c r="F106" s="207">
        <v>11</v>
      </c>
      <c r="G106" s="194" t="s">
        <v>1413</v>
      </c>
      <c r="H106" s="194" t="s">
        <v>1413</v>
      </c>
      <c r="I106" s="195">
        <v>0</v>
      </c>
      <c r="J106" s="226">
        <v>0</v>
      </c>
      <c r="K106" s="226">
        <v>0</v>
      </c>
      <c r="L106" s="218">
        <v>0</v>
      </c>
      <c r="M106" s="218">
        <v>0</v>
      </c>
      <c r="N106" s="218">
        <v>0</v>
      </c>
      <c r="O106" s="196"/>
      <c r="Q106" s="194">
        <f>VLOOKUP($A106,'[2]Project Data'!$C$6:$BS$682,67,FALSE)</f>
        <v>0</v>
      </c>
    </row>
    <row r="107" spans="1:17" s="142" customFormat="1" ht="42" customHeight="1" x14ac:dyDescent="0.2">
      <c r="A107" s="243">
        <v>197</v>
      </c>
      <c r="B107" s="243" t="s">
        <v>697</v>
      </c>
      <c r="C107" s="243" t="s">
        <v>362</v>
      </c>
      <c r="D107" s="244" t="str">
        <f t="shared" si="0"/>
        <v>PPL Rank: 197       
Blue Earth                                        
Watermain - Looping</v>
      </c>
      <c r="E107" s="207" t="s">
        <v>1414</v>
      </c>
      <c r="F107" s="207">
        <v>9</v>
      </c>
      <c r="G107" s="194" t="s">
        <v>1413</v>
      </c>
      <c r="H107" s="194" t="s">
        <v>1415</v>
      </c>
      <c r="I107" s="195">
        <v>0</v>
      </c>
      <c r="J107" s="226">
        <v>0</v>
      </c>
      <c r="K107" s="226">
        <v>0</v>
      </c>
      <c r="L107" s="218">
        <v>0</v>
      </c>
      <c r="M107" s="218">
        <v>0</v>
      </c>
      <c r="N107" s="218">
        <v>0</v>
      </c>
      <c r="O107" s="196"/>
      <c r="Q107" s="194">
        <f>VLOOKUP($A107,'[2]Project Data'!$C$6:$BS$682,67,FALSE)</f>
        <v>0</v>
      </c>
    </row>
    <row r="108" spans="1:17" s="142" customFormat="1" ht="42" customHeight="1" x14ac:dyDescent="0.2">
      <c r="A108" s="243">
        <v>394</v>
      </c>
      <c r="B108" s="243" t="s">
        <v>697</v>
      </c>
      <c r="C108" s="243" t="s">
        <v>724</v>
      </c>
      <c r="D108" s="244" t="str">
        <f t="shared" si="0"/>
        <v xml:space="preserve">PPL Rank: 394       
Blue Earth                                        
Treatment - RO for Softening </v>
      </c>
      <c r="E108" s="207" t="s">
        <v>1414</v>
      </c>
      <c r="F108" s="207">
        <v>9</v>
      </c>
      <c r="G108" s="194" t="s">
        <v>1415</v>
      </c>
      <c r="H108" s="194" t="s">
        <v>1413</v>
      </c>
      <c r="I108" s="195">
        <v>44657</v>
      </c>
      <c r="J108" s="226">
        <v>0</v>
      </c>
      <c r="K108" s="226">
        <v>5000000</v>
      </c>
      <c r="L108" s="218">
        <v>5000000</v>
      </c>
      <c r="M108" s="218">
        <v>0</v>
      </c>
      <c r="N108" s="218">
        <v>0</v>
      </c>
      <c r="O108" s="196"/>
      <c r="Q108" s="194">
        <f>VLOOKUP($A108,'[2]Project Data'!$C$6:$BS$682,67,FALSE)</f>
        <v>0</v>
      </c>
    </row>
    <row r="109" spans="1:17" s="142" customFormat="1" ht="42" customHeight="1" x14ac:dyDescent="0.2">
      <c r="A109" s="243">
        <v>359</v>
      </c>
      <c r="B109" s="243" t="s">
        <v>76</v>
      </c>
      <c r="C109" s="243" t="s">
        <v>333</v>
      </c>
      <c r="D109" s="244" t="str">
        <f t="shared" si="0"/>
        <v>PPL Rank: 359       
Bovey                                             
Conservation - Repl Meters</v>
      </c>
      <c r="E109" s="207" t="s">
        <v>1411</v>
      </c>
      <c r="F109" s="207" t="s">
        <v>1428</v>
      </c>
      <c r="G109" s="194" t="s">
        <v>1413</v>
      </c>
      <c r="H109" s="194" t="s">
        <v>1413</v>
      </c>
      <c r="I109" s="195">
        <v>0</v>
      </c>
      <c r="J109" s="226">
        <v>0</v>
      </c>
      <c r="K109" s="226">
        <v>0</v>
      </c>
      <c r="L109" s="218">
        <v>0</v>
      </c>
      <c r="M109" s="218" t="s">
        <v>1431</v>
      </c>
      <c r="N109" s="218">
        <v>0</v>
      </c>
      <c r="O109" s="196"/>
      <c r="Q109" s="194">
        <f>VLOOKUP($A109,'[2]Project Data'!$C$6:$BS$682,67,FALSE)</f>
        <v>0</v>
      </c>
    </row>
    <row r="110" spans="1:17" s="142" customFormat="1" ht="42" customHeight="1" x14ac:dyDescent="0.2">
      <c r="A110" s="243">
        <v>186</v>
      </c>
      <c r="B110" s="243" t="s">
        <v>334</v>
      </c>
      <c r="C110" s="243" t="s">
        <v>335</v>
      </c>
      <c r="D110" s="244" t="str">
        <f t="shared" si="0"/>
        <v>PPL Rank: 186       
Bowlus                                            
Source - Backup Well &amp; Wellhouse</v>
      </c>
      <c r="E110" s="207" t="s">
        <v>1411</v>
      </c>
      <c r="F110" s="207">
        <v>5</v>
      </c>
      <c r="G110" s="194" t="s">
        <v>1413</v>
      </c>
      <c r="H110" s="194" t="s">
        <v>1413</v>
      </c>
      <c r="I110" s="195">
        <v>0</v>
      </c>
      <c r="J110" s="226">
        <v>0</v>
      </c>
      <c r="K110" s="226">
        <v>0</v>
      </c>
      <c r="L110" s="218">
        <v>0</v>
      </c>
      <c r="M110" s="218">
        <v>0</v>
      </c>
      <c r="N110" s="218">
        <v>0</v>
      </c>
      <c r="O110" s="196"/>
      <c r="Q110" s="194">
        <f>VLOOKUP($A110,'[2]Project Data'!$C$6:$BS$682,67,FALSE)</f>
        <v>0</v>
      </c>
    </row>
    <row r="111" spans="1:17" s="142" customFormat="1" ht="42" customHeight="1" x14ac:dyDescent="0.2">
      <c r="A111" s="243">
        <v>187</v>
      </c>
      <c r="B111" s="243" t="s">
        <v>334</v>
      </c>
      <c r="C111" s="243" t="s">
        <v>336</v>
      </c>
      <c r="D111" s="244" t="str">
        <f t="shared" si="0"/>
        <v>PPL Rank: 187       
Bowlus                                            
Source - New Well &amp; Wellhouse</v>
      </c>
      <c r="E111" s="207" t="s">
        <v>1411</v>
      </c>
      <c r="F111" s="207">
        <v>5</v>
      </c>
      <c r="G111" s="194" t="s">
        <v>1413</v>
      </c>
      <c r="H111" s="194" t="s">
        <v>1413</v>
      </c>
      <c r="I111" s="195">
        <v>0</v>
      </c>
      <c r="J111" s="226">
        <v>0</v>
      </c>
      <c r="K111" s="226">
        <v>0</v>
      </c>
      <c r="L111" s="218">
        <v>0</v>
      </c>
      <c r="M111" s="218" t="s">
        <v>1431</v>
      </c>
      <c r="N111" s="218">
        <v>0</v>
      </c>
      <c r="O111" s="196"/>
      <c r="Q111" s="194">
        <f>VLOOKUP($A111,'[2]Project Data'!$C$6:$BS$682,67,FALSE)</f>
        <v>0</v>
      </c>
    </row>
    <row r="112" spans="1:17" s="142" customFormat="1" ht="42" customHeight="1" x14ac:dyDescent="0.2">
      <c r="A112" s="243">
        <v>602</v>
      </c>
      <c r="B112" s="243" t="s">
        <v>334</v>
      </c>
      <c r="C112" s="243" t="s">
        <v>738</v>
      </c>
      <c r="D112" s="244" t="str">
        <f t="shared" si="0"/>
        <v>PPL Rank: 602       
Bowlus                                            
Storage - Water Tower Rehab</v>
      </c>
      <c r="E112" s="207" t="s">
        <v>1411</v>
      </c>
      <c r="F112" s="207">
        <v>5</v>
      </c>
      <c r="G112" s="194" t="s">
        <v>1413</v>
      </c>
      <c r="H112" s="194" t="s">
        <v>1413</v>
      </c>
      <c r="I112" s="195">
        <v>0</v>
      </c>
      <c r="J112" s="226">
        <v>0</v>
      </c>
      <c r="K112" s="226">
        <v>0</v>
      </c>
      <c r="L112" s="218">
        <v>0</v>
      </c>
      <c r="M112" s="218" t="s">
        <v>1431</v>
      </c>
      <c r="N112" s="218">
        <v>0</v>
      </c>
      <c r="O112" s="196"/>
      <c r="Q112" s="194">
        <f>VLOOKUP($A112,'[2]Project Data'!$C$6:$BS$682,67,FALSE)</f>
        <v>0</v>
      </c>
    </row>
    <row r="113" spans="1:17" s="142" customFormat="1" ht="42" customHeight="1" x14ac:dyDescent="0.2">
      <c r="A113" s="243">
        <v>366</v>
      </c>
      <c r="B113" s="243" t="s">
        <v>337</v>
      </c>
      <c r="C113" s="243" t="s">
        <v>338</v>
      </c>
      <c r="D113" s="244" t="str">
        <f t="shared" si="0"/>
        <v>PPL Rank: 366       
Boyd                                              
Conservation -  Repl Meters</v>
      </c>
      <c r="E113" s="207" t="s">
        <v>165</v>
      </c>
      <c r="F113" s="207" t="s">
        <v>1421</v>
      </c>
      <c r="G113" s="194" t="s">
        <v>1413</v>
      </c>
      <c r="H113" s="194" t="s">
        <v>1413</v>
      </c>
      <c r="I113" s="195">
        <v>0</v>
      </c>
      <c r="J113" s="226">
        <v>0</v>
      </c>
      <c r="K113" s="226">
        <v>0</v>
      </c>
      <c r="L113" s="218">
        <v>0</v>
      </c>
      <c r="M113" s="218">
        <v>0</v>
      </c>
      <c r="N113" s="218">
        <v>0</v>
      </c>
      <c r="O113" s="196"/>
      <c r="Q113" s="194">
        <f>VLOOKUP($A113,'[2]Project Data'!$C$6:$BS$682,67,FALSE)</f>
        <v>0</v>
      </c>
    </row>
    <row r="114" spans="1:17" s="142" customFormat="1" ht="42" customHeight="1" x14ac:dyDescent="0.2">
      <c r="A114" s="243">
        <v>367</v>
      </c>
      <c r="B114" s="243" t="s">
        <v>337</v>
      </c>
      <c r="C114" s="243" t="s">
        <v>975</v>
      </c>
      <c r="D114" s="244" t="str">
        <f t="shared" si="0"/>
        <v>PPL Rank: 367       
Boyd                                              
Watermain - Replacement (Phase 2)</v>
      </c>
      <c r="E114" s="207" t="s">
        <v>165</v>
      </c>
      <c r="F114" s="207" t="s">
        <v>1421</v>
      </c>
      <c r="G114" s="194" t="s">
        <v>1413</v>
      </c>
      <c r="H114" s="194" t="s">
        <v>1413</v>
      </c>
      <c r="I114" s="195">
        <v>0</v>
      </c>
      <c r="J114" s="226">
        <v>0</v>
      </c>
      <c r="K114" s="226">
        <v>0</v>
      </c>
      <c r="L114" s="218">
        <v>0</v>
      </c>
      <c r="M114" s="218">
        <v>0</v>
      </c>
      <c r="N114" s="218">
        <v>0</v>
      </c>
      <c r="O114" s="196"/>
      <c r="Q114" s="194">
        <f>VLOOKUP($A114,'[2]Project Data'!$C$6:$BS$682,67,FALSE)</f>
        <v>0</v>
      </c>
    </row>
    <row r="115" spans="1:17" s="142" customFormat="1" ht="42" customHeight="1" x14ac:dyDescent="0.2">
      <c r="A115" s="243">
        <v>454</v>
      </c>
      <c r="B115" s="243" t="s">
        <v>337</v>
      </c>
      <c r="C115" s="243" t="s">
        <v>310</v>
      </c>
      <c r="D115" s="244" t="str">
        <f t="shared" si="0"/>
        <v>PPL Rank: 454       
Boyd                                              
Storage - Tower Rehab</v>
      </c>
      <c r="E115" s="207" t="s">
        <v>165</v>
      </c>
      <c r="F115" s="207" t="s">
        <v>1421</v>
      </c>
      <c r="G115" s="194" t="s">
        <v>1413</v>
      </c>
      <c r="H115" s="194" t="s">
        <v>1413</v>
      </c>
      <c r="I115" s="195">
        <v>0</v>
      </c>
      <c r="J115" s="226">
        <v>0</v>
      </c>
      <c r="K115" s="226">
        <v>0</v>
      </c>
      <c r="L115" s="218">
        <v>0</v>
      </c>
      <c r="M115" s="218" t="s">
        <v>1427</v>
      </c>
      <c r="N115" s="218">
        <v>0</v>
      </c>
      <c r="O115" s="196"/>
      <c r="Q115" s="194">
        <f>VLOOKUP($A115,'[2]Project Data'!$C$6:$BS$682,67,FALSE)</f>
        <v>601000</v>
      </c>
    </row>
    <row r="116" spans="1:17" s="142" customFormat="1" ht="42" customHeight="1" x14ac:dyDescent="0.2">
      <c r="A116" s="243">
        <v>372</v>
      </c>
      <c r="B116" s="243" t="s">
        <v>253</v>
      </c>
      <c r="C116" s="243" t="s">
        <v>291</v>
      </c>
      <c r="D116" s="244" t="str">
        <f t="shared" si="0"/>
        <v>PPL Rank: 372       
Braham                                            
Watermain - Repl Various Areas</v>
      </c>
      <c r="E116" s="207" t="s">
        <v>165</v>
      </c>
      <c r="F116" s="207" t="s">
        <v>1426</v>
      </c>
      <c r="G116" s="194" t="s">
        <v>1413</v>
      </c>
      <c r="H116" s="194" t="s">
        <v>1415</v>
      </c>
      <c r="I116" s="195">
        <v>45106</v>
      </c>
      <c r="J116" s="226">
        <v>0</v>
      </c>
      <c r="K116" s="226">
        <v>0</v>
      </c>
      <c r="L116" s="218">
        <v>0</v>
      </c>
      <c r="M116" s="218">
        <v>0</v>
      </c>
      <c r="N116" s="218">
        <v>0</v>
      </c>
      <c r="O116" s="196"/>
      <c r="Q116" s="194">
        <f>VLOOKUP($A116,'[2]Project Data'!$C$6:$BS$682,67,FALSE)</f>
        <v>0</v>
      </c>
    </row>
    <row r="117" spans="1:17" s="142" customFormat="1" ht="42" customHeight="1" x14ac:dyDescent="0.2">
      <c r="A117" s="243">
        <v>430</v>
      </c>
      <c r="B117" s="243" t="s">
        <v>253</v>
      </c>
      <c r="C117" s="243" t="s">
        <v>300</v>
      </c>
      <c r="D117" s="244" t="str">
        <f t="shared" si="0"/>
        <v>PPL Rank: 430       
Braham                                            
Source - New Well</v>
      </c>
      <c r="E117" s="207" t="s">
        <v>165</v>
      </c>
      <c r="F117" s="207" t="s">
        <v>1426</v>
      </c>
      <c r="G117" s="194" t="s">
        <v>1413</v>
      </c>
      <c r="H117" s="194" t="s">
        <v>1415</v>
      </c>
      <c r="I117" s="195">
        <v>0</v>
      </c>
      <c r="J117" s="226">
        <v>0</v>
      </c>
      <c r="K117" s="226">
        <v>0</v>
      </c>
      <c r="L117" s="218">
        <v>0</v>
      </c>
      <c r="M117" s="218">
        <v>0</v>
      </c>
      <c r="N117" s="218">
        <v>0</v>
      </c>
      <c r="O117" s="196"/>
      <c r="Q117" s="194">
        <f>VLOOKUP($A117,'[2]Project Data'!$C$6:$BS$682,67,FALSE)</f>
        <v>0</v>
      </c>
    </row>
    <row r="118" spans="1:17" s="142" customFormat="1" ht="42" customHeight="1" x14ac:dyDescent="0.2">
      <c r="A118" s="243">
        <v>431</v>
      </c>
      <c r="B118" s="243" t="s">
        <v>253</v>
      </c>
      <c r="C118" s="243" t="s">
        <v>597</v>
      </c>
      <c r="D118" s="244" t="str">
        <f t="shared" si="0"/>
        <v>PPL Rank: 431       
Braham                                            
Treatment - Plant Improvements</v>
      </c>
      <c r="E118" s="207" t="s">
        <v>165</v>
      </c>
      <c r="F118" s="207" t="s">
        <v>1426</v>
      </c>
      <c r="G118" s="194" t="s">
        <v>1413</v>
      </c>
      <c r="H118" s="194" t="s">
        <v>1415</v>
      </c>
      <c r="I118" s="195">
        <v>0</v>
      </c>
      <c r="J118" s="226">
        <v>0</v>
      </c>
      <c r="K118" s="226">
        <v>0</v>
      </c>
      <c r="L118" s="218">
        <v>0</v>
      </c>
      <c r="M118" s="218">
        <v>0</v>
      </c>
      <c r="N118" s="218">
        <v>0</v>
      </c>
      <c r="O118" s="196"/>
      <c r="Q118" s="194">
        <f>VLOOKUP($A118,'[2]Project Data'!$C$6:$BS$682,67,FALSE)</f>
        <v>0</v>
      </c>
    </row>
    <row r="119" spans="1:17" s="142" customFormat="1" ht="42" customHeight="1" x14ac:dyDescent="0.2">
      <c r="A119" s="243">
        <v>261</v>
      </c>
      <c r="B119" s="243" t="s">
        <v>339</v>
      </c>
      <c r="C119" s="243" t="s">
        <v>340</v>
      </c>
      <c r="D119" s="244" t="str">
        <f t="shared" si="0"/>
        <v>PPL Rank: 261       
Brainerd                                          
Treatment - Backwash Recovery</v>
      </c>
      <c r="E119" s="207" t="s">
        <v>1411</v>
      </c>
      <c r="F119" s="207">
        <v>5</v>
      </c>
      <c r="G119" s="194" t="s">
        <v>1413</v>
      </c>
      <c r="H119" s="194" t="s">
        <v>1413</v>
      </c>
      <c r="I119" s="195">
        <v>0</v>
      </c>
      <c r="J119" s="226">
        <v>0</v>
      </c>
      <c r="K119" s="226">
        <v>0</v>
      </c>
      <c r="L119" s="218">
        <v>0</v>
      </c>
      <c r="M119" s="218">
        <v>0</v>
      </c>
      <c r="N119" s="218">
        <v>0</v>
      </c>
      <c r="O119" s="196"/>
      <c r="Q119" s="194">
        <f>VLOOKUP($A119,'[2]Project Data'!$C$6:$BS$682,67,FALSE)</f>
        <v>0</v>
      </c>
    </row>
    <row r="120" spans="1:17" s="142" customFormat="1" ht="42" customHeight="1" x14ac:dyDescent="0.2">
      <c r="A120" s="243">
        <v>262</v>
      </c>
      <c r="B120" s="243" t="s">
        <v>339</v>
      </c>
      <c r="C120" s="243" t="s">
        <v>341</v>
      </c>
      <c r="D120" s="244" t="str">
        <f t="shared" si="0"/>
        <v>PPL Rank: 262       
Brainerd                                          
Storage - 2MG Ground Reservoir</v>
      </c>
      <c r="E120" s="207" t="s">
        <v>1411</v>
      </c>
      <c r="F120" s="207">
        <v>5</v>
      </c>
      <c r="G120" s="194" t="s">
        <v>1413</v>
      </c>
      <c r="H120" s="194" t="s">
        <v>1413</v>
      </c>
      <c r="I120" s="195">
        <v>0</v>
      </c>
      <c r="J120" s="226">
        <v>0</v>
      </c>
      <c r="K120" s="226">
        <v>0</v>
      </c>
      <c r="L120" s="218">
        <v>0</v>
      </c>
      <c r="M120" s="218">
        <v>0</v>
      </c>
      <c r="N120" s="218">
        <v>0</v>
      </c>
      <c r="O120" s="196"/>
      <c r="Q120" s="194">
        <f>VLOOKUP($A120,'[2]Project Data'!$C$6:$BS$682,67,FALSE)</f>
        <v>0</v>
      </c>
    </row>
    <row r="121" spans="1:17" s="142" customFormat="1" ht="42" customHeight="1" x14ac:dyDescent="0.2">
      <c r="A121" s="243">
        <v>275</v>
      </c>
      <c r="B121" s="243" t="s">
        <v>339</v>
      </c>
      <c r="C121" s="243" t="s">
        <v>725</v>
      </c>
      <c r="D121" s="244" t="str">
        <f t="shared" si="0"/>
        <v>PPL Rank: 275       
Brainerd                                          
Storage - Ground Reservoir @ WTP</v>
      </c>
      <c r="E121" s="207" t="s">
        <v>1411</v>
      </c>
      <c r="F121" s="207">
        <v>5</v>
      </c>
      <c r="G121" s="194" t="s">
        <v>1413</v>
      </c>
      <c r="H121" s="194" t="s">
        <v>1413</v>
      </c>
      <c r="I121" s="195">
        <v>0</v>
      </c>
      <c r="J121" s="226">
        <v>0</v>
      </c>
      <c r="K121" s="226">
        <v>0</v>
      </c>
      <c r="L121" s="218">
        <v>0</v>
      </c>
      <c r="M121" s="218">
        <v>0</v>
      </c>
      <c r="N121" s="218">
        <v>0</v>
      </c>
      <c r="O121" s="196"/>
      <c r="Q121" s="194">
        <f>VLOOKUP($A121,'[2]Project Data'!$C$6:$BS$682,67,FALSE)</f>
        <v>0</v>
      </c>
    </row>
    <row r="122" spans="1:17" s="142" customFormat="1" ht="42" customHeight="1" x14ac:dyDescent="0.2">
      <c r="A122" s="243">
        <v>276</v>
      </c>
      <c r="B122" s="243" t="s">
        <v>339</v>
      </c>
      <c r="C122" s="243" t="s">
        <v>726</v>
      </c>
      <c r="D122" s="244" t="str">
        <f t="shared" si="0"/>
        <v>PPL Rank: 276       
Brainerd                                          
Conservation -Bckwsh Collection &amp; System</v>
      </c>
      <c r="E122" s="207" t="s">
        <v>1411</v>
      </c>
      <c r="F122" s="207">
        <v>5</v>
      </c>
      <c r="G122" s="194" t="s">
        <v>1413</v>
      </c>
      <c r="H122" s="194" t="s">
        <v>1413</v>
      </c>
      <c r="I122" s="195">
        <v>0</v>
      </c>
      <c r="J122" s="226">
        <v>0</v>
      </c>
      <c r="K122" s="226">
        <v>0</v>
      </c>
      <c r="L122" s="218">
        <v>0</v>
      </c>
      <c r="M122" s="218">
        <v>0</v>
      </c>
      <c r="N122" s="218">
        <v>0</v>
      </c>
      <c r="O122" s="196"/>
      <c r="Q122" s="194">
        <f>VLOOKUP($A122,'[2]Project Data'!$C$6:$BS$682,67,FALSE)</f>
        <v>0</v>
      </c>
    </row>
    <row r="123" spans="1:17" s="142" customFormat="1" ht="42" customHeight="1" x14ac:dyDescent="0.2">
      <c r="A123" s="243">
        <v>352</v>
      </c>
      <c r="B123" s="243" t="s">
        <v>921</v>
      </c>
      <c r="C123" s="243" t="s">
        <v>962</v>
      </c>
      <c r="D123" s="244" t="str">
        <f t="shared" si="0"/>
        <v>PPL Rank: 352       
Breckenridge                                      
Conservation - Meter Replacement</v>
      </c>
      <c r="E123" s="207" t="s">
        <v>1416</v>
      </c>
      <c r="F123" s="207">
        <v>4</v>
      </c>
      <c r="G123" s="194" t="s">
        <v>1413</v>
      </c>
      <c r="H123" s="194" t="s">
        <v>1413</v>
      </c>
      <c r="I123" s="195">
        <v>0</v>
      </c>
      <c r="J123" s="226">
        <v>0</v>
      </c>
      <c r="K123" s="226">
        <v>0</v>
      </c>
      <c r="L123" s="218">
        <v>0</v>
      </c>
      <c r="M123" s="218">
        <v>0</v>
      </c>
      <c r="N123" s="218">
        <v>0</v>
      </c>
      <c r="O123" s="196"/>
      <c r="Q123" s="194">
        <f>VLOOKUP($A123,'[2]Project Data'!$C$6:$BS$682,67,FALSE)</f>
        <v>0</v>
      </c>
    </row>
    <row r="124" spans="1:17" s="142" customFormat="1" ht="42" customHeight="1" x14ac:dyDescent="0.2">
      <c r="A124" s="243">
        <v>353</v>
      </c>
      <c r="B124" s="243" t="s">
        <v>921</v>
      </c>
      <c r="C124" s="243" t="s">
        <v>976</v>
      </c>
      <c r="D124" s="244" t="str">
        <f t="shared" si="0"/>
        <v>PPL Rank: 353       
Breckenridge                                      
Other - Generator for Wells</v>
      </c>
      <c r="E124" s="207" t="s">
        <v>1416</v>
      </c>
      <c r="F124" s="207">
        <v>4</v>
      </c>
      <c r="G124" s="194" t="s">
        <v>1413</v>
      </c>
      <c r="H124" s="194" t="s">
        <v>1413</v>
      </c>
      <c r="I124" s="195">
        <v>0</v>
      </c>
      <c r="J124" s="226">
        <v>0</v>
      </c>
      <c r="K124" s="226">
        <v>0</v>
      </c>
      <c r="L124" s="218">
        <v>0</v>
      </c>
      <c r="M124" s="218">
        <v>0</v>
      </c>
      <c r="N124" s="218">
        <v>0</v>
      </c>
      <c r="O124" s="196"/>
      <c r="Q124" s="194">
        <f>VLOOKUP($A124,'[2]Project Data'!$C$6:$BS$682,67,FALSE)</f>
        <v>0</v>
      </c>
    </row>
    <row r="125" spans="1:17" s="142" customFormat="1" ht="42" customHeight="1" x14ac:dyDescent="0.2">
      <c r="A125" s="243">
        <v>354</v>
      </c>
      <c r="B125" s="243" t="s">
        <v>921</v>
      </c>
      <c r="C125" s="243" t="s">
        <v>977</v>
      </c>
      <c r="D125" s="244" t="str">
        <f t="shared" si="0"/>
        <v>PPL Rank: 354       
Breckenridge                                      
Other - Old Plant Demo</v>
      </c>
      <c r="E125" s="207" t="s">
        <v>1416</v>
      </c>
      <c r="F125" s="207">
        <v>4</v>
      </c>
      <c r="G125" s="194" t="s">
        <v>1413</v>
      </c>
      <c r="H125" s="194" t="s">
        <v>1413</v>
      </c>
      <c r="I125" s="195">
        <v>0</v>
      </c>
      <c r="J125" s="226">
        <v>0</v>
      </c>
      <c r="K125" s="226">
        <v>0</v>
      </c>
      <c r="L125" s="218">
        <v>0</v>
      </c>
      <c r="M125" s="218">
        <v>0</v>
      </c>
      <c r="N125" s="218">
        <v>0</v>
      </c>
      <c r="O125" s="196"/>
      <c r="Q125" s="194">
        <f>VLOOKUP($A125,'[2]Project Data'!$C$6:$BS$682,67,FALSE)</f>
        <v>0</v>
      </c>
    </row>
    <row r="126" spans="1:17" s="142" customFormat="1" ht="42" customHeight="1" x14ac:dyDescent="0.2">
      <c r="A126" s="243">
        <v>542</v>
      </c>
      <c r="B126" s="243" t="s">
        <v>648</v>
      </c>
      <c r="C126" s="243" t="s">
        <v>978</v>
      </c>
      <c r="D126" s="244" t="str">
        <f t="shared" si="0"/>
        <v>PPL Rank: 542       
Brewster                                          
Source - New Connection to LPRWS</v>
      </c>
      <c r="E126" s="207" t="s">
        <v>1417</v>
      </c>
      <c r="F126" s="207">
        <v>8</v>
      </c>
      <c r="G126" s="194" t="s">
        <v>1413</v>
      </c>
      <c r="H126" s="194" t="s">
        <v>1413</v>
      </c>
      <c r="I126" s="195">
        <v>0</v>
      </c>
      <c r="J126" s="226">
        <v>0</v>
      </c>
      <c r="K126" s="226">
        <v>0</v>
      </c>
      <c r="L126" s="218">
        <v>0</v>
      </c>
      <c r="M126" s="218">
        <v>0</v>
      </c>
      <c r="N126" s="218">
        <v>0</v>
      </c>
      <c r="O126" s="196"/>
      <c r="Q126" s="194">
        <f>VLOOKUP($A126,'[2]Project Data'!$C$6:$BS$682,67,FALSE)</f>
        <v>0</v>
      </c>
    </row>
    <row r="127" spans="1:17" s="142" customFormat="1" ht="42" customHeight="1" x14ac:dyDescent="0.2">
      <c r="A127" s="243">
        <v>292</v>
      </c>
      <c r="B127" s="243" t="s">
        <v>922</v>
      </c>
      <c r="C127" s="243" t="s">
        <v>979</v>
      </c>
      <c r="D127" s="244" t="str">
        <f t="shared" si="0"/>
        <v>PPL Rank: 292       
Bricelyn                                          
Watermain - CSAH 56 Street Improvements</v>
      </c>
      <c r="E127" s="207" t="s">
        <v>1414</v>
      </c>
      <c r="F127" s="207">
        <v>9</v>
      </c>
      <c r="G127" s="194" t="s">
        <v>1413</v>
      </c>
      <c r="H127" s="194" t="s">
        <v>1413</v>
      </c>
      <c r="I127" s="195">
        <v>0</v>
      </c>
      <c r="J127" s="226">
        <v>0</v>
      </c>
      <c r="K127" s="226">
        <v>0</v>
      </c>
      <c r="L127" s="218">
        <v>0</v>
      </c>
      <c r="M127" s="218" t="s">
        <v>1431</v>
      </c>
      <c r="N127" s="218">
        <v>0</v>
      </c>
      <c r="O127" s="196"/>
      <c r="Q127" s="194">
        <f>VLOOKUP($A127,'[2]Project Data'!$C$6:$BS$682,67,FALSE)</f>
        <v>0</v>
      </c>
    </row>
    <row r="128" spans="1:17" s="142" customFormat="1" ht="42" customHeight="1" x14ac:dyDescent="0.2">
      <c r="A128" s="243">
        <v>625</v>
      </c>
      <c r="B128" s="243" t="s">
        <v>342</v>
      </c>
      <c r="C128" s="243" t="s">
        <v>1252</v>
      </c>
      <c r="D128" s="244" t="str">
        <f t="shared" si="0"/>
        <v>PPL Rank: 625       
Brooklyn Park                                     
Watermain - TH 169/610 Crossings</v>
      </c>
      <c r="E128" s="207" t="s">
        <v>1420</v>
      </c>
      <c r="F128" s="207">
        <v>11</v>
      </c>
      <c r="G128" s="194" t="s">
        <v>1413</v>
      </c>
      <c r="H128" s="194" t="s">
        <v>1415</v>
      </c>
      <c r="I128" s="195">
        <v>0</v>
      </c>
      <c r="J128" s="226">
        <v>0</v>
      </c>
      <c r="K128" s="226">
        <v>0</v>
      </c>
      <c r="L128" s="218">
        <v>0</v>
      </c>
      <c r="M128" s="218">
        <v>0</v>
      </c>
      <c r="N128" s="218">
        <v>0</v>
      </c>
      <c r="O128" s="196"/>
      <c r="Q128" s="194">
        <f>VLOOKUP($A128,'[2]Project Data'!$C$6:$BS$682,67,FALSE)</f>
        <v>0</v>
      </c>
    </row>
    <row r="129" spans="1:17" s="142" customFormat="1" ht="42" customHeight="1" x14ac:dyDescent="0.2">
      <c r="A129" s="243">
        <v>626</v>
      </c>
      <c r="B129" s="243" t="s">
        <v>342</v>
      </c>
      <c r="C129" s="243" t="s">
        <v>1253</v>
      </c>
      <c r="D129" s="244" t="str">
        <f t="shared" si="0"/>
        <v>PPL Rank: 626       
Brooklyn Park                                     
Storage - New 2 mil.-gal water tower</v>
      </c>
      <c r="E129" s="207" t="s">
        <v>1420</v>
      </c>
      <c r="F129" s="207">
        <v>11</v>
      </c>
      <c r="G129" s="194" t="s">
        <v>1413</v>
      </c>
      <c r="H129" s="194" t="s">
        <v>1413</v>
      </c>
      <c r="I129" s="195">
        <v>0</v>
      </c>
      <c r="J129" s="226">
        <v>0</v>
      </c>
      <c r="K129" s="226">
        <v>0</v>
      </c>
      <c r="L129" s="218">
        <v>0</v>
      </c>
      <c r="M129" s="218">
        <v>0</v>
      </c>
      <c r="N129" s="218">
        <v>0</v>
      </c>
      <c r="O129" s="196"/>
      <c r="Q129" s="194">
        <f>VLOOKUP($A129,'[2]Project Data'!$C$6:$BS$682,67,FALSE)</f>
        <v>0</v>
      </c>
    </row>
    <row r="130" spans="1:17" s="142" customFormat="1" ht="42" customHeight="1" x14ac:dyDescent="0.2">
      <c r="A130" s="243">
        <v>767</v>
      </c>
      <c r="B130" s="243" t="s">
        <v>342</v>
      </c>
      <c r="C130" s="243" t="s">
        <v>343</v>
      </c>
      <c r="D130" s="244" t="str">
        <f t="shared" si="0"/>
        <v>PPL Rank: 767       
Brooklyn Park                                     
Watermain - Repl BLRT Project (CIP4033)</v>
      </c>
      <c r="E130" s="207" t="s">
        <v>1420</v>
      </c>
      <c r="F130" s="207">
        <v>11</v>
      </c>
      <c r="G130" s="194" t="s">
        <v>1413</v>
      </c>
      <c r="H130" s="194" t="s">
        <v>1413</v>
      </c>
      <c r="I130" s="195">
        <v>0</v>
      </c>
      <c r="J130" s="226">
        <v>0</v>
      </c>
      <c r="K130" s="226">
        <v>0</v>
      </c>
      <c r="L130" s="218">
        <v>0</v>
      </c>
      <c r="M130" s="218">
        <v>0</v>
      </c>
      <c r="N130" s="218">
        <v>0</v>
      </c>
      <c r="O130" s="196"/>
      <c r="Q130" s="194">
        <f>VLOOKUP($A130,'[2]Project Data'!$C$6:$BS$682,67,FALSE)</f>
        <v>0</v>
      </c>
    </row>
    <row r="131" spans="1:17" s="142" customFormat="1" ht="42" customHeight="1" x14ac:dyDescent="0.2">
      <c r="A131" s="243">
        <v>768</v>
      </c>
      <c r="B131" s="243" t="s">
        <v>342</v>
      </c>
      <c r="C131" s="243" t="s">
        <v>344</v>
      </c>
      <c r="D131" s="244" t="str">
        <f t="shared" si="0"/>
        <v>PPL Rank: 768       
Brooklyn Park                                     
Source - Rehab Wellhouses 10 &amp; 11</v>
      </c>
      <c r="E131" s="207" t="s">
        <v>1420</v>
      </c>
      <c r="F131" s="207">
        <v>11</v>
      </c>
      <c r="G131" s="194" t="s">
        <v>1413</v>
      </c>
      <c r="H131" s="194" t="s">
        <v>1413</v>
      </c>
      <c r="I131" s="195">
        <v>0</v>
      </c>
      <c r="J131" s="226">
        <v>0</v>
      </c>
      <c r="K131" s="226">
        <v>0</v>
      </c>
      <c r="L131" s="218">
        <v>0</v>
      </c>
      <c r="M131" s="218">
        <v>0</v>
      </c>
      <c r="N131" s="218">
        <v>0</v>
      </c>
      <c r="O131" s="196"/>
      <c r="Q131" s="194">
        <f>VLOOKUP($A131,'[2]Project Data'!$C$6:$BS$682,67,FALSE)</f>
        <v>0</v>
      </c>
    </row>
    <row r="132" spans="1:17" s="142" customFormat="1" ht="42" customHeight="1" x14ac:dyDescent="0.2">
      <c r="A132" s="243">
        <v>769</v>
      </c>
      <c r="B132" s="243" t="s">
        <v>342</v>
      </c>
      <c r="C132" s="243" t="s">
        <v>345</v>
      </c>
      <c r="D132" s="244" t="str">
        <f t="shared" si="0"/>
        <v>PPL Rank: 769       
Brooklyn Park                                     
Watermain - Repl W. Broadway (CSAH 103)</v>
      </c>
      <c r="E132" s="207" t="s">
        <v>1420</v>
      </c>
      <c r="F132" s="207">
        <v>11</v>
      </c>
      <c r="G132" s="194" t="s">
        <v>1413</v>
      </c>
      <c r="H132" s="194" t="s">
        <v>1413</v>
      </c>
      <c r="I132" s="195">
        <v>0</v>
      </c>
      <c r="J132" s="226">
        <v>0</v>
      </c>
      <c r="K132" s="226">
        <v>0</v>
      </c>
      <c r="L132" s="218">
        <v>0</v>
      </c>
      <c r="M132" s="218">
        <v>0</v>
      </c>
      <c r="N132" s="218">
        <v>0</v>
      </c>
      <c r="O132" s="196"/>
      <c r="Q132" s="194">
        <f>VLOOKUP($A132,'[2]Project Data'!$C$6:$BS$682,67,FALSE)</f>
        <v>0</v>
      </c>
    </row>
    <row r="133" spans="1:17" s="142" customFormat="1" ht="42" customHeight="1" x14ac:dyDescent="0.2">
      <c r="A133" s="243">
        <v>770</v>
      </c>
      <c r="B133" s="243" t="s">
        <v>342</v>
      </c>
      <c r="C133" s="243" t="s">
        <v>346</v>
      </c>
      <c r="D133" s="244" t="str">
        <f t="shared" si="0"/>
        <v>PPL Rank: 770       
Brooklyn Park                                     
Watermain - Replace CSAH 81 (CIP4032)</v>
      </c>
      <c r="E133" s="207" t="s">
        <v>1420</v>
      </c>
      <c r="F133" s="207">
        <v>11</v>
      </c>
      <c r="G133" s="194" t="s">
        <v>1413</v>
      </c>
      <c r="H133" s="194" t="s">
        <v>1413</v>
      </c>
      <c r="I133" s="195">
        <v>0</v>
      </c>
      <c r="J133" s="226">
        <v>0</v>
      </c>
      <c r="K133" s="226">
        <v>0</v>
      </c>
      <c r="L133" s="218">
        <v>0</v>
      </c>
      <c r="M133" s="218">
        <v>0</v>
      </c>
      <c r="N133" s="218">
        <v>0</v>
      </c>
      <c r="O133" s="196"/>
      <c r="Q133" s="194">
        <f>VLOOKUP($A133,'[2]Project Data'!$C$6:$BS$682,67,FALSE)</f>
        <v>0</v>
      </c>
    </row>
    <row r="134" spans="1:17" s="142" customFormat="1" ht="42" customHeight="1" x14ac:dyDescent="0.2">
      <c r="A134" s="243">
        <v>771</v>
      </c>
      <c r="B134" s="243" t="s">
        <v>342</v>
      </c>
      <c r="C134" s="243" t="s">
        <v>347</v>
      </c>
      <c r="D134" s="244" t="str">
        <f t="shared" si="0"/>
        <v>PPL Rank: 771       
Brooklyn Park                                     
Watermain - Replace Mississippi &amp; 81st.</v>
      </c>
      <c r="E134" s="207" t="s">
        <v>1420</v>
      </c>
      <c r="F134" s="207">
        <v>11</v>
      </c>
      <c r="G134" s="194" t="s">
        <v>1413</v>
      </c>
      <c r="H134" s="194" t="s">
        <v>1413</v>
      </c>
      <c r="I134" s="195">
        <v>0</v>
      </c>
      <c r="J134" s="226">
        <v>0</v>
      </c>
      <c r="K134" s="226">
        <v>0</v>
      </c>
      <c r="L134" s="218">
        <v>0</v>
      </c>
      <c r="M134" s="218">
        <v>0</v>
      </c>
      <c r="N134" s="218">
        <v>0</v>
      </c>
      <c r="O134" s="196"/>
      <c r="Q134" s="194">
        <f>VLOOKUP($A134,'[2]Project Data'!$C$6:$BS$682,67,FALSE)</f>
        <v>0</v>
      </c>
    </row>
    <row r="135" spans="1:17" s="142" customFormat="1" ht="42" customHeight="1" x14ac:dyDescent="0.2">
      <c r="A135" s="243">
        <v>120</v>
      </c>
      <c r="B135" s="243" t="s">
        <v>77</v>
      </c>
      <c r="C135" s="243" t="s">
        <v>348</v>
      </c>
      <c r="D135" s="244" t="str">
        <f t="shared" si="0"/>
        <v>PPL Rank: 120       
Brooten                                           
Source - Replace Wells #1 &amp; #2</v>
      </c>
      <c r="E135" s="207" t="s">
        <v>1416</v>
      </c>
      <c r="F135" s="207">
        <v>4</v>
      </c>
      <c r="G135" s="194" t="s">
        <v>1413</v>
      </c>
      <c r="H135" s="194" t="s">
        <v>1413</v>
      </c>
      <c r="I135" s="195">
        <v>0</v>
      </c>
      <c r="J135" s="226">
        <v>0</v>
      </c>
      <c r="K135" s="226">
        <v>0</v>
      </c>
      <c r="L135" s="218">
        <v>0</v>
      </c>
      <c r="M135" s="218" t="s">
        <v>1435</v>
      </c>
      <c r="N135" s="218">
        <v>0</v>
      </c>
      <c r="O135" s="196"/>
      <c r="Q135" s="194">
        <f>VLOOKUP($A135,'[2]Project Data'!$C$6:$BS$682,67,FALSE)</f>
        <v>0</v>
      </c>
    </row>
    <row r="136" spans="1:17" s="142" customFormat="1" ht="42" customHeight="1" x14ac:dyDescent="0.2">
      <c r="A136" s="243">
        <v>451</v>
      </c>
      <c r="B136" s="243" t="s">
        <v>77</v>
      </c>
      <c r="C136" s="243" t="s">
        <v>349</v>
      </c>
      <c r="D136" s="244" t="str">
        <f t="shared" si="0"/>
        <v xml:space="preserve">PPL Rank: 451       
Brooten                                           
Treatment - New Plant, Remove Fe/Mn </v>
      </c>
      <c r="E136" s="207" t="s">
        <v>1416</v>
      </c>
      <c r="F136" s="207">
        <v>4</v>
      </c>
      <c r="G136" s="194" t="s">
        <v>1413</v>
      </c>
      <c r="H136" s="194" t="s">
        <v>1413</v>
      </c>
      <c r="I136" s="195">
        <v>0</v>
      </c>
      <c r="J136" s="226">
        <v>0</v>
      </c>
      <c r="K136" s="226">
        <v>0</v>
      </c>
      <c r="L136" s="218">
        <v>0</v>
      </c>
      <c r="M136" s="218" t="s">
        <v>1435</v>
      </c>
      <c r="N136" s="218">
        <v>0</v>
      </c>
      <c r="O136" s="196"/>
      <c r="Q136" s="194">
        <f>VLOOKUP($A136,'[2]Project Data'!$C$6:$BS$682,67,FALSE)</f>
        <v>0</v>
      </c>
    </row>
    <row r="137" spans="1:17" s="142" customFormat="1" ht="42" customHeight="1" x14ac:dyDescent="0.2">
      <c r="A137" s="243">
        <v>452</v>
      </c>
      <c r="B137" s="243" t="s">
        <v>77</v>
      </c>
      <c r="C137" s="243" t="s">
        <v>350</v>
      </c>
      <c r="D137" s="244" t="str">
        <f t="shared" si="0"/>
        <v>PPL Rank: 452       
Brooten                                           
Watermain - Replace &amp; Loop</v>
      </c>
      <c r="E137" s="207" t="s">
        <v>1416</v>
      </c>
      <c r="F137" s="207">
        <v>4</v>
      </c>
      <c r="G137" s="194" t="s">
        <v>1413</v>
      </c>
      <c r="H137" s="194" t="s">
        <v>1413</v>
      </c>
      <c r="I137" s="195">
        <v>0</v>
      </c>
      <c r="J137" s="226">
        <v>0</v>
      </c>
      <c r="K137" s="226">
        <v>0</v>
      </c>
      <c r="L137" s="218">
        <v>0</v>
      </c>
      <c r="M137" s="218">
        <v>0</v>
      </c>
      <c r="N137" s="218">
        <v>0</v>
      </c>
      <c r="O137" s="196"/>
      <c r="Q137" s="194">
        <f>VLOOKUP($A137,'[2]Project Data'!$C$6:$BS$682,67,FALSE)</f>
        <v>0</v>
      </c>
    </row>
    <row r="138" spans="1:17" s="142" customFormat="1" ht="42" customHeight="1" x14ac:dyDescent="0.2">
      <c r="A138" s="243">
        <v>453</v>
      </c>
      <c r="B138" s="243" t="s">
        <v>77</v>
      </c>
      <c r="C138" s="243" t="s">
        <v>310</v>
      </c>
      <c r="D138" s="244" t="str">
        <f t="shared" si="0"/>
        <v>PPL Rank: 453       
Brooten                                           
Storage - Tower Rehab</v>
      </c>
      <c r="E138" s="207" t="s">
        <v>1416</v>
      </c>
      <c r="F138" s="207">
        <v>4</v>
      </c>
      <c r="G138" s="194" t="s">
        <v>1413</v>
      </c>
      <c r="H138" s="194" t="s">
        <v>1413</v>
      </c>
      <c r="I138" s="195">
        <v>0</v>
      </c>
      <c r="J138" s="226">
        <v>0</v>
      </c>
      <c r="K138" s="226">
        <v>0</v>
      </c>
      <c r="L138" s="218">
        <v>0</v>
      </c>
      <c r="M138" s="218">
        <v>0</v>
      </c>
      <c r="N138" s="218">
        <v>0</v>
      </c>
      <c r="O138" s="196"/>
      <c r="Q138" s="194">
        <f>VLOOKUP($A138,'[2]Project Data'!$C$6:$BS$682,67,FALSE)</f>
        <v>0</v>
      </c>
    </row>
    <row r="139" spans="1:17" s="142" customFormat="1" ht="42" customHeight="1" x14ac:dyDescent="0.2">
      <c r="A139" s="243">
        <v>38</v>
      </c>
      <c r="B139" s="243" t="s">
        <v>227</v>
      </c>
      <c r="C139" s="243" t="s">
        <v>1016</v>
      </c>
      <c r="D139" s="244" t="str">
        <f t="shared" si="0"/>
        <v>PPL Rank: 38        
Browerville                                       
Other - LSL Replacement</v>
      </c>
      <c r="E139" s="207" t="s">
        <v>1411</v>
      </c>
      <c r="F139" s="207">
        <v>5</v>
      </c>
      <c r="G139" s="194" t="s">
        <v>1413</v>
      </c>
      <c r="H139" s="194" t="s">
        <v>1415</v>
      </c>
      <c r="I139" s="195">
        <v>0</v>
      </c>
      <c r="J139" s="226">
        <v>0</v>
      </c>
      <c r="K139" s="226">
        <v>0</v>
      </c>
      <c r="L139" s="218">
        <v>0</v>
      </c>
      <c r="M139" s="218">
        <v>0</v>
      </c>
      <c r="N139" s="218">
        <v>0</v>
      </c>
      <c r="O139" s="196"/>
      <c r="Q139" s="194">
        <f>VLOOKUP($A139,'[2]Project Data'!$C$6:$BS$682,67,FALSE)</f>
        <v>0</v>
      </c>
    </row>
    <row r="140" spans="1:17" s="142" customFormat="1" ht="42" customHeight="1" x14ac:dyDescent="0.2">
      <c r="A140" s="243">
        <v>218</v>
      </c>
      <c r="B140" s="243" t="s">
        <v>227</v>
      </c>
      <c r="C140" s="243" t="s">
        <v>350</v>
      </c>
      <c r="D140" s="244" t="str">
        <f t="shared" si="0"/>
        <v>PPL Rank: 218       
Browerville                                       
Watermain - Replace &amp; Loop</v>
      </c>
      <c r="E140" s="207" t="s">
        <v>1411</v>
      </c>
      <c r="F140" s="207">
        <v>5</v>
      </c>
      <c r="G140" s="194" t="s">
        <v>1413</v>
      </c>
      <c r="H140" s="194" t="s">
        <v>1413</v>
      </c>
      <c r="I140" s="195">
        <v>0</v>
      </c>
      <c r="J140" s="226">
        <v>0</v>
      </c>
      <c r="K140" s="226">
        <v>0</v>
      </c>
      <c r="L140" s="218">
        <v>0</v>
      </c>
      <c r="M140" s="218">
        <v>0</v>
      </c>
      <c r="N140" s="218">
        <v>0</v>
      </c>
      <c r="O140" s="196"/>
      <c r="Q140" s="194">
        <f>VLOOKUP($A140,'[2]Project Data'!$C$6:$BS$682,67,FALSE)</f>
        <v>0</v>
      </c>
    </row>
    <row r="141" spans="1:17" s="142" customFormat="1" ht="42" customHeight="1" x14ac:dyDescent="0.2">
      <c r="A141" s="243">
        <v>398</v>
      </c>
      <c r="B141" s="243" t="s">
        <v>227</v>
      </c>
      <c r="C141" s="243" t="s">
        <v>1254</v>
      </c>
      <c r="D141" s="244" t="str">
        <f t="shared" si="0"/>
        <v>PPL Rank: 398       
Browerville                                       
Watermain - Creamery Ave. Improvements</v>
      </c>
      <c r="E141" s="207" t="s">
        <v>1411</v>
      </c>
      <c r="F141" s="207">
        <v>5</v>
      </c>
      <c r="G141" s="194" t="s">
        <v>1413</v>
      </c>
      <c r="H141" s="194" t="s">
        <v>1415</v>
      </c>
      <c r="I141" s="195">
        <v>0</v>
      </c>
      <c r="J141" s="226">
        <v>0</v>
      </c>
      <c r="K141" s="226">
        <v>0</v>
      </c>
      <c r="L141" s="218">
        <v>0</v>
      </c>
      <c r="M141" s="218">
        <v>0</v>
      </c>
      <c r="N141" s="218">
        <v>0</v>
      </c>
      <c r="O141" s="196"/>
      <c r="Q141" s="194">
        <f>VLOOKUP($A141,'[2]Project Data'!$C$6:$BS$682,67,FALSE)</f>
        <v>0</v>
      </c>
    </row>
    <row r="142" spans="1:17" s="142" customFormat="1" ht="42" customHeight="1" x14ac:dyDescent="0.2">
      <c r="A142" s="243">
        <v>27</v>
      </c>
      <c r="B142" s="243" t="s">
        <v>923</v>
      </c>
      <c r="C142" s="243" t="s">
        <v>981</v>
      </c>
      <c r="D142" s="244" t="str">
        <f t="shared" si="0"/>
        <v>PPL Rank: 27        
Browns Valley                                     
Treatment - Manganese Treatment Plant</v>
      </c>
      <c r="E142" s="207" t="s">
        <v>1416</v>
      </c>
      <c r="F142" s="207">
        <v>4</v>
      </c>
      <c r="G142" s="194" t="s">
        <v>1413</v>
      </c>
      <c r="H142" s="194" t="s">
        <v>1413</v>
      </c>
      <c r="I142" s="195">
        <v>0</v>
      </c>
      <c r="J142" s="226">
        <v>0</v>
      </c>
      <c r="K142" s="226">
        <v>0</v>
      </c>
      <c r="L142" s="218">
        <v>0</v>
      </c>
      <c r="M142" s="218">
        <v>0</v>
      </c>
      <c r="N142" s="218">
        <v>0</v>
      </c>
      <c r="O142" s="196"/>
      <c r="Q142" s="194">
        <f>VLOOKUP($A142,'[2]Project Data'!$C$6:$BS$682,67,FALSE)</f>
        <v>0</v>
      </c>
    </row>
    <row r="143" spans="1:17" s="142" customFormat="1" ht="42" customHeight="1" x14ac:dyDescent="0.2">
      <c r="A143" s="243">
        <v>165</v>
      </c>
      <c r="B143" s="243" t="s">
        <v>923</v>
      </c>
      <c r="C143" s="243" t="s">
        <v>350</v>
      </c>
      <c r="D143" s="244" t="str">
        <f t="shared" si="0"/>
        <v>PPL Rank: 165       
Browns Valley                                     
Watermain - Replace &amp; Loop</v>
      </c>
      <c r="E143" s="207" t="s">
        <v>1416</v>
      </c>
      <c r="F143" s="207">
        <v>4</v>
      </c>
      <c r="G143" s="194" t="s">
        <v>1413</v>
      </c>
      <c r="H143" s="194" t="s">
        <v>1413</v>
      </c>
      <c r="I143" s="195">
        <v>0</v>
      </c>
      <c r="J143" s="226">
        <v>0</v>
      </c>
      <c r="K143" s="226">
        <v>0</v>
      </c>
      <c r="L143" s="218">
        <v>0</v>
      </c>
      <c r="M143" s="218">
        <v>0</v>
      </c>
      <c r="N143" s="218">
        <v>0</v>
      </c>
      <c r="O143" s="196"/>
      <c r="Q143" s="194">
        <f>VLOOKUP($A143,'[2]Project Data'!$C$6:$BS$682,67,FALSE)</f>
        <v>0</v>
      </c>
    </row>
    <row r="144" spans="1:17" s="142" customFormat="1" ht="42" customHeight="1" x14ac:dyDescent="0.2">
      <c r="A144" s="243">
        <v>166</v>
      </c>
      <c r="B144" s="243" t="s">
        <v>923</v>
      </c>
      <c r="C144" s="243" t="s">
        <v>980</v>
      </c>
      <c r="D144" s="244" t="str">
        <f t="shared" si="0"/>
        <v>PPL Rank: 166       
Browns Valley                                     
Source - Two New Wells</v>
      </c>
      <c r="E144" s="207" t="s">
        <v>1416</v>
      </c>
      <c r="F144" s="207">
        <v>4</v>
      </c>
      <c r="G144" s="194" t="s">
        <v>1413</v>
      </c>
      <c r="H144" s="194" t="s">
        <v>1413</v>
      </c>
      <c r="I144" s="195">
        <v>0</v>
      </c>
      <c r="J144" s="226">
        <v>0</v>
      </c>
      <c r="K144" s="226">
        <v>0</v>
      </c>
      <c r="L144" s="218">
        <v>0</v>
      </c>
      <c r="M144" s="218">
        <v>0</v>
      </c>
      <c r="N144" s="218">
        <v>0</v>
      </c>
      <c r="O144" s="196"/>
      <c r="Q144" s="194">
        <f>VLOOKUP($A144,'[2]Project Data'!$C$6:$BS$682,67,FALSE)</f>
        <v>0</v>
      </c>
    </row>
    <row r="145" spans="1:17" s="142" customFormat="1" ht="42" customHeight="1" x14ac:dyDescent="0.2">
      <c r="A145" s="243">
        <v>133</v>
      </c>
      <c r="B145" s="243" t="s">
        <v>1255</v>
      </c>
      <c r="C145" s="243" t="s">
        <v>981</v>
      </c>
      <c r="D145" s="244" t="str">
        <f t="shared" si="0"/>
        <v>PPL Rank: 133       
Buckman                                           
Treatment - Manganese Treatment Plant</v>
      </c>
      <c r="E145" s="207" t="s">
        <v>1411</v>
      </c>
      <c r="F145" s="207">
        <v>5</v>
      </c>
      <c r="G145" s="194" t="s">
        <v>1413</v>
      </c>
      <c r="H145" s="194" t="s">
        <v>1413</v>
      </c>
      <c r="I145" s="195">
        <v>0</v>
      </c>
      <c r="J145" s="226">
        <v>0</v>
      </c>
      <c r="K145" s="226">
        <v>0</v>
      </c>
      <c r="L145" s="218">
        <v>0</v>
      </c>
      <c r="M145" s="218">
        <v>0</v>
      </c>
      <c r="N145" s="218">
        <v>0</v>
      </c>
      <c r="O145" s="196"/>
      <c r="Q145" s="194">
        <f>VLOOKUP($A145,'[2]Project Data'!$C$6:$BS$682,67,FALSE)</f>
        <v>0</v>
      </c>
    </row>
    <row r="146" spans="1:17" s="142" customFormat="1" ht="42" customHeight="1" x14ac:dyDescent="0.2">
      <c r="A146" s="243">
        <v>694</v>
      </c>
      <c r="B146" s="243" t="s">
        <v>1255</v>
      </c>
      <c r="C146" s="243" t="s">
        <v>362</v>
      </c>
      <c r="D146" s="244" t="str">
        <f t="shared" si="0"/>
        <v>PPL Rank: 694       
Buckman                                           
Watermain - Looping</v>
      </c>
      <c r="E146" s="207" t="s">
        <v>1411</v>
      </c>
      <c r="F146" s="207">
        <v>5</v>
      </c>
      <c r="G146" s="194" t="s">
        <v>1413</v>
      </c>
      <c r="H146" s="194" t="s">
        <v>1413</v>
      </c>
      <c r="I146" s="195">
        <v>0</v>
      </c>
      <c r="J146" s="226">
        <v>0</v>
      </c>
      <c r="K146" s="226">
        <v>0</v>
      </c>
      <c r="L146" s="218">
        <v>0</v>
      </c>
      <c r="M146" s="218">
        <v>0</v>
      </c>
      <c r="N146" s="218">
        <v>0</v>
      </c>
      <c r="O146" s="196"/>
      <c r="Q146" s="194">
        <f>VLOOKUP($A146,'[2]Project Data'!$C$6:$BS$682,67,FALSE)</f>
        <v>0</v>
      </c>
    </row>
    <row r="147" spans="1:17" s="142" customFormat="1" ht="42" customHeight="1" x14ac:dyDescent="0.2">
      <c r="A147" s="243">
        <v>823</v>
      </c>
      <c r="B147" s="243" t="s">
        <v>1255</v>
      </c>
      <c r="C147" s="243" t="s">
        <v>1256</v>
      </c>
      <c r="D147" s="244" t="str">
        <f t="shared" si="0"/>
        <v xml:space="preserve">PPL Rank: 823       
Buckman                                           
Source - New Well </v>
      </c>
      <c r="E147" s="207" t="s">
        <v>1411</v>
      </c>
      <c r="F147" s="207">
        <v>5</v>
      </c>
      <c r="G147" s="194" t="s">
        <v>1413</v>
      </c>
      <c r="H147" s="194" t="s">
        <v>1413</v>
      </c>
      <c r="I147" s="195">
        <v>0</v>
      </c>
      <c r="J147" s="226">
        <v>0</v>
      </c>
      <c r="K147" s="226">
        <v>0</v>
      </c>
      <c r="L147" s="218">
        <v>0</v>
      </c>
      <c r="M147" s="218">
        <v>0</v>
      </c>
      <c r="N147" s="218">
        <v>0</v>
      </c>
      <c r="O147" s="196"/>
      <c r="Q147" s="194">
        <f>VLOOKUP($A147,'[2]Project Data'!$C$6:$BS$682,67,FALSE)</f>
        <v>0</v>
      </c>
    </row>
    <row r="148" spans="1:17" s="142" customFormat="1" ht="42" customHeight="1" x14ac:dyDescent="0.2">
      <c r="A148" s="243">
        <v>824</v>
      </c>
      <c r="B148" s="243" t="s">
        <v>1255</v>
      </c>
      <c r="C148" s="243" t="s">
        <v>1257</v>
      </c>
      <c r="D148" s="244" t="str">
        <f t="shared" si="0"/>
        <v>PPL Rank: 824       
Buckman                                           
Storage - 50,000 Gal Tower Rehab</v>
      </c>
      <c r="E148" s="207" t="s">
        <v>1411</v>
      </c>
      <c r="F148" s="207">
        <v>5</v>
      </c>
      <c r="G148" s="194" t="s">
        <v>1413</v>
      </c>
      <c r="H148" s="194" t="s">
        <v>1413</v>
      </c>
      <c r="I148" s="195">
        <v>0</v>
      </c>
      <c r="J148" s="226">
        <v>0</v>
      </c>
      <c r="K148" s="226">
        <v>0</v>
      </c>
      <c r="L148" s="218">
        <v>0</v>
      </c>
      <c r="M148" s="218">
        <v>0</v>
      </c>
      <c r="N148" s="218">
        <v>0</v>
      </c>
      <c r="O148" s="196"/>
      <c r="Q148" s="194">
        <f>VLOOKUP($A148,'[2]Project Data'!$C$6:$BS$682,67,FALSE)</f>
        <v>0</v>
      </c>
    </row>
    <row r="149" spans="1:17" s="142" customFormat="1" ht="42" customHeight="1" x14ac:dyDescent="0.2">
      <c r="A149" s="243">
        <v>603</v>
      </c>
      <c r="B149" s="243" t="s">
        <v>924</v>
      </c>
      <c r="C149" s="243" t="s">
        <v>982</v>
      </c>
      <c r="D149" s="244" t="str">
        <f t="shared" si="0"/>
        <v>PPL Rank: 603       
Buffalo                                           
Storage - Tower #1 Rehab</v>
      </c>
      <c r="E149" s="207" t="s">
        <v>165</v>
      </c>
      <c r="F149" s="207" t="s">
        <v>1419</v>
      </c>
      <c r="G149" s="194" t="s">
        <v>1413</v>
      </c>
      <c r="H149" s="194" t="s">
        <v>1413</v>
      </c>
      <c r="I149" s="195">
        <v>0</v>
      </c>
      <c r="J149" s="226">
        <v>0</v>
      </c>
      <c r="K149" s="226">
        <v>0</v>
      </c>
      <c r="L149" s="218">
        <v>0</v>
      </c>
      <c r="M149" s="218">
        <v>0</v>
      </c>
      <c r="N149" s="218">
        <v>0</v>
      </c>
      <c r="O149" s="196"/>
      <c r="Q149" s="194">
        <f>VLOOKUP($A149,'[2]Project Data'!$C$6:$BS$682,67,FALSE)</f>
        <v>0</v>
      </c>
    </row>
    <row r="150" spans="1:17" s="142" customFormat="1" ht="42" customHeight="1" x14ac:dyDescent="0.2">
      <c r="A150" s="243">
        <v>604</v>
      </c>
      <c r="B150" s="243" t="s">
        <v>924</v>
      </c>
      <c r="C150" s="243" t="s">
        <v>983</v>
      </c>
      <c r="D150" s="244" t="str">
        <f t="shared" si="0"/>
        <v>PPL Rank: 604       
Buffalo                                           
Watermain - TH 25 South Recon</v>
      </c>
      <c r="E150" s="207" t="s">
        <v>165</v>
      </c>
      <c r="F150" s="207" t="s">
        <v>1419</v>
      </c>
      <c r="G150" s="194" t="s">
        <v>1413</v>
      </c>
      <c r="H150" s="194" t="s">
        <v>1413</v>
      </c>
      <c r="I150" s="195">
        <v>0</v>
      </c>
      <c r="J150" s="226">
        <v>0</v>
      </c>
      <c r="K150" s="226">
        <v>0</v>
      </c>
      <c r="L150" s="218">
        <v>0</v>
      </c>
      <c r="M150" s="218">
        <v>0</v>
      </c>
      <c r="N150" s="218">
        <v>0</v>
      </c>
      <c r="O150" s="196"/>
      <c r="Q150" s="194">
        <f>VLOOKUP($A150,'[2]Project Data'!$C$6:$BS$682,67,FALSE)</f>
        <v>0</v>
      </c>
    </row>
    <row r="151" spans="1:17" s="142" customFormat="1" ht="42" customHeight="1" x14ac:dyDescent="0.2">
      <c r="A151" s="243">
        <v>182</v>
      </c>
      <c r="B151" s="243" t="s">
        <v>925</v>
      </c>
      <c r="C151" s="243" t="s">
        <v>984</v>
      </c>
      <c r="D151" s="244" t="str">
        <f t="shared" si="0"/>
        <v>PPL Rank: 182       
Buffalo Lake                                      
Treatment - Plant Rehab &amp; New Well</v>
      </c>
      <c r="E151" s="207" t="s">
        <v>165</v>
      </c>
      <c r="F151" s="207" t="s">
        <v>1423</v>
      </c>
      <c r="G151" s="194" t="s">
        <v>1413</v>
      </c>
      <c r="H151" s="194" t="s">
        <v>1413</v>
      </c>
      <c r="I151" s="195">
        <v>0</v>
      </c>
      <c r="J151" s="226">
        <v>0</v>
      </c>
      <c r="K151" s="226">
        <v>0</v>
      </c>
      <c r="L151" s="218">
        <v>0</v>
      </c>
      <c r="M151" s="218" t="s">
        <v>1431</v>
      </c>
      <c r="N151" s="218">
        <v>0</v>
      </c>
      <c r="O151" s="196"/>
      <c r="Q151" s="194">
        <f>VLOOKUP($A151,'[2]Project Data'!$C$6:$BS$682,67,FALSE)</f>
        <v>0</v>
      </c>
    </row>
    <row r="152" spans="1:17" s="142" customFormat="1" ht="42" customHeight="1" x14ac:dyDescent="0.2">
      <c r="A152" s="243">
        <v>321</v>
      </c>
      <c r="B152" s="243" t="s">
        <v>78</v>
      </c>
      <c r="C152" s="243" t="s">
        <v>727</v>
      </c>
      <c r="D152" s="244" t="str">
        <f t="shared" si="0"/>
        <v>PPL Rank: 321       
Buhl                                              
Storage - Elevated Water &amp; Storage Tank</v>
      </c>
      <c r="E152" s="207" t="s">
        <v>1416</v>
      </c>
      <c r="F152" s="207" t="s">
        <v>1422</v>
      </c>
      <c r="G152" s="194" t="s">
        <v>1413</v>
      </c>
      <c r="H152" s="194" t="s">
        <v>1413</v>
      </c>
      <c r="I152" s="195">
        <v>0</v>
      </c>
      <c r="J152" s="226">
        <v>0</v>
      </c>
      <c r="K152" s="226">
        <v>0</v>
      </c>
      <c r="L152" s="218">
        <v>0</v>
      </c>
      <c r="M152" s="218" t="s">
        <v>1435</v>
      </c>
      <c r="N152" s="218">
        <v>0</v>
      </c>
      <c r="O152" s="196"/>
      <c r="Q152" s="194">
        <f>VLOOKUP($A152,'[2]Project Data'!$C$6:$BS$682,67,FALSE)</f>
        <v>0</v>
      </c>
    </row>
    <row r="153" spans="1:17" s="142" customFormat="1" ht="42" customHeight="1" x14ac:dyDescent="0.2">
      <c r="A153" s="243">
        <v>447</v>
      </c>
      <c r="B153" s="243" t="s">
        <v>79</v>
      </c>
      <c r="C153" s="243" t="s">
        <v>985</v>
      </c>
      <c r="D153" s="244" t="str">
        <f t="shared" si="0"/>
        <v>PPL Rank: 447       
Calumet                                           
Watermain - 4th Ave &amp; Alley</v>
      </c>
      <c r="E153" s="207" t="s">
        <v>1411</v>
      </c>
      <c r="F153" s="207" t="s">
        <v>1428</v>
      </c>
      <c r="G153" s="194" t="s">
        <v>1413</v>
      </c>
      <c r="H153" s="194" t="s">
        <v>1413</v>
      </c>
      <c r="I153" s="195">
        <v>0</v>
      </c>
      <c r="J153" s="226">
        <v>0</v>
      </c>
      <c r="K153" s="226">
        <v>0</v>
      </c>
      <c r="L153" s="218">
        <v>0</v>
      </c>
      <c r="M153" s="218">
        <v>0</v>
      </c>
      <c r="N153" s="218">
        <v>0</v>
      </c>
      <c r="O153" s="196"/>
      <c r="Q153" s="194">
        <f>VLOOKUP($A153,'[2]Project Data'!$C$6:$BS$682,67,FALSE)</f>
        <v>0</v>
      </c>
    </row>
    <row r="154" spans="1:17" s="142" customFormat="1" ht="42" customHeight="1" x14ac:dyDescent="0.2">
      <c r="A154" s="243">
        <v>448</v>
      </c>
      <c r="B154" s="243" t="s">
        <v>79</v>
      </c>
      <c r="C154" s="243" t="s">
        <v>986</v>
      </c>
      <c r="D154" s="244" t="str">
        <f t="shared" si="0"/>
        <v>PPL Rank: 448       
Calumet                                           
Watermain - 6th Ave &amp; Shipka St</v>
      </c>
      <c r="E154" s="207" t="s">
        <v>1411</v>
      </c>
      <c r="F154" s="207" t="s">
        <v>1428</v>
      </c>
      <c r="G154" s="194" t="s">
        <v>1413</v>
      </c>
      <c r="H154" s="194" t="s">
        <v>1413</v>
      </c>
      <c r="I154" s="195">
        <v>0</v>
      </c>
      <c r="J154" s="226">
        <v>0</v>
      </c>
      <c r="K154" s="226">
        <v>0</v>
      </c>
      <c r="L154" s="218">
        <v>0</v>
      </c>
      <c r="M154" s="218">
        <v>0</v>
      </c>
      <c r="N154" s="218">
        <v>0</v>
      </c>
      <c r="O154" s="196"/>
      <c r="Q154" s="194">
        <f>VLOOKUP($A154,'[2]Project Data'!$C$6:$BS$682,67,FALSE)</f>
        <v>0</v>
      </c>
    </row>
    <row r="155" spans="1:17" s="142" customFormat="1" ht="42" customHeight="1" x14ac:dyDescent="0.2">
      <c r="A155" s="243">
        <v>449</v>
      </c>
      <c r="B155" s="243" t="s">
        <v>79</v>
      </c>
      <c r="C155" s="243" t="s">
        <v>987</v>
      </c>
      <c r="D155" s="244" t="str">
        <f t="shared" si="0"/>
        <v>PPL Rank: 449       
Calumet                                           
Watermain - Buckmaster Rd to 7th/8th</v>
      </c>
      <c r="E155" s="207" t="s">
        <v>1411</v>
      </c>
      <c r="F155" s="207" t="s">
        <v>1428</v>
      </c>
      <c r="G155" s="194" t="s">
        <v>1413</v>
      </c>
      <c r="H155" s="194" t="s">
        <v>1413</v>
      </c>
      <c r="I155" s="195">
        <v>0</v>
      </c>
      <c r="J155" s="226">
        <v>0</v>
      </c>
      <c r="K155" s="226">
        <v>0</v>
      </c>
      <c r="L155" s="218">
        <v>0</v>
      </c>
      <c r="M155" s="218">
        <v>0</v>
      </c>
      <c r="N155" s="218">
        <v>0</v>
      </c>
      <c r="O155" s="196"/>
      <c r="Q155" s="194">
        <f>VLOOKUP($A155,'[2]Project Data'!$C$6:$BS$682,67,FALSE)</f>
        <v>0</v>
      </c>
    </row>
    <row r="156" spans="1:17" s="142" customFormat="1" ht="42" customHeight="1" x14ac:dyDescent="0.2">
      <c r="A156" s="243">
        <v>450</v>
      </c>
      <c r="B156" s="243" t="s">
        <v>79</v>
      </c>
      <c r="C156" s="243" t="s">
        <v>988</v>
      </c>
      <c r="D156" s="244" t="str">
        <f t="shared" si="0"/>
        <v>PPL Rank: 450       
Calumet                                           
Watermain - 9th Ave &amp; Morgan St</v>
      </c>
      <c r="E156" s="207" t="s">
        <v>1411</v>
      </c>
      <c r="F156" s="207" t="s">
        <v>1428</v>
      </c>
      <c r="G156" s="194" t="s">
        <v>1413</v>
      </c>
      <c r="H156" s="194" t="s">
        <v>1413</v>
      </c>
      <c r="I156" s="195">
        <v>0</v>
      </c>
      <c r="J156" s="226">
        <v>0</v>
      </c>
      <c r="K156" s="226">
        <v>0</v>
      </c>
      <c r="L156" s="218">
        <v>0</v>
      </c>
      <c r="M156" s="218">
        <v>0</v>
      </c>
      <c r="N156" s="218">
        <v>0</v>
      </c>
      <c r="O156" s="196"/>
      <c r="Q156" s="194">
        <f>VLOOKUP($A156,'[2]Project Data'!$C$6:$BS$682,67,FALSE)</f>
        <v>0</v>
      </c>
    </row>
    <row r="157" spans="1:17" s="142" customFormat="1" ht="42" customHeight="1" x14ac:dyDescent="0.2">
      <c r="A157" s="243">
        <v>467</v>
      </c>
      <c r="B157" s="243" t="s">
        <v>205</v>
      </c>
      <c r="C157" s="243" t="s">
        <v>351</v>
      </c>
      <c r="D157" s="244" t="str">
        <f t="shared" si="0"/>
        <v>PPL Rank: 467       
Campbell                                          
Source - New Well &amp; Seal Well No. 1</v>
      </c>
      <c r="E157" s="207" t="s">
        <v>1416</v>
      </c>
      <c r="F157" s="207">
        <v>4</v>
      </c>
      <c r="G157" s="194" t="s">
        <v>1413</v>
      </c>
      <c r="H157" s="194" t="s">
        <v>1413</v>
      </c>
      <c r="I157" s="195">
        <v>0</v>
      </c>
      <c r="J157" s="226">
        <v>0</v>
      </c>
      <c r="K157" s="226">
        <v>0</v>
      </c>
      <c r="L157" s="218">
        <v>0</v>
      </c>
      <c r="M157" s="218" t="s">
        <v>1431</v>
      </c>
      <c r="N157" s="218">
        <v>0</v>
      </c>
      <c r="O157" s="196"/>
      <c r="Q157" s="194">
        <f>VLOOKUP($A157,'[2]Project Data'!$C$6:$BS$682,67,FALSE)</f>
        <v>0</v>
      </c>
    </row>
    <row r="158" spans="1:17" s="142" customFormat="1" ht="42" customHeight="1" x14ac:dyDescent="0.2">
      <c r="A158" s="243">
        <v>663</v>
      </c>
      <c r="B158" s="243" t="s">
        <v>205</v>
      </c>
      <c r="C158" s="243" t="s">
        <v>352</v>
      </c>
      <c r="D158" s="244" t="str">
        <f t="shared" si="0"/>
        <v>PPL Rank: 663       
Campbell                                          
Storage - New 40,000 Gal GSR w/chem feed</v>
      </c>
      <c r="E158" s="207" t="s">
        <v>1416</v>
      </c>
      <c r="F158" s="207">
        <v>4</v>
      </c>
      <c r="G158" s="194" t="s">
        <v>1413</v>
      </c>
      <c r="H158" s="194" t="s">
        <v>1413</v>
      </c>
      <c r="I158" s="195">
        <v>0</v>
      </c>
      <c r="J158" s="226">
        <v>0</v>
      </c>
      <c r="K158" s="226">
        <v>0</v>
      </c>
      <c r="L158" s="218">
        <v>0</v>
      </c>
      <c r="M158" s="218" t="s">
        <v>1431</v>
      </c>
      <c r="N158" s="218">
        <v>0</v>
      </c>
      <c r="O158" s="196"/>
      <c r="Q158" s="194">
        <f>VLOOKUP($A158,'[2]Project Data'!$C$6:$BS$682,67,FALSE)</f>
        <v>0</v>
      </c>
    </row>
    <row r="159" spans="1:17" s="142" customFormat="1" ht="42" customHeight="1" x14ac:dyDescent="0.2">
      <c r="A159" s="243">
        <v>664</v>
      </c>
      <c r="B159" s="243" t="s">
        <v>205</v>
      </c>
      <c r="C159" s="243" t="s">
        <v>353</v>
      </c>
      <c r="D159" s="244" t="str">
        <f t="shared" si="0"/>
        <v>PPL Rank: 664       
Campbell                                          
Watermain - Looping in Various Areas</v>
      </c>
      <c r="E159" s="207" t="s">
        <v>1416</v>
      </c>
      <c r="F159" s="207">
        <v>4</v>
      </c>
      <c r="G159" s="194" t="s">
        <v>1413</v>
      </c>
      <c r="H159" s="194" t="s">
        <v>1413</v>
      </c>
      <c r="I159" s="195">
        <v>0</v>
      </c>
      <c r="J159" s="226">
        <v>0</v>
      </c>
      <c r="K159" s="226">
        <v>0</v>
      </c>
      <c r="L159" s="218">
        <v>0</v>
      </c>
      <c r="M159" s="218" t="s">
        <v>1431</v>
      </c>
      <c r="N159" s="218">
        <v>0</v>
      </c>
      <c r="O159" s="196"/>
      <c r="Q159" s="194">
        <f>VLOOKUP($A159,'[2]Project Data'!$C$6:$BS$682,67,FALSE)</f>
        <v>0</v>
      </c>
    </row>
    <row r="160" spans="1:17" s="142" customFormat="1" ht="42" customHeight="1" x14ac:dyDescent="0.2">
      <c r="A160" s="243">
        <v>737</v>
      </c>
      <c r="B160" s="243" t="s">
        <v>205</v>
      </c>
      <c r="C160" s="243" t="s">
        <v>354</v>
      </c>
      <c r="D160" s="244" t="str">
        <f t="shared" si="0"/>
        <v>PPL Rank: 737       
Campbell                                          
Conservation - New Meters</v>
      </c>
      <c r="E160" s="207" t="s">
        <v>1416</v>
      </c>
      <c r="F160" s="207">
        <v>4</v>
      </c>
      <c r="G160" s="194" t="s">
        <v>1413</v>
      </c>
      <c r="H160" s="194" t="s">
        <v>1413</v>
      </c>
      <c r="I160" s="195">
        <v>0</v>
      </c>
      <c r="J160" s="226">
        <v>0</v>
      </c>
      <c r="K160" s="226">
        <v>0</v>
      </c>
      <c r="L160" s="218">
        <v>0</v>
      </c>
      <c r="M160" s="218" t="s">
        <v>1431</v>
      </c>
      <c r="N160" s="218">
        <v>0</v>
      </c>
      <c r="O160" s="196"/>
      <c r="Q160" s="194">
        <f>VLOOKUP($A160,'[2]Project Data'!$C$6:$BS$682,67,FALSE)</f>
        <v>0</v>
      </c>
    </row>
    <row r="161" spans="1:17" s="142" customFormat="1" ht="42" customHeight="1" x14ac:dyDescent="0.2">
      <c r="A161" s="243">
        <v>840</v>
      </c>
      <c r="B161" s="243" t="s">
        <v>355</v>
      </c>
      <c r="C161" s="243" t="s">
        <v>356</v>
      </c>
      <c r="D161" s="244" t="str">
        <f t="shared" si="0"/>
        <v>PPL Rank: 840       
Carver                                            
Storage - Recoat 100,000 Gal Tower</v>
      </c>
      <c r="E161" s="207" t="s">
        <v>1420</v>
      </c>
      <c r="F161" s="207">
        <v>11</v>
      </c>
      <c r="G161" s="194" t="s">
        <v>1413</v>
      </c>
      <c r="H161" s="194" t="s">
        <v>1413</v>
      </c>
      <c r="I161" s="195">
        <v>0</v>
      </c>
      <c r="J161" s="226">
        <v>0</v>
      </c>
      <c r="K161" s="226">
        <v>0</v>
      </c>
      <c r="L161" s="218">
        <v>0</v>
      </c>
      <c r="M161" s="218">
        <v>0</v>
      </c>
      <c r="N161" s="218">
        <v>0</v>
      </c>
      <c r="O161" s="196"/>
      <c r="Q161" s="194">
        <f>VLOOKUP($A161,'[2]Project Data'!$C$6:$BS$682,67,FALSE)</f>
        <v>0</v>
      </c>
    </row>
    <row r="162" spans="1:17" s="142" customFormat="1" ht="42" customHeight="1" x14ac:dyDescent="0.2">
      <c r="A162" s="243">
        <v>272</v>
      </c>
      <c r="B162" s="243" t="s">
        <v>193</v>
      </c>
      <c r="C162" s="243" t="s">
        <v>291</v>
      </c>
      <c r="D162" s="244" t="str">
        <f t="shared" si="0"/>
        <v>PPL Rank: 272       
Cass Lake                                         
Watermain - Repl Various Areas</v>
      </c>
      <c r="E162" s="207" t="s">
        <v>1411</v>
      </c>
      <c r="F162" s="207">
        <v>5</v>
      </c>
      <c r="G162" s="194" t="s">
        <v>1413</v>
      </c>
      <c r="H162" s="194" t="s">
        <v>1413</v>
      </c>
      <c r="I162" s="195">
        <v>0</v>
      </c>
      <c r="J162" s="226">
        <v>0</v>
      </c>
      <c r="K162" s="226">
        <v>0</v>
      </c>
      <c r="L162" s="218">
        <v>0</v>
      </c>
      <c r="M162" s="218">
        <v>0</v>
      </c>
      <c r="N162" s="218">
        <v>0</v>
      </c>
      <c r="O162" s="196"/>
      <c r="Q162" s="194">
        <f>VLOOKUP($A162,'[2]Project Data'!$C$6:$BS$682,67,FALSE)</f>
        <v>0</v>
      </c>
    </row>
    <row r="163" spans="1:17" s="142" customFormat="1" ht="42" customHeight="1" x14ac:dyDescent="0.2">
      <c r="A163" s="243">
        <v>838</v>
      </c>
      <c r="B163" s="243" t="s">
        <v>357</v>
      </c>
      <c r="C163" s="243" t="s">
        <v>358</v>
      </c>
      <c r="D163" s="244" t="str">
        <f t="shared" si="0"/>
        <v>PPL Rank: 838       
Chanhassen                                        
Treatment - West Fe/Mn Plant</v>
      </c>
      <c r="E163" s="207" t="s">
        <v>1420</v>
      </c>
      <c r="F163" s="207">
        <v>11</v>
      </c>
      <c r="G163" s="194" t="s">
        <v>1413</v>
      </c>
      <c r="H163" s="194" t="s">
        <v>1413</v>
      </c>
      <c r="I163" s="195">
        <v>0</v>
      </c>
      <c r="J163" s="226">
        <v>0</v>
      </c>
      <c r="K163" s="226">
        <v>0</v>
      </c>
      <c r="L163" s="218">
        <v>0</v>
      </c>
      <c r="M163" s="218">
        <v>0</v>
      </c>
      <c r="N163" s="218">
        <v>0</v>
      </c>
      <c r="O163" s="196"/>
      <c r="Q163" s="194">
        <f>VLOOKUP($A163,'[2]Project Data'!$C$6:$BS$682,67,FALSE)</f>
        <v>0</v>
      </c>
    </row>
    <row r="164" spans="1:17" s="142" customFormat="1" ht="42" customHeight="1" x14ac:dyDescent="0.2">
      <c r="A164" s="243">
        <v>815</v>
      </c>
      <c r="B164" s="243" t="s">
        <v>926</v>
      </c>
      <c r="C164" s="243" t="s">
        <v>989</v>
      </c>
      <c r="D164" s="244" t="str">
        <f t="shared" si="0"/>
        <v>PPL Rank: 815       
Chatfield                                         
Storage - New Ground Storage Tank</v>
      </c>
      <c r="E164" s="207" t="s">
        <v>1414</v>
      </c>
      <c r="F164" s="207">
        <v>10</v>
      </c>
      <c r="G164" s="194" t="s">
        <v>1413</v>
      </c>
      <c r="H164" s="194" t="s">
        <v>1413</v>
      </c>
      <c r="I164" s="195">
        <v>0</v>
      </c>
      <c r="J164" s="226">
        <v>0</v>
      </c>
      <c r="K164" s="226">
        <v>0</v>
      </c>
      <c r="L164" s="218">
        <v>0</v>
      </c>
      <c r="M164" s="218">
        <v>0</v>
      </c>
      <c r="N164" s="218">
        <v>0</v>
      </c>
      <c r="O164" s="196"/>
      <c r="Q164" s="194">
        <f>VLOOKUP($A164,'[2]Project Data'!$C$6:$BS$682,67,FALSE)</f>
        <v>0</v>
      </c>
    </row>
    <row r="165" spans="1:17" s="142" customFormat="1" ht="42" customHeight="1" x14ac:dyDescent="0.2">
      <c r="A165" s="243">
        <v>37</v>
      </c>
      <c r="B165" s="243" t="s">
        <v>1128</v>
      </c>
      <c r="C165" s="243" t="s">
        <v>1016</v>
      </c>
      <c r="D165" s="244" t="str">
        <f t="shared" si="0"/>
        <v>PPL Rank: 37        
Chisholm                                          
Other - LSL Replacement</v>
      </c>
      <c r="E165" s="207" t="s">
        <v>1416</v>
      </c>
      <c r="F165" s="207" t="s">
        <v>1422</v>
      </c>
      <c r="G165" s="194" t="s">
        <v>1413</v>
      </c>
      <c r="H165" s="194" t="s">
        <v>1415</v>
      </c>
      <c r="I165" s="195">
        <v>0</v>
      </c>
      <c r="J165" s="226">
        <v>0</v>
      </c>
      <c r="K165" s="226">
        <v>0</v>
      </c>
      <c r="L165" s="218">
        <v>0</v>
      </c>
      <c r="M165" s="218">
        <v>0</v>
      </c>
      <c r="N165" s="218">
        <v>0</v>
      </c>
      <c r="O165" s="196"/>
      <c r="Q165" s="194">
        <f>VLOOKUP($A165,'[2]Project Data'!$C$6:$BS$682,67,FALSE)</f>
        <v>0</v>
      </c>
    </row>
    <row r="166" spans="1:17" s="142" customFormat="1" ht="42" customHeight="1" x14ac:dyDescent="0.2">
      <c r="A166" s="243">
        <v>397</v>
      </c>
      <c r="B166" s="243" t="s">
        <v>1128</v>
      </c>
      <c r="C166" s="243" t="s">
        <v>1258</v>
      </c>
      <c r="D166" s="244" t="str">
        <f t="shared" si="0"/>
        <v>PPL Rank: 397       
Chisholm                                          
Watermain - 5th St South Replacement</v>
      </c>
      <c r="E166" s="207" t="s">
        <v>1416</v>
      </c>
      <c r="F166" s="207" t="s">
        <v>1422</v>
      </c>
      <c r="G166" s="194" t="s">
        <v>1413</v>
      </c>
      <c r="H166" s="194" t="s">
        <v>1415</v>
      </c>
      <c r="I166" s="195">
        <v>0</v>
      </c>
      <c r="J166" s="226">
        <v>0</v>
      </c>
      <c r="K166" s="226">
        <v>0</v>
      </c>
      <c r="L166" s="218">
        <v>0</v>
      </c>
      <c r="M166" s="218">
        <v>0</v>
      </c>
      <c r="N166" s="218">
        <v>0</v>
      </c>
      <c r="O166" s="196"/>
      <c r="Q166" s="194">
        <f>VLOOKUP($A166,'[2]Project Data'!$C$6:$BS$682,67,FALSE)</f>
        <v>0</v>
      </c>
    </row>
    <row r="167" spans="1:17" s="142" customFormat="1" ht="42" customHeight="1" x14ac:dyDescent="0.2">
      <c r="A167" s="243">
        <v>492</v>
      </c>
      <c r="B167" s="243" t="s">
        <v>698</v>
      </c>
      <c r="C167" s="243" t="s">
        <v>728</v>
      </c>
      <c r="D167" s="244" t="str">
        <f t="shared" si="0"/>
        <v>PPL Rank: 492       
Clara City                                        
Watermain -  Distribution Improvements</v>
      </c>
      <c r="E167" s="207" t="s">
        <v>165</v>
      </c>
      <c r="F167" s="207" t="s">
        <v>1421</v>
      </c>
      <c r="G167" s="194" t="s">
        <v>1413</v>
      </c>
      <c r="H167" s="194" t="s">
        <v>1413</v>
      </c>
      <c r="I167" s="195">
        <v>0</v>
      </c>
      <c r="J167" s="226">
        <v>0</v>
      </c>
      <c r="K167" s="226">
        <v>0</v>
      </c>
      <c r="L167" s="218">
        <v>0</v>
      </c>
      <c r="M167" s="218">
        <v>0</v>
      </c>
      <c r="N167" s="218">
        <v>0</v>
      </c>
      <c r="O167" s="196"/>
      <c r="Q167" s="194">
        <f>VLOOKUP($A167,'[2]Project Data'!$C$6:$BS$682,67,FALSE)</f>
        <v>0</v>
      </c>
    </row>
    <row r="168" spans="1:17" s="142" customFormat="1" ht="42" customHeight="1" x14ac:dyDescent="0.2">
      <c r="A168" s="243">
        <v>409</v>
      </c>
      <c r="B168" s="243" t="s">
        <v>359</v>
      </c>
      <c r="C168" s="243" t="s">
        <v>310</v>
      </c>
      <c r="D168" s="244" t="str">
        <f t="shared" si="0"/>
        <v>PPL Rank: 409       
Claremont                                         
Storage - Tower Rehab</v>
      </c>
      <c r="E168" s="207" t="s">
        <v>1414</v>
      </c>
      <c r="F168" s="207">
        <v>10</v>
      </c>
      <c r="G168" s="194" t="s">
        <v>1415</v>
      </c>
      <c r="H168" s="194" t="s">
        <v>1413</v>
      </c>
      <c r="I168" s="195">
        <v>44285</v>
      </c>
      <c r="J168" s="226">
        <v>45139</v>
      </c>
      <c r="K168" s="226">
        <v>0</v>
      </c>
      <c r="L168" s="218">
        <v>493320</v>
      </c>
      <c r="M168" s="218">
        <v>0</v>
      </c>
      <c r="N168" s="218">
        <v>0</v>
      </c>
      <c r="O168" s="196"/>
      <c r="Q168" s="194">
        <f>VLOOKUP($A168,'[2]Project Data'!$C$6:$BS$682,67,FALSE)</f>
        <v>0</v>
      </c>
    </row>
    <row r="169" spans="1:17" s="142" customFormat="1" ht="42" customHeight="1" x14ac:dyDescent="0.2">
      <c r="A169" s="243">
        <v>342</v>
      </c>
      <c r="B169" s="243" t="s">
        <v>83</v>
      </c>
      <c r="C169" s="243" t="s">
        <v>1259</v>
      </c>
      <c r="D169" s="244" t="str">
        <f t="shared" si="0"/>
        <v>PPL Rank: 342       
Clarkfield                                        
Treatment - Rehab Treatment Plant</v>
      </c>
      <c r="E169" s="207" t="s">
        <v>165</v>
      </c>
      <c r="F169" s="207" t="s">
        <v>1421</v>
      </c>
      <c r="G169" s="194" t="s">
        <v>1413</v>
      </c>
      <c r="H169" s="194" t="s">
        <v>1413</v>
      </c>
      <c r="I169" s="195">
        <v>0</v>
      </c>
      <c r="J169" s="226">
        <v>0</v>
      </c>
      <c r="K169" s="226">
        <v>0</v>
      </c>
      <c r="L169" s="218">
        <v>0</v>
      </c>
      <c r="M169" s="218" t="s">
        <v>1442</v>
      </c>
      <c r="N169" s="218">
        <v>1086150</v>
      </c>
      <c r="O169" s="196"/>
      <c r="Q169" s="194">
        <f>VLOOKUP($A169,'[2]Project Data'!$C$6:$BS$682,67,FALSE)</f>
        <v>1671000</v>
      </c>
    </row>
    <row r="170" spans="1:17" s="142" customFormat="1" ht="42" customHeight="1" x14ac:dyDescent="0.2">
      <c r="A170" s="243">
        <v>548</v>
      </c>
      <c r="B170" s="243" t="s">
        <v>1129</v>
      </c>
      <c r="C170" s="243" t="s">
        <v>326</v>
      </c>
      <c r="D170" s="244" t="str">
        <f t="shared" si="0"/>
        <v>PPL Rank: 548       
Clarks Grove                                      
Treatment - New Plant</v>
      </c>
      <c r="E170" s="207" t="s">
        <v>1414</v>
      </c>
      <c r="F170" s="207">
        <v>10</v>
      </c>
      <c r="G170" s="194" t="s">
        <v>1413</v>
      </c>
      <c r="H170" s="194" t="s">
        <v>1413</v>
      </c>
      <c r="I170" s="195">
        <v>0</v>
      </c>
      <c r="J170" s="226">
        <v>0</v>
      </c>
      <c r="K170" s="226">
        <v>0</v>
      </c>
      <c r="L170" s="218">
        <v>0</v>
      </c>
      <c r="M170" s="218">
        <v>0</v>
      </c>
      <c r="N170" s="218">
        <v>0</v>
      </c>
      <c r="O170" s="196"/>
      <c r="Q170" s="194">
        <f>VLOOKUP($A170,'[2]Project Data'!$C$6:$BS$682,67,FALSE)</f>
        <v>0</v>
      </c>
    </row>
    <row r="171" spans="1:17" s="142" customFormat="1" ht="42" customHeight="1" x14ac:dyDescent="0.2">
      <c r="A171" s="243">
        <v>549</v>
      </c>
      <c r="B171" s="243" t="s">
        <v>1129</v>
      </c>
      <c r="C171" s="243" t="s">
        <v>1049</v>
      </c>
      <c r="D171" s="244" t="str">
        <f t="shared" si="0"/>
        <v>PPL Rank: 549       
Clarks Grove                                      
Watermain - Watermain Improvements</v>
      </c>
      <c r="E171" s="207" t="s">
        <v>1414</v>
      </c>
      <c r="F171" s="207">
        <v>10</v>
      </c>
      <c r="G171" s="194" t="s">
        <v>1413</v>
      </c>
      <c r="H171" s="194" t="s">
        <v>1413</v>
      </c>
      <c r="I171" s="195">
        <v>0</v>
      </c>
      <c r="J171" s="226">
        <v>0</v>
      </c>
      <c r="K171" s="226">
        <v>0</v>
      </c>
      <c r="L171" s="218">
        <v>0</v>
      </c>
      <c r="M171" s="218">
        <v>0</v>
      </c>
      <c r="N171" s="218">
        <v>0</v>
      </c>
      <c r="O171" s="196"/>
      <c r="Q171" s="194">
        <f>VLOOKUP($A171,'[2]Project Data'!$C$6:$BS$682,67,FALSE)</f>
        <v>0</v>
      </c>
    </row>
    <row r="172" spans="1:17" s="142" customFormat="1" ht="42" customHeight="1" x14ac:dyDescent="0.2">
      <c r="A172" s="243">
        <v>816</v>
      </c>
      <c r="B172" s="243" t="s">
        <v>360</v>
      </c>
      <c r="C172" s="243" t="s">
        <v>310</v>
      </c>
      <c r="D172" s="244" t="str">
        <f t="shared" si="0"/>
        <v>PPL Rank: 816       
Clear Lake                                        
Storage - Tower Rehab</v>
      </c>
      <c r="E172" s="207" t="s">
        <v>165</v>
      </c>
      <c r="F172" s="207" t="s">
        <v>1419</v>
      </c>
      <c r="G172" s="194" t="s">
        <v>1413</v>
      </c>
      <c r="H172" s="194" t="s">
        <v>1413</v>
      </c>
      <c r="I172" s="195">
        <v>0</v>
      </c>
      <c r="J172" s="226">
        <v>0</v>
      </c>
      <c r="K172" s="226">
        <v>0</v>
      </c>
      <c r="L172" s="218">
        <v>0</v>
      </c>
      <c r="M172" s="218">
        <v>0</v>
      </c>
      <c r="N172" s="218">
        <v>0</v>
      </c>
      <c r="O172" s="196"/>
      <c r="Q172" s="194">
        <f>VLOOKUP($A172,'[2]Project Data'!$C$6:$BS$682,67,FALSE)</f>
        <v>0</v>
      </c>
    </row>
    <row r="173" spans="1:17" s="142" customFormat="1" ht="42" customHeight="1" x14ac:dyDescent="0.2">
      <c r="A173" s="243">
        <v>22</v>
      </c>
      <c r="B173" s="243" t="s">
        <v>927</v>
      </c>
      <c r="C173" s="243" t="s">
        <v>991</v>
      </c>
      <c r="D173" s="244" t="str">
        <f t="shared" si="0"/>
        <v>PPL Rank: 22        
Clearbrook                                        
Treatment - Manganese Plant &amp; Well</v>
      </c>
      <c r="E173" s="207" t="s">
        <v>1411</v>
      </c>
      <c r="F173" s="207">
        <v>2</v>
      </c>
      <c r="G173" s="194" t="s">
        <v>1415</v>
      </c>
      <c r="H173" s="194" t="s">
        <v>1413</v>
      </c>
      <c r="I173" s="195">
        <v>45016</v>
      </c>
      <c r="J173" s="226">
        <v>0</v>
      </c>
      <c r="K173" s="226">
        <v>0</v>
      </c>
      <c r="L173" s="218">
        <v>0</v>
      </c>
      <c r="M173" s="218" t="s">
        <v>1429</v>
      </c>
      <c r="N173" s="218">
        <v>0</v>
      </c>
      <c r="O173" s="196"/>
      <c r="Q173" s="194">
        <f>VLOOKUP($A173,'[2]Project Data'!$C$6:$BS$682,67,FALSE)</f>
        <v>0</v>
      </c>
    </row>
    <row r="174" spans="1:17" s="142" customFormat="1" ht="42" customHeight="1" x14ac:dyDescent="0.2">
      <c r="A174" s="243">
        <v>640</v>
      </c>
      <c r="B174" s="243" t="s">
        <v>927</v>
      </c>
      <c r="C174" s="243" t="s">
        <v>990</v>
      </c>
      <c r="D174" s="244" t="str">
        <f t="shared" si="0"/>
        <v>PPL Rank: 640       
Clearbrook                                        
Conservation - Meter Install</v>
      </c>
      <c r="E174" s="207" t="s">
        <v>1411</v>
      </c>
      <c r="F174" s="207">
        <v>2</v>
      </c>
      <c r="G174" s="194" t="s">
        <v>1413</v>
      </c>
      <c r="H174" s="194" t="s">
        <v>1413</v>
      </c>
      <c r="I174" s="195">
        <v>0</v>
      </c>
      <c r="J174" s="226">
        <v>0</v>
      </c>
      <c r="K174" s="226">
        <v>0</v>
      </c>
      <c r="L174" s="218">
        <v>0</v>
      </c>
      <c r="M174" s="218">
        <v>0</v>
      </c>
      <c r="N174" s="218">
        <v>0</v>
      </c>
      <c r="O174" s="196"/>
      <c r="Q174" s="194">
        <f>VLOOKUP($A174,'[2]Project Data'!$C$6:$BS$682,67,FALSE)</f>
        <v>0</v>
      </c>
    </row>
    <row r="175" spans="1:17" s="142" customFormat="1" ht="42" customHeight="1" x14ac:dyDescent="0.2">
      <c r="A175" s="243">
        <v>641</v>
      </c>
      <c r="B175" s="243" t="s">
        <v>927</v>
      </c>
      <c r="C175" s="243" t="s">
        <v>310</v>
      </c>
      <c r="D175" s="244" t="str">
        <f t="shared" si="0"/>
        <v>PPL Rank: 641       
Clearbrook                                        
Storage - Tower Rehab</v>
      </c>
      <c r="E175" s="207" t="s">
        <v>1411</v>
      </c>
      <c r="F175" s="207">
        <v>2</v>
      </c>
      <c r="G175" s="194" t="s">
        <v>1413</v>
      </c>
      <c r="H175" s="194" t="s">
        <v>1413</v>
      </c>
      <c r="I175" s="195">
        <v>0</v>
      </c>
      <c r="J175" s="226">
        <v>0</v>
      </c>
      <c r="K175" s="226">
        <v>0</v>
      </c>
      <c r="L175" s="218">
        <v>0</v>
      </c>
      <c r="M175" s="218" t="s">
        <v>1429</v>
      </c>
      <c r="N175" s="218">
        <v>0</v>
      </c>
      <c r="O175" s="196"/>
      <c r="Q175" s="194">
        <f>VLOOKUP($A175,'[2]Project Data'!$C$6:$BS$682,67,FALSE)</f>
        <v>0</v>
      </c>
    </row>
    <row r="176" spans="1:17" s="142" customFormat="1" ht="42" customHeight="1" x14ac:dyDescent="0.2">
      <c r="A176" s="243">
        <v>224</v>
      </c>
      <c r="B176" s="243" t="s">
        <v>361</v>
      </c>
      <c r="C176" s="243" t="s">
        <v>729</v>
      </c>
      <c r="D176" s="244" t="str">
        <f t="shared" si="0"/>
        <v>PPL Rank: 224       
Clearwater                                        
Source - New Wells &amp; Wellhouse</v>
      </c>
      <c r="E176" s="207" t="s">
        <v>165</v>
      </c>
      <c r="F176" s="207" t="s">
        <v>1419</v>
      </c>
      <c r="G176" s="194" t="s">
        <v>1413</v>
      </c>
      <c r="H176" s="194" t="s">
        <v>1413</v>
      </c>
      <c r="I176" s="195">
        <v>0</v>
      </c>
      <c r="J176" s="226">
        <v>0</v>
      </c>
      <c r="K176" s="226">
        <v>0</v>
      </c>
      <c r="L176" s="218">
        <v>0</v>
      </c>
      <c r="M176" s="218">
        <v>0</v>
      </c>
      <c r="N176" s="218">
        <v>0</v>
      </c>
      <c r="O176" s="196"/>
      <c r="Q176" s="194">
        <f>VLOOKUP($A176,'[2]Project Data'!$C$6:$BS$682,67,FALSE)</f>
        <v>0</v>
      </c>
    </row>
    <row r="177" spans="1:17" s="142" customFormat="1" ht="42" customHeight="1" x14ac:dyDescent="0.2">
      <c r="A177" s="243">
        <v>14</v>
      </c>
      <c r="B177" s="243" t="s">
        <v>206</v>
      </c>
      <c r="C177" s="243" t="s">
        <v>974</v>
      </c>
      <c r="D177" s="244" t="str">
        <f t="shared" si="0"/>
        <v>PPL Rank: 14        
Clinton                                           
Treatment - Manganese Plant</v>
      </c>
      <c r="E177" s="207" t="s">
        <v>165</v>
      </c>
      <c r="F177" s="207" t="s">
        <v>1421</v>
      </c>
      <c r="G177" s="194" t="s">
        <v>1413</v>
      </c>
      <c r="H177" s="194" t="s">
        <v>1413</v>
      </c>
      <c r="I177" s="195">
        <v>0</v>
      </c>
      <c r="J177" s="226">
        <v>0</v>
      </c>
      <c r="K177" s="226">
        <v>0</v>
      </c>
      <c r="L177" s="218">
        <v>0</v>
      </c>
      <c r="M177" s="218" t="s">
        <v>1427</v>
      </c>
      <c r="N177" s="218">
        <v>0</v>
      </c>
      <c r="O177" s="196"/>
      <c r="Q177" s="194">
        <f>VLOOKUP($A177,'[2]Project Data'!$C$6:$BS$682,67,FALSE)</f>
        <v>183030</v>
      </c>
    </row>
    <row r="178" spans="1:17" s="142" customFormat="1" ht="42" customHeight="1" x14ac:dyDescent="0.2">
      <c r="A178" s="243">
        <v>143</v>
      </c>
      <c r="B178" s="243" t="s">
        <v>206</v>
      </c>
      <c r="C178" s="243" t="s">
        <v>300</v>
      </c>
      <c r="D178" s="244" t="str">
        <f t="shared" si="0"/>
        <v>PPL Rank: 143       
Clinton                                           
Source - New Well</v>
      </c>
      <c r="E178" s="207" t="s">
        <v>165</v>
      </c>
      <c r="F178" s="207" t="s">
        <v>1421</v>
      </c>
      <c r="G178" s="194" t="s">
        <v>1413</v>
      </c>
      <c r="H178" s="194" t="s">
        <v>1413</v>
      </c>
      <c r="I178" s="195">
        <v>0</v>
      </c>
      <c r="J178" s="226">
        <v>0</v>
      </c>
      <c r="K178" s="226">
        <v>0</v>
      </c>
      <c r="L178" s="218">
        <v>0</v>
      </c>
      <c r="M178" s="218" t="s">
        <v>1427</v>
      </c>
      <c r="N178" s="218">
        <v>0</v>
      </c>
      <c r="O178" s="196"/>
      <c r="Q178" s="194">
        <f>VLOOKUP($A178,'[2]Project Data'!$C$6:$BS$682,67,FALSE)</f>
        <v>0</v>
      </c>
    </row>
    <row r="179" spans="1:17" s="142" customFormat="1" ht="42" customHeight="1" x14ac:dyDescent="0.2">
      <c r="A179" s="243">
        <v>155</v>
      </c>
      <c r="B179" s="243" t="s">
        <v>206</v>
      </c>
      <c r="C179" s="243" t="s">
        <v>362</v>
      </c>
      <c r="D179" s="244" t="str">
        <f t="shared" si="0"/>
        <v>PPL Rank: 155       
Clinton                                           
Watermain - Looping</v>
      </c>
      <c r="E179" s="207" t="s">
        <v>165</v>
      </c>
      <c r="F179" s="207" t="s">
        <v>1421</v>
      </c>
      <c r="G179" s="194" t="s">
        <v>1413</v>
      </c>
      <c r="H179" s="194" t="s">
        <v>1413</v>
      </c>
      <c r="I179" s="195">
        <v>0</v>
      </c>
      <c r="J179" s="226">
        <v>0</v>
      </c>
      <c r="K179" s="226">
        <v>0</v>
      </c>
      <c r="L179" s="218">
        <v>0</v>
      </c>
      <c r="M179" s="218" t="s">
        <v>1427</v>
      </c>
      <c r="N179" s="218">
        <v>0</v>
      </c>
      <c r="O179" s="196"/>
      <c r="Q179" s="194">
        <f>VLOOKUP($A179,'[2]Project Data'!$C$6:$BS$682,67,FALSE)</f>
        <v>0</v>
      </c>
    </row>
    <row r="180" spans="1:17" s="142" customFormat="1" ht="42" customHeight="1" x14ac:dyDescent="0.2">
      <c r="A180" s="243">
        <v>263</v>
      </c>
      <c r="B180" s="243" t="s">
        <v>206</v>
      </c>
      <c r="C180" s="243" t="s">
        <v>310</v>
      </c>
      <c r="D180" s="244" t="str">
        <f t="shared" si="0"/>
        <v>PPL Rank: 263       
Clinton                                           
Storage - Tower Rehab</v>
      </c>
      <c r="E180" s="207" t="s">
        <v>165</v>
      </c>
      <c r="F180" s="207" t="s">
        <v>1421</v>
      </c>
      <c r="G180" s="194" t="s">
        <v>1413</v>
      </c>
      <c r="H180" s="194" t="s">
        <v>1413</v>
      </c>
      <c r="I180" s="195">
        <v>0</v>
      </c>
      <c r="J180" s="226">
        <v>0</v>
      </c>
      <c r="K180" s="226">
        <v>0</v>
      </c>
      <c r="L180" s="218">
        <v>0</v>
      </c>
      <c r="M180" s="218" t="s">
        <v>1427</v>
      </c>
      <c r="N180" s="218">
        <v>0</v>
      </c>
      <c r="O180" s="196"/>
      <c r="Q180" s="194">
        <f>VLOOKUP($A180,'[2]Project Data'!$C$6:$BS$682,67,FALSE)</f>
        <v>0</v>
      </c>
    </row>
    <row r="181" spans="1:17" s="142" customFormat="1" ht="42" customHeight="1" x14ac:dyDescent="0.2">
      <c r="A181" s="243">
        <v>3</v>
      </c>
      <c r="B181" s="243" t="s">
        <v>84</v>
      </c>
      <c r="C181" s="243" t="s">
        <v>992</v>
      </c>
      <c r="D181" s="244" t="str">
        <f t="shared" si="0"/>
        <v>PPL Rank: 3         
Clitherall                                        
New System - NO3 Connect to Battle Lake</v>
      </c>
      <c r="E181" s="207" t="s">
        <v>1416</v>
      </c>
      <c r="F181" s="207">
        <v>4</v>
      </c>
      <c r="G181" s="194" t="s">
        <v>1413</v>
      </c>
      <c r="H181" s="194" t="s">
        <v>1413</v>
      </c>
      <c r="I181" s="195">
        <v>0</v>
      </c>
      <c r="J181" s="226">
        <v>0</v>
      </c>
      <c r="K181" s="226">
        <v>0</v>
      </c>
      <c r="L181" s="218">
        <v>0</v>
      </c>
      <c r="M181" s="218" t="s">
        <v>1424</v>
      </c>
      <c r="N181" s="218">
        <v>1220000</v>
      </c>
      <c r="O181" s="196"/>
      <c r="Q181" s="194">
        <f>VLOOKUP($A181,'[2]Project Data'!$C$6:$BS$682,67,FALSE)</f>
        <v>7225875</v>
      </c>
    </row>
    <row r="182" spans="1:17" s="142" customFormat="1" ht="42" customHeight="1" x14ac:dyDescent="0.2">
      <c r="A182" s="243">
        <v>655</v>
      </c>
      <c r="B182" s="243" t="s">
        <v>363</v>
      </c>
      <c r="C182" s="243" t="s">
        <v>364</v>
      </c>
      <c r="D182" s="244" t="str">
        <f t="shared" si="0"/>
        <v>PPL Rank: 655       
Cloquet                                           
Treatment - New Mn Plant at Well 11</v>
      </c>
      <c r="E182" s="207" t="s">
        <v>1411</v>
      </c>
      <c r="F182" s="207" t="s">
        <v>1412</v>
      </c>
      <c r="G182" s="194" t="s">
        <v>1413</v>
      </c>
      <c r="H182" s="194" t="s">
        <v>1413</v>
      </c>
      <c r="I182" s="195">
        <v>0</v>
      </c>
      <c r="J182" s="226">
        <v>0</v>
      </c>
      <c r="K182" s="226">
        <v>0</v>
      </c>
      <c r="L182" s="218">
        <v>0</v>
      </c>
      <c r="M182" s="218">
        <v>0</v>
      </c>
      <c r="N182" s="218">
        <v>0</v>
      </c>
      <c r="O182" s="196"/>
      <c r="Q182" s="194">
        <f>VLOOKUP($A182,'[2]Project Data'!$C$6:$BS$682,67,FALSE)</f>
        <v>0</v>
      </c>
    </row>
    <row r="183" spans="1:17" s="142" customFormat="1" ht="42" customHeight="1" x14ac:dyDescent="0.2">
      <c r="A183" s="243">
        <v>112</v>
      </c>
      <c r="B183" s="243" t="s">
        <v>650</v>
      </c>
      <c r="C183" s="243" t="s">
        <v>730</v>
      </c>
      <c r="D183" s="244" t="str">
        <f t="shared" si="0"/>
        <v>PPL Rank: 112       
Coates                                            
Other - New System Supplied by Rosemount</v>
      </c>
      <c r="E183" s="207" t="s">
        <v>1420</v>
      </c>
      <c r="F183" s="207">
        <v>11</v>
      </c>
      <c r="G183" s="194" t="s">
        <v>1413</v>
      </c>
      <c r="H183" s="194" t="s">
        <v>1413</v>
      </c>
      <c r="I183" s="195">
        <v>0</v>
      </c>
      <c r="J183" s="226">
        <v>0</v>
      </c>
      <c r="K183" s="226">
        <v>0</v>
      </c>
      <c r="L183" s="218">
        <v>1700000</v>
      </c>
      <c r="M183" s="218">
        <v>0</v>
      </c>
      <c r="N183" s="218">
        <v>0</v>
      </c>
      <c r="O183" s="196"/>
      <c r="Q183" s="194">
        <f>VLOOKUP($A183,'[2]Project Data'!$C$6:$BS$682,67,FALSE)</f>
        <v>0</v>
      </c>
    </row>
    <row r="184" spans="1:17" s="142" customFormat="1" ht="42" customHeight="1" x14ac:dyDescent="0.2">
      <c r="A184" s="243">
        <v>609</v>
      </c>
      <c r="B184" s="243" t="s">
        <v>1260</v>
      </c>
      <c r="C184" s="243" t="s">
        <v>1250</v>
      </c>
      <c r="D184" s="244" t="str">
        <f t="shared" si="0"/>
        <v>PPL Rank: 609       
Columbia Heights                                  
Conservation - Water Meter Replacement</v>
      </c>
      <c r="E184" s="207" t="s">
        <v>1420</v>
      </c>
      <c r="F184" s="207">
        <v>11</v>
      </c>
      <c r="G184" s="194" t="s">
        <v>1413</v>
      </c>
      <c r="H184" s="194" t="s">
        <v>1415</v>
      </c>
      <c r="I184" s="195">
        <v>0</v>
      </c>
      <c r="J184" s="226">
        <v>0</v>
      </c>
      <c r="K184" s="226">
        <v>0</v>
      </c>
      <c r="L184" s="218">
        <v>0</v>
      </c>
      <c r="M184" s="218">
        <v>0</v>
      </c>
      <c r="N184" s="218">
        <v>0</v>
      </c>
      <c r="O184" s="196"/>
      <c r="Q184" s="194">
        <f>VLOOKUP($A184,'[2]Project Data'!$C$6:$BS$682,67,FALSE)</f>
        <v>0</v>
      </c>
    </row>
    <row r="185" spans="1:17" s="142" customFormat="1" ht="42" customHeight="1" x14ac:dyDescent="0.2">
      <c r="A185" s="243">
        <v>610</v>
      </c>
      <c r="B185" s="243" t="s">
        <v>1260</v>
      </c>
      <c r="C185" s="243" t="s">
        <v>1261</v>
      </c>
      <c r="D185" s="244" t="str">
        <f t="shared" si="0"/>
        <v>PPL Rank: 610       
Columbia Heights                                  
Other - Retaining Wall Replacement</v>
      </c>
      <c r="E185" s="207" t="s">
        <v>1420</v>
      </c>
      <c r="F185" s="207">
        <v>11</v>
      </c>
      <c r="G185" s="194" t="s">
        <v>1413</v>
      </c>
      <c r="H185" s="194" t="s">
        <v>1413</v>
      </c>
      <c r="I185" s="195">
        <v>0</v>
      </c>
      <c r="J185" s="226">
        <v>0</v>
      </c>
      <c r="K185" s="226">
        <v>0</v>
      </c>
      <c r="L185" s="218">
        <v>0</v>
      </c>
      <c r="M185" s="218">
        <v>0</v>
      </c>
      <c r="N185" s="218">
        <v>0</v>
      </c>
      <c r="O185" s="196"/>
      <c r="Q185" s="194">
        <f>VLOOKUP($A185,'[2]Project Data'!$C$6:$BS$682,67,FALSE)</f>
        <v>0</v>
      </c>
    </row>
    <row r="186" spans="1:17" s="142" customFormat="1" ht="42" customHeight="1" x14ac:dyDescent="0.2">
      <c r="A186" s="243">
        <v>202</v>
      </c>
      <c r="B186" s="243" t="s">
        <v>365</v>
      </c>
      <c r="C186" s="243" t="s">
        <v>362</v>
      </c>
      <c r="D186" s="244" t="str">
        <f t="shared" si="0"/>
        <v>PPL Rank: 202       
Comfrey                                           
Watermain - Looping</v>
      </c>
      <c r="E186" s="207" t="s">
        <v>1414</v>
      </c>
      <c r="F186" s="207">
        <v>9</v>
      </c>
      <c r="G186" s="194" t="s">
        <v>1413</v>
      </c>
      <c r="H186" s="194" t="s">
        <v>1413</v>
      </c>
      <c r="I186" s="195">
        <v>0</v>
      </c>
      <c r="J186" s="226">
        <v>0</v>
      </c>
      <c r="K186" s="226">
        <v>0</v>
      </c>
      <c r="L186" s="218">
        <v>136043.7082441721</v>
      </c>
      <c r="M186" s="218" t="s">
        <v>1443</v>
      </c>
      <c r="N186" s="218">
        <v>0</v>
      </c>
      <c r="O186" s="196"/>
      <c r="Q186" s="194">
        <f>VLOOKUP($A186,'[2]Project Data'!$C$6:$BS$682,67,FALSE)</f>
        <v>0</v>
      </c>
    </row>
    <row r="187" spans="1:17" s="142" customFormat="1" ht="42" customHeight="1" x14ac:dyDescent="0.2">
      <c r="A187" s="243">
        <v>410</v>
      </c>
      <c r="B187" s="243" t="s">
        <v>365</v>
      </c>
      <c r="C187" s="243" t="s">
        <v>1262</v>
      </c>
      <c r="D187" s="244" t="str">
        <f t="shared" si="0"/>
        <v>PPL Rank: 410       
Comfrey                                           
Watermain -  Distribution Reconstruction</v>
      </c>
      <c r="E187" s="207" t="s">
        <v>1414</v>
      </c>
      <c r="F187" s="207">
        <v>9</v>
      </c>
      <c r="G187" s="194" t="s">
        <v>1413</v>
      </c>
      <c r="H187" s="194" t="s">
        <v>1413</v>
      </c>
      <c r="I187" s="195">
        <v>0</v>
      </c>
      <c r="J187" s="226">
        <v>0</v>
      </c>
      <c r="K187" s="226">
        <v>0</v>
      </c>
      <c r="L187" s="218">
        <v>0</v>
      </c>
      <c r="M187" s="218">
        <v>0</v>
      </c>
      <c r="N187" s="218">
        <v>0</v>
      </c>
      <c r="O187" s="196"/>
      <c r="Q187" s="194">
        <f>VLOOKUP($A187,'[2]Project Data'!$C$6:$BS$682,67,FALSE)</f>
        <v>0</v>
      </c>
    </row>
    <row r="188" spans="1:17" s="142" customFormat="1" ht="42" customHeight="1" x14ac:dyDescent="0.2">
      <c r="A188" s="243">
        <v>480</v>
      </c>
      <c r="B188" s="243" t="s">
        <v>365</v>
      </c>
      <c r="C188" s="243" t="s">
        <v>366</v>
      </c>
      <c r="D188" s="244" t="str">
        <f t="shared" si="0"/>
        <v>PPL Rank: 480       
Comfrey                                           
Watermain - Replace Cast Iron Main</v>
      </c>
      <c r="E188" s="207" t="s">
        <v>1414</v>
      </c>
      <c r="F188" s="207">
        <v>9</v>
      </c>
      <c r="G188" s="194" t="s">
        <v>1413</v>
      </c>
      <c r="H188" s="194" t="s">
        <v>1413</v>
      </c>
      <c r="I188" s="195">
        <v>0</v>
      </c>
      <c r="J188" s="226">
        <v>0</v>
      </c>
      <c r="K188" s="226">
        <v>0</v>
      </c>
      <c r="L188" s="218">
        <v>1199243.7082441722</v>
      </c>
      <c r="M188" s="218" t="s">
        <v>1443</v>
      </c>
      <c r="N188" s="218">
        <v>0</v>
      </c>
      <c r="O188" s="196"/>
      <c r="Q188" s="194">
        <f>VLOOKUP($A188,'[2]Project Data'!$C$6:$BS$682,67,FALSE)</f>
        <v>0</v>
      </c>
    </row>
    <row r="189" spans="1:17" s="142" customFormat="1" ht="42" customHeight="1" x14ac:dyDescent="0.2">
      <c r="A189" s="243">
        <v>624</v>
      </c>
      <c r="B189" s="243" t="s">
        <v>367</v>
      </c>
      <c r="C189" s="243" t="s">
        <v>753</v>
      </c>
      <c r="D189" s="244" t="str">
        <f t="shared" si="0"/>
        <v>PPL Rank: 624       
Coon Rapids                                       
Storage - Tower Replacement</v>
      </c>
      <c r="E189" s="207" t="s">
        <v>1420</v>
      </c>
      <c r="F189" s="207">
        <v>11</v>
      </c>
      <c r="G189" s="194" t="s">
        <v>1413</v>
      </c>
      <c r="H189" s="194" t="s">
        <v>1413</v>
      </c>
      <c r="I189" s="195">
        <v>0</v>
      </c>
      <c r="J189" s="226">
        <v>0</v>
      </c>
      <c r="K189" s="226">
        <v>0</v>
      </c>
      <c r="L189" s="218">
        <v>0</v>
      </c>
      <c r="M189" s="218">
        <v>0</v>
      </c>
      <c r="N189" s="218">
        <v>0</v>
      </c>
      <c r="O189" s="196"/>
      <c r="Q189" s="194">
        <f>VLOOKUP($A189,'[2]Project Data'!$C$6:$BS$682,67,FALSE)</f>
        <v>0</v>
      </c>
    </row>
    <row r="190" spans="1:17" s="142" customFormat="1" ht="42" customHeight="1" x14ac:dyDescent="0.2">
      <c r="A190" s="243">
        <v>268</v>
      </c>
      <c r="B190" s="243" t="s">
        <v>257</v>
      </c>
      <c r="C190" s="243" t="s">
        <v>368</v>
      </c>
      <c r="D190" s="244" t="str">
        <f t="shared" si="0"/>
        <v>PPL Rank: 268       
Cosmos                                            
Watermain - Repl - Phase 2</v>
      </c>
      <c r="E190" s="207" t="s">
        <v>165</v>
      </c>
      <c r="F190" s="207" t="s">
        <v>1423</v>
      </c>
      <c r="G190" s="194" t="s">
        <v>1413</v>
      </c>
      <c r="H190" s="194" t="s">
        <v>1413</v>
      </c>
      <c r="I190" s="195">
        <v>0</v>
      </c>
      <c r="J190" s="226">
        <v>0</v>
      </c>
      <c r="K190" s="226">
        <v>0</v>
      </c>
      <c r="L190" s="218">
        <v>459275.41536507831</v>
      </c>
      <c r="M190" s="218" t="s">
        <v>1429</v>
      </c>
      <c r="N190" s="218">
        <v>845000</v>
      </c>
      <c r="O190" s="196"/>
      <c r="Q190" s="194">
        <f>VLOOKUP($A190,'[2]Project Data'!$C$6:$BS$682,67,FALSE)</f>
        <v>1300000</v>
      </c>
    </row>
    <row r="191" spans="1:17" s="142" customFormat="1" ht="42" customHeight="1" x14ac:dyDescent="0.2">
      <c r="A191" s="243">
        <v>124</v>
      </c>
      <c r="B191" s="243" t="s">
        <v>87</v>
      </c>
      <c r="C191" s="243" t="s">
        <v>1016</v>
      </c>
      <c r="D191" s="244" t="str">
        <f t="shared" si="0"/>
        <v>PPL Rank: 124       
Cottonwood                                        
Other - LSL Replacement</v>
      </c>
      <c r="E191" s="207" t="s">
        <v>1417</v>
      </c>
      <c r="F191" s="207">
        <v>8</v>
      </c>
      <c r="G191" s="194" t="s">
        <v>1413</v>
      </c>
      <c r="H191" s="194" t="s">
        <v>1415</v>
      </c>
      <c r="I191" s="195">
        <v>0</v>
      </c>
      <c r="J191" s="226">
        <v>0</v>
      </c>
      <c r="K191" s="226">
        <v>0</v>
      </c>
      <c r="L191" s="218">
        <v>0</v>
      </c>
      <c r="M191" s="218">
        <v>0</v>
      </c>
      <c r="N191" s="218">
        <v>0</v>
      </c>
      <c r="O191" s="196"/>
      <c r="Q191" s="194">
        <f>VLOOKUP($A191,'[2]Project Data'!$C$6:$BS$682,67,FALSE)</f>
        <v>0</v>
      </c>
    </row>
    <row r="192" spans="1:17" s="142" customFormat="1" ht="42" customHeight="1" x14ac:dyDescent="0.2">
      <c r="A192" s="243">
        <v>803</v>
      </c>
      <c r="B192" s="243" t="s">
        <v>87</v>
      </c>
      <c r="C192" s="243" t="s">
        <v>1263</v>
      </c>
      <c r="D192" s="244" t="str">
        <f t="shared" si="0"/>
        <v>PPL Rank: 803       
Cottonwood                                        
Watermain - Phase 1 Improvements</v>
      </c>
      <c r="E192" s="207" t="s">
        <v>1417</v>
      </c>
      <c r="F192" s="207">
        <v>8</v>
      </c>
      <c r="G192" s="194" t="s">
        <v>1413</v>
      </c>
      <c r="H192" s="194" t="s">
        <v>1413</v>
      </c>
      <c r="I192" s="195">
        <v>0</v>
      </c>
      <c r="J192" s="226">
        <v>0</v>
      </c>
      <c r="K192" s="226">
        <v>0</v>
      </c>
      <c r="L192" s="218">
        <v>0</v>
      </c>
      <c r="M192" s="218">
        <v>0</v>
      </c>
      <c r="N192" s="218">
        <v>0</v>
      </c>
      <c r="O192" s="196"/>
      <c r="Q192" s="194">
        <f>VLOOKUP($A192,'[2]Project Data'!$C$6:$BS$682,67,FALSE)</f>
        <v>0</v>
      </c>
    </row>
    <row r="193" spans="1:17" s="142" customFormat="1" ht="42" customHeight="1" x14ac:dyDescent="0.2">
      <c r="A193" s="243">
        <v>804</v>
      </c>
      <c r="B193" s="243" t="s">
        <v>87</v>
      </c>
      <c r="C193" s="243" t="s">
        <v>1264</v>
      </c>
      <c r="D193" s="244" t="str">
        <f t="shared" si="0"/>
        <v>PPL Rank: 804       
Cottonwood                                        
Watermain - Phase 2 Improvements</v>
      </c>
      <c r="E193" s="207" t="s">
        <v>1417</v>
      </c>
      <c r="F193" s="207">
        <v>8</v>
      </c>
      <c r="G193" s="194" t="s">
        <v>1413</v>
      </c>
      <c r="H193" s="194" t="s">
        <v>1413</v>
      </c>
      <c r="I193" s="195">
        <v>0</v>
      </c>
      <c r="J193" s="226">
        <v>0</v>
      </c>
      <c r="K193" s="226">
        <v>0</v>
      </c>
      <c r="L193" s="218">
        <v>0</v>
      </c>
      <c r="M193" s="218">
        <v>0</v>
      </c>
      <c r="N193" s="218">
        <v>0</v>
      </c>
      <c r="O193" s="196"/>
      <c r="Q193" s="194">
        <f>VLOOKUP($A193,'[2]Project Data'!$C$6:$BS$682,67,FALSE)</f>
        <v>0</v>
      </c>
    </row>
    <row r="194" spans="1:17" s="142" customFormat="1" ht="42" customHeight="1" x14ac:dyDescent="0.2">
      <c r="A194" s="243">
        <v>805</v>
      </c>
      <c r="B194" s="243" t="s">
        <v>87</v>
      </c>
      <c r="C194" s="243" t="s">
        <v>1265</v>
      </c>
      <c r="D194" s="244" t="str">
        <f t="shared" si="0"/>
        <v>PPL Rank: 805       
Cottonwood                                        
Watermain - Phase 3 Improvements</v>
      </c>
      <c r="E194" s="207" t="s">
        <v>1417</v>
      </c>
      <c r="F194" s="207">
        <v>8</v>
      </c>
      <c r="G194" s="194" t="s">
        <v>1413</v>
      </c>
      <c r="H194" s="194" t="s">
        <v>1413</v>
      </c>
      <c r="I194" s="195">
        <v>0</v>
      </c>
      <c r="J194" s="226">
        <v>0</v>
      </c>
      <c r="K194" s="226">
        <v>0</v>
      </c>
      <c r="L194" s="218">
        <v>0</v>
      </c>
      <c r="M194" s="218">
        <v>0</v>
      </c>
      <c r="N194" s="218">
        <v>0</v>
      </c>
      <c r="O194" s="196"/>
      <c r="Q194" s="194">
        <f>VLOOKUP($A194,'[2]Project Data'!$C$6:$BS$682,67,FALSE)</f>
        <v>0</v>
      </c>
    </row>
    <row r="195" spans="1:17" s="142" customFormat="1" ht="42" customHeight="1" x14ac:dyDescent="0.2">
      <c r="A195" s="243">
        <v>246</v>
      </c>
      <c r="B195" s="243" t="s">
        <v>370</v>
      </c>
      <c r="C195" s="243" t="s">
        <v>371</v>
      </c>
      <c r="D195" s="244" t="str">
        <f t="shared" si="0"/>
        <v>PPL Rank: 246       
Cromwell                                          
Watermain - Repl TH 210/TH 73</v>
      </c>
      <c r="E195" s="207" t="s">
        <v>1411</v>
      </c>
      <c r="F195" s="207" t="s">
        <v>1412</v>
      </c>
      <c r="G195" s="194" t="s">
        <v>1413</v>
      </c>
      <c r="H195" s="194" t="s">
        <v>1413</v>
      </c>
      <c r="I195" s="195">
        <v>0</v>
      </c>
      <c r="J195" s="226">
        <v>0</v>
      </c>
      <c r="K195" s="226">
        <v>0</v>
      </c>
      <c r="L195" s="218">
        <v>0</v>
      </c>
      <c r="M195" s="218" t="s">
        <v>1435</v>
      </c>
      <c r="N195" s="218">
        <v>0</v>
      </c>
      <c r="O195" s="196"/>
      <c r="Q195" s="194">
        <f>VLOOKUP($A195,'[2]Project Data'!$C$6:$BS$682,67,FALSE)</f>
        <v>0</v>
      </c>
    </row>
    <row r="196" spans="1:17" s="142" customFormat="1" ht="42" customHeight="1" x14ac:dyDescent="0.2">
      <c r="A196" s="243">
        <v>19</v>
      </c>
      <c r="B196" s="243" t="s">
        <v>372</v>
      </c>
      <c r="C196" s="243" t="s">
        <v>1016</v>
      </c>
      <c r="D196" s="244" t="str">
        <f t="shared" si="0"/>
        <v>PPL Rank: 19        
Crosby                                            
Other - LSL Replacement</v>
      </c>
      <c r="E196" s="207" t="s">
        <v>1411</v>
      </c>
      <c r="F196" s="207">
        <v>5</v>
      </c>
      <c r="G196" s="194" t="s">
        <v>1413</v>
      </c>
      <c r="H196" s="194" t="s">
        <v>1415</v>
      </c>
      <c r="I196" s="195">
        <v>0</v>
      </c>
      <c r="J196" s="226">
        <v>0</v>
      </c>
      <c r="K196" s="226">
        <v>0</v>
      </c>
      <c r="L196" s="218">
        <v>0</v>
      </c>
      <c r="M196" s="218">
        <v>0</v>
      </c>
      <c r="N196" s="218">
        <v>0</v>
      </c>
      <c r="O196" s="196"/>
      <c r="Q196" s="194">
        <f>VLOOKUP($A196,'[2]Project Data'!$C$6:$BS$682,67,FALSE)</f>
        <v>0</v>
      </c>
    </row>
    <row r="197" spans="1:17" s="142" customFormat="1" ht="42" customHeight="1" x14ac:dyDescent="0.2">
      <c r="A197" s="243">
        <v>356</v>
      </c>
      <c r="B197" s="243" t="s">
        <v>372</v>
      </c>
      <c r="C197" s="243" t="s">
        <v>731</v>
      </c>
      <c r="D197" s="244" t="str">
        <f t="shared" si="0"/>
        <v>PPL Rank: 356       
Crosby                                            
Watermain - Phase 4 Improvements</v>
      </c>
      <c r="E197" s="207" t="s">
        <v>1411</v>
      </c>
      <c r="F197" s="207">
        <v>5</v>
      </c>
      <c r="G197" s="194" t="s">
        <v>1413</v>
      </c>
      <c r="H197" s="194" t="s">
        <v>1413</v>
      </c>
      <c r="I197" s="195">
        <v>0</v>
      </c>
      <c r="J197" s="226">
        <v>0</v>
      </c>
      <c r="K197" s="226">
        <v>0</v>
      </c>
      <c r="L197" s="218">
        <v>863250.26156561822</v>
      </c>
      <c r="M197" s="218">
        <v>0</v>
      </c>
      <c r="N197" s="218">
        <v>0</v>
      </c>
      <c r="O197" s="196"/>
      <c r="Q197" s="194">
        <f>VLOOKUP($A197,'[2]Project Data'!$C$6:$BS$682,67,FALSE)</f>
        <v>0</v>
      </c>
    </row>
    <row r="198" spans="1:17" s="142" customFormat="1" ht="42" customHeight="1" x14ac:dyDescent="0.2">
      <c r="A198" s="243">
        <v>357</v>
      </c>
      <c r="B198" s="243" t="s">
        <v>372</v>
      </c>
      <c r="C198" s="243" t="s">
        <v>732</v>
      </c>
      <c r="D198" s="244" t="str">
        <f t="shared" si="0"/>
        <v>PPL Rank: 357       
Crosby                                            
Watermain - Phase 5 Improvements</v>
      </c>
      <c r="E198" s="207" t="s">
        <v>1411</v>
      </c>
      <c r="F198" s="207">
        <v>5</v>
      </c>
      <c r="G198" s="194" t="s">
        <v>1413</v>
      </c>
      <c r="H198" s="194" t="s">
        <v>1413</v>
      </c>
      <c r="I198" s="195">
        <v>0</v>
      </c>
      <c r="J198" s="226">
        <v>0</v>
      </c>
      <c r="K198" s="226">
        <v>0</v>
      </c>
      <c r="L198" s="218">
        <v>912370.26156561822</v>
      </c>
      <c r="M198" s="218">
        <v>0</v>
      </c>
      <c r="N198" s="218">
        <v>0</v>
      </c>
      <c r="O198" s="196"/>
      <c r="Q198" s="194">
        <f>VLOOKUP($A198,'[2]Project Data'!$C$6:$BS$682,67,FALSE)</f>
        <v>0</v>
      </c>
    </row>
    <row r="199" spans="1:17" s="142" customFormat="1" ht="42" customHeight="1" x14ac:dyDescent="0.2">
      <c r="A199" s="243">
        <v>358</v>
      </c>
      <c r="B199" s="243" t="s">
        <v>372</v>
      </c>
      <c r="C199" s="243" t="s">
        <v>1266</v>
      </c>
      <c r="D199" s="244" t="str">
        <f t="shared" si="0"/>
        <v>PPL Rank: 358       
Crosby                                            
Watermain -  Phase 3B Improvements</v>
      </c>
      <c r="E199" s="207" t="s">
        <v>1411</v>
      </c>
      <c r="F199" s="207">
        <v>5</v>
      </c>
      <c r="G199" s="194" t="s">
        <v>1413</v>
      </c>
      <c r="H199" s="194" t="s">
        <v>1415</v>
      </c>
      <c r="I199" s="195">
        <v>0</v>
      </c>
      <c r="J199" s="226">
        <v>0</v>
      </c>
      <c r="K199" s="226">
        <v>0</v>
      </c>
      <c r="L199" s="218">
        <v>1717366.0398817447</v>
      </c>
      <c r="M199" s="218">
        <v>0</v>
      </c>
      <c r="N199" s="218">
        <v>0</v>
      </c>
      <c r="O199" s="196"/>
      <c r="Q199" s="194">
        <f>VLOOKUP($A199,'[2]Project Data'!$C$6:$BS$682,67,FALSE)</f>
        <v>0</v>
      </c>
    </row>
    <row r="200" spans="1:17" s="142" customFormat="1" ht="42" customHeight="1" x14ac:dyDescent="0.2">
      <c r="A200" s="243">
        <v>113</v>
      </c>
      <c r="B200" s="243" t="s">
        <v>373</v>
      </c>
      <c r="C200" s="243" t="s">
        <v>374</v>
      </c>
      <c r="D200" s="244" t="str">
        <f t="shared" si="0"/>
        <v>PPL Rank: 113       
Cuyuna                                            
Source - Repl with Wells #2 &amp; #3/Treat</v>
      </c>
      <c r="E200" s="207" t="s">
        <v>1411</v>
      </c>
      <c r="F200" s="207">
        <v>5</v>
      </c>
      <c r="G200" s="194" t="s">
        <v>1413</v>
      </c>
      <c r="H200" s="194" t="s">
        <v>1413</v>
      </c>
      <c r="I200" s="195">
        <v>0</v>
      </c>
      <c r="J200" s="226">
        <v>0</v>
      </c>
      <c r="K200" s="226">
        <v>0</v>
      </c>
      <c r="L200" s="218">
        <v>0</v>
      </c>
      <c r="M200" s="218" t="s">
        <v>1424</v>
      </c>
      <c r="N200" s="218">
        <v>223908.75</v>
      </c>
      <c r="O200" s="196"/>
      <c r="Q200" s="194">
        <f>VLOOKUP($A200,'[2]Project Data'!$C$6:$BS$682,67,FALSE)</f>
        <v>344475</v>
      </c>
    </row>
    <row r="201" spans="1:17" s="142" customFormat="1" ht="42" customHeight="1" x14ac:dyDescent="0.2">
      <c r="A201" s="243">
        <v>264</v>
      </c>
      <c r="B201" s="243" t="s">
        <v>373</v>
      </c>
      <c r="C201" s="243" t="s">
        <v>375</v>
      </c>
      <c r="D201" s="244" t="str">
        <f t="shared" si="0"/>
        <v>PPL Rank: 264       
Cuyuna                                            
Storage - Replace with New Tower</v>
      </c>
      <c r="E201" s="207" t="s">
        <v>1411</v>
      </c>
      <c r="F201" s="207">
        <v>5</v>
      </c>
      <c r="G201" s="194" t="s">
        <v>1413</v>
      </c>
      <c r="H201" s="194" t="s">
        <v>1413</v>
      </c>
      <c r="I201" s="195">
        <v>0</v>
      </c>
      <c r="J201" s="226">
        <v>0</v>
      </c>
      <c r="K201" s="226">
        <v>0</v>
      </c>
      <c r="L201" s="218">
        <v>0</v>
      </c>
      <c r="M201" s="218" t="s">
        <v>1424</v>
      </c>
      <c r="N201" s="218">
        <v>300690</v>
      </c>
      <c r="O201" s="196"/>
      <c r="Q201" s="194">
        <f>VLOOKUP($A201,'[2]Project Data'!$C$6:$BS$682,67,FALSE)</f>
        <v>462600</v>
      </c>
    </row>
    <row r="202" spans="1:17" s="142" customFormat="1" ht="42" customHeight="1" x14ac:dyDescent="0.2">
      <c r="A202" s="243">
        <v>265</v>
      </c>
      <c r="B202" s="243" t="s">
        <v>373</v>
      </c>
      <c r="C202" s="243" t="s">
        <v>376</v>
      </c>
      <c r="D202" s="244" t="str">
        <f t="shared" si="0"/>
        <v>PPL Rank: 265       
Cuyuna                                            
Watermain - Replace for City</v>
      </c>
      <c r="E202" s="207" t="s">
        <v>1411</v>
      </c>
      <c r="F202" s="207">
        <v>5</v>
      </c>
      <c r="G202" s="194" t="s">
        <v>1413</v>
      </c>
      <c r="H202" s="194" t="s">
        <v>1413</v>
      </c>
      <c r="I202" s="195">
        <v>0</v>
      </c>
      <c r="J202" s="226">
        <v>0</v>
      </c>
      <c r="K202" s="226">
        <v>0</v>
      </c>
      <c r="L202" s="218">
        <v>0</v>
      </c>
      <c r="M202" s="218" t="s">
        <v>1424</v>
      </c>
      <c r="N202" s="218">
        <v>620663.0625</v>
      </c>
      <c r="O202" s="196"/>
      <c r="Q202" s="194">
        <f>VLOOKUP($A202,'[2]Project Data'!$C$6:$BS$682,67,FALSE)</f>
        <v>954866.25</v>
      </c>
    </row>
    <row r="203" spans="1:17" s="142" customFormat="1" ht="42" customHeight="1" x14ac:dyDescent="0.2">
      <c r="A203" s="243">
        <v>266</v>
      </c>
      <c r="B203" s="243" t="s">
        <v>373</v>
      </c>
      <c r="C203" s="243" t="s">
        <v>307</v>
      </c>
      <c r="D203" s="244" t="str">
        <f t="shared" si="0"/>
        <v>PPL Rank: 266       
Cuyuna                                            
Conservation - Replace Meters</v>
      </c>
      <c r="E203" s="207" t="s">
        <v>1411</v>
      </c>
      <c r="F203" s="207">
        <v>5</v>
      </c>
      <c r="G203" s="194" t="s">
        <v>1413</v>
      </c>
      <c r="H203" s="194" t="s">
        <v>1413</v>
      </c>
      <c r="I203" s="195">
        <v>0</v>
      </c>
      <c r="J203" s="226">
        <v>0</v>
      </c>
      <c r="K203" s="226">
        <v>0</v>
      </c>
      <c r="L203" s="218">
        <v>0</v>
      </c>
      <c r="M203" s="218" t="s">
        <v>1424</v>
      </c>
      <c r="N203" s="218">
        <v>27129.375</v>
      </c>
      <c r="O203" s="196"/>
      <c r="Q203" s="194">
        <f>VLOOKUP($A203,'[2]Project Data'!$C$6:$BS$682,67,FALSE)</f>
        <v>41737.5</v>
      </c>
    </row>
    <row r="204" spans="1:17" s="142" customFormat="1" ht="42" customHeight="1" x14ac:dyDescent="0.2">
      <c r="A204" s="243">
        <v>267</v>
      </c>
      <c r="B204" s="243" t="s">
        <v>377</v>
      </c>
      <c r="C204" s="243" t="s">
        <v>378</v>
      </c>
      <c r="D204" s="244" t="str">
        <f t="shared" si="0"/>
        <v>PPL Rank: 267       
Dalton                                            
Storage - New 50,000 Gal Tower</v>
      </c>
      <c r="E204" s="207" t="s">
        <v>1416</v>
      </c>
      <c r="F204" s="207">
        <v>4</v>
      </c>
      <c r="G204" s="194" t="s">
        <v>1413</v>
      </c>
      <c r="H204" s="194" t="s">
        <v>1413</v>
      </c>
      <c r="I204" s="195">
        <v>0</v>
      </c>
      <c r="J204" s="226">
        <v>0</v>
      </c>
      <c r="K204" s="226">
        <v>0</v>
      </c>
      <c r="L204" s="218">
        <v>0</v>
      </c>
      <c r="M204" s="218" t="s">
        <v>1427</v>
      </c>
      <c r="N204" s="218">
        <v>0</v>
      </c>
      <c r="O204" s="196"/>
      <c r="Q204" s="194">
        <f>VLOOKUP($A204,'[2]Project Data'!$C$6:$BS$682,67,FALSE)</f>
        <v>0</v>
      </c>
    </row>
    <row r="205" spans="1:17" s="142" customFormat="1" ht="42" customHeight="1" x14ac:dyDescent="0.2">
      <c r="A205" s="243">
        <v>5</v>
      </c>
      <c r="B205" s="243" t="s">
        <v>379</v>
      </c>
      <c r="C205" s="243" t="s">
        <v>380</v>
      </c>
      <c r="D205" s="244" t="str">
        <f t="shared" si="0"/>
        <v>PPL Rank: 5         
Danube                                            
Treatment - New Ra/Fe/Mn Plant</v>
      </c>
      <c r="E205" s="207" t="s">
        <v>165</v>
      </c>
      <c r="F205" s="207" t="s">
        <v>1423</v>
      </c>
      <c r="G205" s="194" t="s">
        <v>1413</v>
      </c>
      <c r="H205" s="194" t="s">
        <v>1413</v>
      </c>
      <c r="I205" s="195">
        <v>0</v>
      </c>
      <c r="J205" s="226">
        <v>0</v>
      </c>
      <c r="K205" s="226">
        <v>1269962.9411764706</v>
      </c>
      <c r="L205" s="218">
        <v>2608875.9471372273</v>
      </c>
      <c r="M205" s="218" t="s">
        <v>1427</v>
      </c>
      <c r="N205" s="218">
        <v>1941973.2647058822</v>
      </c>
      <c r="O205" s="196"/>
      <c r="Q205" s="194">
        <f>VLOOKUP($A205,'[2]Project Data'!$C$6:$BS$682,67,FALSE)</f>
        <v>2987651.176470588</v>
      </c>
    </row>
    <row r="206" spans="1:17" s="142" customFormat="1" ht="42" customHeight="1" x14ac:dyDescent="0.2">
      <c r="A206" s="243">
        <v>148</v>
      </c>
      <c r="B206" s="243" t="s">
        <v>379</v>
      </c>
      <c r="C206" s="243" t="s">
        <v>300</v>
      </c>
      <c r="D206" s="244" t="str">
        <f t="shared" si="0"/>
        <v>PPL Rank: 148       
Danube                                            
Source - New Well</v>
      </c>
      <c r="E206" s="207" t="s">
        <v>165</v>
      </c>
      <c r="F206" s="207" t="s">
        <v>1423</v>
      </c>
      <c r="G206" s="194" t="s">
        <v>1413</v>
      </c>
      <c r="H206" s="194" t="s">
        <v>1413</v>
      </c>
      <c r="I206" s="195">
        <v>0</v>
      </c>
      <c r="J206" s="226">
        <v>0</v>
      </c>
      <c r="K206" s="226">
        <v>83037.058823529413</v>
      </c>
      <c r="L206" s="218">
        <v>0</v>
      </c>
      <c r="M206" s="218" t="s">
        <v>1427</v>
      </c>
      <c r="N206" s="218">
        <v>126976.73529411764</v>
      </c>
      <c r="O206" s="196"/>
      <c r="Q206" s="194">
        <f>VLOOKUP($A206,'[2]Project Data'!$C$6:$BS$682,67,FALSE)</f>
        <v>195348.82352941175</v>
      </c>
    </row>
    <row r="207" spans="1:17" s="142" customFormat="1" ht="42" customHeight="1" x14ac:dyDescent="0.2">
      <c r="A207" s="243">
        <v>185</v>
      </c>
      <c r="B207" s="243" t="s">
        <v>379</v>
      </c>
      <c r="C207" s="243" t="s">
        <v>362</v>
      </c>
      <c r="D207" s="244" t="str">
        <f t="shared" si="0"/>
        <v>PPL Rank: 185       
Danube                                            
Watermain - Looping</v>
      </c>
      <c r="E207" s="207" t="s">
        <v>165</v>
      </c>
      <c r="F207" s="207" t="s">
        <v>1423</v>
      </c>
      <c r="G207" s="194" t="s">
        <v>1413</v>
      </c>
      <c r="H207" s="194" t="s">
        <v>1413</v>
      </c>
      <c r="I207" s="195">
        <v>0</v>
      </c>
      <c r="J207" s="226">
        <v>0</v>
      </c>
      <c r="K207" s="226">
        <v>0</v>
      </c>
      <c r="L207" s="218">
        <v>0</v>
      </c>
      <c r="M207" s="218" t="s">
        <v>1435</v>
      </c>
      <c r="N207" s="218">
        <v>148200</v>
      </c>
      <c r="O207" s="196"/>
      <c r="Q207" s="194">
        <f>VLOOKUP($A207,'[2]Project Data'!$C$6:$BS$682,67,FALSE)</f>
        <v>228000</v>
      </c>
    </row>
    <row r="208" spans="1:17" s="142" customFormat="1" ht="42" customHeight="1" x14ac:dyDescent="0.2">
      <c r="A208" s="243">
        <v>411</v>
      </c>
      <c r="B208" s="243" t="s">
        <v>379</v>
      </c>
      <c r="C208" s="243" t="s">
        <v>369</v>
      </c>
      <c r="D208" s="244" t="str">
        <f t="shared" si="0"/>
        <v>PPL Rank: 411       
Danube                                            
Watermain - Repl Cast Iron Mains</v>
      </c>
      <c r="E208" s="207" t="s">
        <v>165</v>
      </c>
      <c r="F208" s="207" t="s">
        <v>1423</v>
      </c>
      <c r="G208" s="194" t="s">
        <v>1413</v>
      </c>
      <c r="H208" s="194" t="s">
        <v>1413</v>
      </c>
      <c r="I208" s="195">
        <v>0</v>
      </c>
      <c r="J208" s="226">
        <v>0</v>
      </c>
      <c r="K208" s="226">
        <v>0</v>
      </c>
      <c r="L208" s="218">
        <v>4008271.7118431092</v>
      </c>
      <c r="M208" s="218" t="s">
        <v>1435</v>
      </c>
      <c r="N208" s="218">
        <v>2681250</v>
      </c>
      <c r="O208" s="196"/>
      <c r="Q208" s="194">
        <f>VLOOKUP($A208,'[2]Project Data'!$C$6:$BS$682,67,FALSE)</f>
        <v>4125000</v>
      </c>
    </row>
    <row r="209" spans="1:17" s="142" customFormat="1" ht="42" customHeight="1" x14ac:dyDescent="0.2">
      <c r="A209" s="243">
        <v>412</v>
      </c>
      <c r="B209" s="243" t="s">
        <v>379</v>
      </c>
      <c r="C209" s="243" t="s">
        <v>307</v>
      </c>
      <c r="D209" s="244" t="str">
        <f t="shared" si="0"/>
        <v>PPL Rank: 412       
Danube                                            
Conservation - Replace Meters</v>
      </c>
      <c r="E209" s="207" t="s">
        <v>165</v>
      </c>
      <c r="F209" s="207" t="s">
        <v>1423</v>
      </c>
      <c r="G209" s="194" t="s">
        <v>1413</v>
      </c>
      <c r="H209" s="194" t="s">
        <v>1413</v>
      </c>
      <c r="I209" s="195">
        <v>0</v>
      </c>
      <c r="J209" s="226">
        <v>0</v>
      </c>
      <c r="K209" s="226">
        <v>0</v>
      </c>
      <c r="L209" s="218">
        <v>0</v>
      </c>
      <c r="M209" s="218" t="s">
        <v>1435</v>
      </c>
      <c r="N209" s="218">
        <v>0</v>
      </c>
      <c r="O209" s="196"/>
      <c r="Q209" s="194">
        <f>VLOOKUP($A209,'[2]Project Data'!$C$6:$BS$682,67,FALSE)</f>
        <v>217500</v>
      </c>
    </row>
    <row r="210" spans="1:17" s="142" customFormat="1" ht="42" customHeight="1" x14ac:dyDescent="0.2">
      <c r="A210" s="243">
        <v>678</v>
      </c>
      <c r="B210" s="243" t="s">
        <v>89</v>
      </c>
      <c r="C210" s="243" t="s">
        <v>993</v>
      </c>
      <c r="D210" s="244" t="str">
        <f t="shared" si="0"/>
        <v>PPL Rank: 678       
Darwin                                            
Watermain - 1st St. &amp; Loop</v>
      </c>
      <c r="E210" s="207" t="s">
        <v>165</v>
      </c>
      <c r="F210" s="207" t="s">
        <v>1423</v>
      </c>
      <c r="G210" s="194" t="s">
        <v>1415</v>
      </c>
      <c r="H210" s="194" t="s">
        <v>1413</v>
      </c>
      <c r="I210" s="195">
        <v>45008</v>
      </c>
      <c r="J210" s="226">
        <v>0</v>
      </c>
      <c r="K210" s="226">
        <v>0</v>
      </c>
      <c r="L210" s="218">
        <v>0</v>
      </c>
      <c r="M210" s="218">
        <v>0</v>
      </c>
      <c r="N210" s="218">
        <v>0</v>
      </c>
      <c r="O210" s="196"/>
      <c r="Q210" s="194">
        <f>VLOOKUP($A210,'[2]Project Data'!$C$6:$BS$682,67,FALSE)</f>
        <v>0</v>
      </c>
    </row>
    <row r="211" spans="1:17" s="142" customFormat="1" ht="42" customHeight="1" x14ac:dyDescent="0.2">
      <c r="A211" s="243">
        <v>784</v>
      </c>
      <c r="B211" s="243" t="s">
        <v>89</v>
      </c>
      <c r="C211" s="243" t="s">
        <v>329</v>
      </c>
      <c r="D211" s="244" t="str">
        <f t="shared" si="0"/>
        <v>PPL Rank: 784       
Darwin                                            
Conservation - Install Meters</v>
      </c>
      <c r="E211" s="207" t="s">
        <v>165</v>
      </c>
      <c r="F211" s="207" t="s">
        <v>1423</v>
      </c>
      <c r="G211" s="194" t="s">
        <v>1413</v>
      </c>
      <c r="H211" s="194" t="s">
        <v>1413</v>
      </c>
      <c r="I211" s="195">
        <v>0</v>
      </c>
      <c r="J211" s="226">
        <v>0</v>
      </c>
      <c r="K211" s="226">
        <v>0</v>
      </c>
      <c r="L211" s="218">
        <v>0</v>
      </c>
      <c r="M211" s="218">
        <v>0</v>
      </c>
      <c r="N211" s="218">
        <v>0</v>
      </c>
      <c r="O211" s="196"/>
      <c r="Q211" s="194">
        <f>VLOOKUP($A211,'[2]Project Data'!$C$6:$BS$682,67,FALSE)</f>
        <v>0</v>
      </c>
    </row>
    <row r="212" spans="1:17" s="142" customFormat="1" ht="42" customHeight="1" x14ac:dyDescent="0.2">
      <c r="A212" s="243">
        <v>163</v>
      </c>
      <c r="B212" s="243" t="s">
        <v>90</v>
      </c>
      <c r="C212" s="243" t="s">
        <v>321</v>
      </c>
      <c r="D212" s="244" t="str">
        <f t="shared" si="0"/>
        <v>PPL Rank: 163       
Dawson                                            
Treatment - Plant Rehab</v>
      </c>
      <c r="E212" s="207" t="s">
        <v>165</v>
      </c>
      <c r="F212" s="207" t="s">
        <v>1421</v>
      </c>
      <c r="G212" s="194" t="s">
        <v>1415</v>
      </c>
      <c r="H212" s="194" t="s">
        <v>1413</v>
      </c>
      <c r="I212" s="195">
        <v>44285</v>
      </c>
      <c r="J212" s="226">
        <v>0</v>
      </c>
      <c r="K212" s="226">
        <v>969456</v>
      </c>
      <c r="L212" s="218">
        <v>970588.67198064073</v>
      </c>
      <c r="M212" s="218">
        <v>0</v>
      </c>
      <c r="N212" s="218">
        <v>0</v>
      </c>
      <c r="O212" s="196"/>
      <c r="Q212" s="194">
        <f>VLOOKUP($A212,'[2]Project Data'!$C$6:$BS$682,67,FALSE)</f>
        <v>0</v>
      </c>
    </row>
    <row r="213" spans="1:17" s="142" customFormat="1" ht="42" customHeight="1" x14ac:dyDescent="0.2">
      <c r="A213" s="243">
        <v>839</v>
      </c>
      <c r="B213" s="243" t="s">
        <v>928</v>
      </c>
      <c r="C213" s="243" t="s">
        <v>994</v>
      </c>
      <c r="D213" s="244" t="str">
        <f t="shared" si="0"/>
        <v>PPL Rank: 839       
Dayton                                            
Treatment - Fe/Mn Treatment Plant</v>
      </c>
      <c r="E213" s="207" t="s">
        <v>1420</v>
      </c>
      <c r="F213" s="207">
        <v>11</v>
      </c>
      <c r="G213" s="194" t="s">
        <v>1413</v>
      </c>
      <c r="H213" s="194" t="s">
        <v>1413</v>
      </c>
      <c r="I213" s="195">
        <v>0</v>
      </c>
      <c r="J213" s="226">
        <v>0</v>
      </c>
      <c r="K213" s="226">
        <v>0</v>
      </c>
      <c r="L213" s="218">
        <v>0</v>
      </c>
      <c r="M213" s="218">
        <v>0</v>
      </c>
      <c r="N213" s="218">
        <v>0</v>
      </c>
      <c r="O213" s="196"/>
      <c r="Q213" s="194">
        <f>VLOOKUP($A213,'[2]Project Data'!$C$6:$BS$682,67,FALSE)</f>
        <v>0</v>
      </c>
    </row>
    <row r="214" spans="1:17" s="142" customFormat="1" ht="42" customHeight="1" x14ac:dyDescent="0.2">
      <c r="A214" s="243">
        <v>350</v>
      </c>
      <c r="B214" s="243" t="s">
        <v>929</v>
      </c>
      <c r="C214" s="243" t="s">
        <v>995</v>
      </c>
      <c r="D214" s="244" t="str">
        <f t="shared" si="0"/>
        <v>PPL Rank: 350       
Deer Creek                                        
Source - Wellhouse Rehab</v>
      </c>
      <c r="E214" s="207" t="s">
        <v>1416</v>
      </c>
      <c r="F214" s="207">
        <v>4</v>
      </c>
      <c r="G214" s="194" t="s">
        <v>1413</v>
      </c>
      <c r="H214" s="194" t="s">
        <v>1413</v>
      </c>
      <c r="I214" s="195">
        <v>0</v>
      </c>
      <c r="J214" s="226">
        <v>0</v>
      </c>
      <c r="K214" s="226">
        <v>0</v>
      </c>
      <c r="L214" s="218">
        <v>0</v>
      </c>
      <c r="M214" s="218">
        <v>0</v>
      </c>
      <c r="N214" s="218">
        <v>0</v>
      </c>
      <c r="O214" s="196"/>
      <c r="Q214" s="194">
        <f>VLOOKUP($A214,'[2]Project Data'!$C$6:$BS$682,67,FALSE)</f>
        <v>0</v>
      </c>
    </row>
    <row r="215" spans="1:17" s="142" customFormat="1" ht="42" customHeight="1" x14ac:dyDescent="0.2">
      <c r="A215" s="243">
        <v>351</v>
      </c>
      <c r="B215" s="243" t="s">
        <v>929</v>
      </c>
      <c r="C215" s="243" t="s">
        <v>738</v>
      </c>
      <c r="D215" s="244" t="str">
        <f t="shared" si="0"/>
        <v>PPL Rank: 351       
Deer Creek                                        
Storage - Water Tower Rehab</v>
      </c>
      <c r="E215" s="207" t="s">
        <v>1416</v>
      </c>
      <c r="F215" s="207">
        <v>4</v>
      </c>
      <c r="G215" s="194" t="s">
        <v>1413</v>
      </c>
      <c r="H215" s="194" t="s">
        <v>1413</v>
      </c>
      <c r="I215" s="195">
        <v>0</v>
      </c>
      <c r="J215" s="226">
        <v>0</v>
      </c>
      <c r="K215" s="226">
        <v>0</v>
      </c>
      <c r="L215" s="218">
        <v>0</v>
      </c>
      <c r="M215" s="218">
        <v>0</v>
      </c>
      <c r="N215" s="218">
        <v>0</v>
      </c>
      <c r="O215" s="196"/>
      <c r="Q215" s="194">
        <f>VLOOKUP($A215,'[2]Project Data'!$C$6:$BS$682,67,FALSE)</f>
        <v>0</v>
      </c>
    </row>
    <row r="216" spans="1:17" s="142" customFormat="1" ht="42" customHeight="1" x14ac:dyDescent="0.2">
      <c r="A216" s="243">
        <v>236</v>
      </c>
      <c r="B216" s="243" t="s">
        <v>91</v>
      </c>
      <c r="C216" s="243" t="s">
        <v>382</v>
      </c>
      <c r="D216" s="244" t="str">
        <f t="shared" si="0"/>
        <v>PPL Rank: 236       
Deerwood                                          
Storage - Replace w/100,000 Gal Tower</v>
      </c>
      <c r="E216" s="207" t="s">
        <v>1411</v>
      </c>
      <c r="F216" s="207">
        <v>5</v>
      </c>
      <c r="G216" s="194" t="s">
        <v>1413</v>
      </c>
      <c r="H216" s="194" t="s">
        <v>1413</v>
      </c>
      <c r="I216" s="195">
        <v>0</v>
      </c>
      <c r="J216" s="226">
        <v>0</v>
      </c>
      <c r="K216" s="226">
        <v>0</v>
      </c>
      <c r="L216" s="218">
        <v>0</v>
      </c>
      <c r="M216" s="218" t="s">
        <v>1427</v>
      </c>
      <c r="N216" s="218">
        <v>407356.35103926098</v>
      </c>
      <c r="O216" s="196"/>
      <c r="Q216" s="194">
        <f>VLOOKUP($A216,'[2]Project Data'!$C$6:$BS$682,67,FALSE)</f>
        <v>626702.07852193993</v>
      </c>
    </row>
    <row r="217" spans="1:17" s="142" customFormat="1" ht="42" customHeight="1" x14ac:dyDescent="0.2">
      <c r="A217" s="243">
        <v>260</v>
      </c>
      <c r="B217" s="243" t="s">
        <v>91</v>
      </c>
      <c r="C217" s="243" t="s">
        <v>381</v>
      </c>
      <c r="D217" s="244" t="str">
        <f t="shared" si="0"/>
        <v>PPL Rank: 260       
Deerwood                                          
Watermain - Repl 4 inch Mains, Phase 3</v>
      </c>
      <c r="E217" s="207" t="s">
        <v>1411</v>
      </c>
      <c r="F217" s="207">
        <v>5</v>
      </c>
      <c r="G217" s="194" t="s">
        <v>1413</v>
      </c>
      <c r="H217" s="194" t="s">
        <v>1413</v>
      </c>
      <c r="I217" s="195">
        <v>0</v>
      </c>
      <c r="J217" s="226">
        <v>0</v>
      </c>
      <c r="K217" s="226">
        <v>0</v>
      </c>
      <c r="L217" s="218">
        <v>0</v>
      </c>
      <c r="M217" s="218" t="s">
        <v>1427</v>
      </c>
      <c r="N217" s="218">
        <v>548143.64896073902</v>
      </c>
      <c r="O217" s="196"/>
      <c r="Q217" s="194">
        <f>VLOOKUP($A217,'[2]Project Data'!$C$6:$BS$682,67,FALSE)</f>
        <v>843297.92147806007</v>
      </c>
    </row>
    <row r="218" spans="1:17" s="142" customFormat="1" ht="42" customHeight="1" x14ac:dyDescent="0.2">
      <c r="A218" s="243">
        <v>69</v>
      </c>
      <c r="B218" s="243" t="s">
        <v>1267</v>
      </c>
      <c r="C218" s="243" t="s">
        <v>996</v>
      </c>
      <c r="D218" s="244" t="str">
        <f t="shared" si="0"/>
        <v>PPL Rank: 69        
Delavan                                           
Treatment - Manganese Plant Rehab</v>
      </c>
      <c r="E218" s="207" t="s">
        <v>1414</v>
      </c>
      <c r="F218" s="207">
        <v>9</v>
      </c>
      <c r="G218" s="194" t="s">
        <v>1413</v>
      </c>
      <c r="H218" s="194" t="s">
        <v>1415</v>
      </c>
      <c r="I218" s="195">
        <v>0</v>
      </c>
      <c r="J218" s="226">
        <v>0</v>
      </c>
      <c r="K218" s="226">
        <v>0</v>
      </c>
      <c r="L218" s="218">
        <v>230456.29257692519</v>
      </c>
      <c r="M218" s="218">
        <v>0</v>
      </c>
      <c r="N218" s="218">
        <v>0</v>
      </c>
      <c r="O218" s="196"/>
      <c r="Q218" s="194">
        <f>VLOOKUP($A218,'[2]Project Data'!$C$6:$BS$682,67,FALSE)</f>
        <v>0</v>
      </c>
    </row>
    <row r="219" spans="1:17" s="142" customFormat="1" ht="42" customHeight="1" x14ac:dyDescent="0.2">
      <c r="A219" s="243">
        <v>376</v>
      </c>
      <c r="B219" s="243" t="s">
        <v>92</v>
      </c>
      <c r="C219" s="243" t="s">
        <v>383</v>
      </c>
      <c r="D219" s="244" t="str">
        <f t="shared" si="0"/>
        <v>PPL Rank: 376       
Detroit Lakes                                     
Watermain -Repl Campbell Ave/Linden Ln</v>
      </c>
      <c r="E219" s="207" t="s">
        <v>1416</v>
      </c>
      <c r="F219" s="207">
        <v>4</v>
      </c>
      <c r="G219" s="194" t="s">
        <v>1415</v>
      </c>
      <c r="H219" s="194" t="s">
        <v>1413</v>
      </c>
      <c r="I219" s="195">
        <v>45047</v>
      </c>
      <c r="J219" s="226">
        <v>45176</v>
      </c>
      <c r="K219" s="226">
        <v>0</v>
      </c>
      <c r="L219" s="218">
        <v>0</v>
      </c>
      <c r="M219" s="218">
        <v>0</v>
      </c>
      <c r="N219" s="218">
        <v>0</v>
      </c>
      <c r="O219" s="196"/>
      <c r="Q219" s="194">
        <f>VLOOKUP($A219,'[2]Project Data'!$C$6:$BS$682,67,FALSE)</f>
        <v>0</v>
      </c>
    </row>
    <row r="220" spans="1:17" s="142" customFormat="1" ht="42" customHeight="1" x14ac:dyDescent="0.2">
      <c r="A220" s="243">
        <v>427</v>
      </c>
      <c r="B220" s="243" t="s">
        <v>92</v>
      </c>
      <c r="C220" s="243" t="s">
        <v>733</v>
      </c>
      <c r="D220" s="244" t="str">
        <f t="shared" si="0"/>
        <v>PPL Rank: 427       
Detroit Lakes                                     
Storage - 2.0 MG Elevated Storage Tank</v>
      </c>
      <c r="E220" s="207" t="s">
        <v>1416</v>
      </c>
      <c r="F220" s="207">
        <v>4</v>
      </c>
      <c r="G220" s="194" t="s">
        <v>1413</v>
      </c>
      <c r="H220" s="194" t="s">
        <v>1415</v>
      </c>
      <c r="I220" s="195">
        <v>0</v>
      </c>
      <c r="J220" s="226">
        <v>0</v>
      </c>
      <c r="K220" s="226">
        <v>0</v>
      </c>
      <c r="L220" s="218">
        <v>0</v>
      </c>
      <c r="M220" s="218">
        <v>0</v>
      </c>
      <c r="N220" s="218">
        <v>0</v>
      </c>
      <c r="O220" s="196"/>
      <c r="Q220" s="194">
        <f>VLOOKUP($A220,'[2]Project Data'!$C$6:$BS$682,67,FALSE)</f>
        <v>0</v>
      </c>
    </row>
    <row r="221" spans="1:17" s="142" customFormat="1" ht="42" customHeight="1" x14ac:dyDescent="0.2">
      <c r="A221" s="243">
        <v>780</v>
      </c>
      <c r="B221" s="243" t="s">
        <v>930</v>
      </c>
      <c r="C221" s="243" t="s">
        <v>997</v>
      </c>
      <c r="D221" s="244" t="str">
        <f t="shared" si="0"/>
        <v>PPL Rank: 780       
Dexter                                            
Storage - Replace 50,000 Gallon Tower</v>
      </c>
      <c r="E221" s="207" t="s">
        <v>1414</v>
      </c>
      <c r="F221" s="207">
        <v>10</v>
      </c>
      <c r="G221" s="194" t="s">
        <v>1413</v>
      </c>
      <c r="H221" s="194" t="s">
        <v>1413</v>
      </c>
      <c r="I221" s="195">
        <v>0</v>
      </c>
      <c r="J221" s="226">
        <v>0</v>
      </c>
      <c r="K221" s="226">
        <v>0</v>
      </c>
      <c r="L221" s="218">
        <v>0</v>
      </c>
      <c r="M221" s="218">
        <v>0</v>
      </c>
      <c r="N221" s="218">
        <v>0</v>
      </c>
      <c r="O221" s="196"/>
      <c r="Q221" s="194">
        <f>VLOOKUP($A221,'[2]Project Data'!$C$6:$BS$682,67,FALSE)</f>
        <v>0</v>
      </c>
    </row>
    <row r="222" spans="1:17" s="142" customFormat="1" ht="42" customHeight="1" x14ac:dyDescent="0.2">
      <c r="A222" s="243">
        <v>781</v>
      </c>
      <c r="B222" s="243" t="s">
        <v>930</v>
      </c>
      <c r="C222" s="243" t="s">
        <v>442</v>
      </c>
      <c r="D222" s="244" t="str">
        <f t="shared" si="0"/>
        <v>PPL Rank: 781       
Dexter                                            
Watermain - Replacement</v>
      </c>
      <c r="E222" s="207" t="s">
        <v>1414</v>
      </c>
      <c r="F222" s="207">
        <v>10</v>
      </c>
      <c r="G222" s="194" t="s">
        <v>1413</v>
      </c>
      <c r="H222" s="194" t="s">
        <v>1413</v>
      </c>
      <c r="I222" s="195">
        <v>0</v>
      </c>
      <c r="J222" s="226">
        <v>0</v>
      </c>
      <c r="K222" s="226">
        <v>0</v>
      </c>
      <c r="L222" s="218">
        <v>0</v>
      </c>
      <c r="M222" s="218">
        <v>0</v>
      </c>
      <c r="N222" s="218">
        <v>0</v>
      </c>
      <c r="O222" s="196"/>
      <c r="Q222" s="194">
        <f>VLOOKUP($A222,'[2]Project Data'!$C$6:$BS$682,67,FALSE)</f>
        <v>0</v>
      </c>
    </row>
    <row r="223" spans="1:17" s="142" customFormat="1" ht="42" customHeight="1" x14ac:dyDescent="0.2">
      <c r="A223" s="243">
        <v>71</v>
      </c>
      <c r="B223" s="243" t="s">
        <v>384</v>
      </c>
      <c r="C223" s="243" t="s">
        <v>1268</v>
      </c>
      <c r="D223" s="244" t="str">
        <f t="shared" si="0"/>
        <v>PPL Rank: 71        
Duluth                                            
Other - LSL Repl Phase 5</v>
      </c>
      <c r="E223" s="207" t="s">
        <v>1416</v>
      </c>
      <c r="F223" s="207" t="s">
        <v>1422</v>
      </c>
      <c r="G223" s="194" t="s">
        <v>1413</v>
      </c>
      <c r="H223" s="194" t="s">
        <v>1415</v>
      </c>
      <c r="I223" s="195">
        <v>0</v>
      </c>
      <c r="J223" s="226">
        <v>0</v>
      </c>
      <c r="K223" s="226">
        <v>0</v>
      </c>
      <c r="L223" s="218">
        <v>0</v>
      </c>
      <c r="M223" s="218">
        <v>0</v>
      </c>
      <c r="N223" s="218">
        <v>0</v>
      </c>
      <c r="O223" s="196"/>
      <c r="Q223" s="194">
        <f>VLOOKUP($A223,'[2]Project Data'!$C$6:$BS$682,67,FALSE)</f>
        <v>0</v>
      </c>
    </row>
    <row r="224" spans="1:17" s="142" customFormat="1" ht="42" customHeight="1" x14ac:dyDescent="0.2">
      <c r="A224" s="243">
        <v>72</v>
      </c>
      <c r="B224" s="243" t="s">
        <v>384</v>
      </c>
      <c r="C224" s="243" t="s">
        <v>1269</v>
      </c>
      <c r="D224" s="244" t="str">
        <f t="shared" si="0"/>
        <v>PPL Rank: 72        
Duluth                                            
Other - LSL Repl Phase 6</v>
      </c>
      <c r="E224" s="207" t="s">
        <v>1416</v>
      </c>
      <c r="F224" s="207" t="s">
        <v>1422</v>
      </c>
      <c r="G224" s="194" t="s">
        <v>1413</v>
      </c>
      <c r="H224" s="194" t="s">
        <v>1415</v>
      </c>
      <c r="I224" s="195">
        <v>0</v>
      </c>
      <c r="J224" s="226">
        <v>0</v>
      </c>
      <c r="K224" s="226">
        <v>0</v>
      </c>
      <c r="L224" s="218">
        <v>0</v>
      </c>
      <c r="M224" s="218">
        <v>0</v>
      </c>
      <c r="N224" s="218">
        <v>0</v>
      </c>
      <c r="O224" s="196"/>
      <c r="Q224" s="194">
        <f>VLOOKUP($A224,'[2]Project Data'!$C$6:$BS$682,67,FALSE)</f>
        <v>0</v>
      </c>
    </row>
    <row r="225" spans="1:17" s="142" customFormat="1" ht="42" customHeight="1" x14ac:dyDescent="0.2">
      <c r="A225" s="243">
        <v>73</v>
      </c>
      <c r="B225" s="243" t="s">
        <v>384</v>
      </c>
      <c r="C225" s="243" t="s">
        <v>1270</v>
      </c>
      <c r="D225" s="244" t="str">
        <f t="shared" si="0"/>
        <v>PPL Rank: 73        
Duluth                                            
Other - LSL Repl Phase 7</v>
      </c>
      <c r="E225" s="207" t="s">
        <v>1416</v>
      </c>
      <c r="F225" s="207" t="s">
        <v>1422</v>
      </c>
      <c r="G225" s="194" t="s">
        <v>1413</v>
      </c>
      <c r="H225" s="194" t="s">
        <v>1415</v>
      </c>
      <c r="I225" s="195">
        <v>0</v>
      </c>
      <c r="J225" s="226">
        <v>0</v>
      </c>
      <c r="K225" s="226">
        <v>0</v>
      </c>
      <c r="L225" s="218">
        <v>0</v>
      </c>
      <c r="M225" s="218">
        <v>0</v>
      </c>
      <c r="N225" s="218">
        <v>0</v>
      </c>
      <c r="O225" s="196"/>
      <c r="Q225" s="194">
        <f>VLOOKUP($A225,'[2]Project Data'!$C$6:$BS$682,67,FALSE)</f>
        <v>0</v>
      </c>
    </row>
    <row r="226" spans="1:17" s="142" customFormat="1" ht="42" customHeight="1" x14ac:dyDescent="0.2">
      <c r="A226" s="243">
        <v>74</v>
      </c>
      <c r="B226" s="243" t="s">
        <v>384</v>
      </c>
      <c r="C226" s="243" t="s">
        <v>1271</v>
      </c>
      <c r="D226" s="244" t="str">
        <f t="shared" si="0"/>
        <v>PPL Rank: 74        
Duluth                                            
Other - LSL Repl Phase 8</v>
      </c>
      <c r="E226" s="207" t="s">
        <v>1416</v>
      </c>
      <c r="F226" s="207" t="s">
        <v>1422</v>
      </c>
      <c r="G226" s="194" t="s">
        <v>1413</v>
      </c>
      <c r="H226" s="194" t="s">
        <v>1415</v>
      </c>
      <c r="I226" s="195">
        <v>0</v>
      </c>
      <c r="J226" s="226">
        <v>0</v>
      </c>
      <c r="K226" s="226">
        <v>0</v>
      </c>
      <c r="L226" s="218">
        <v>0</v>
      </c>
      <c r="M226" s="218">
        <v>0</v>
      </c>
      <c r="N226" s="218">
        <v>0</v>
      </c>
      <c r="O226" s="196"/>
      <c r="Q226" s="194">
        <f>VLOOKUP($A226,'[2]Project Data'!$C$6:$BS$682,67,FALSE)</f>
        <v>0</v>
      </c>
    </row>
    <row r="227" spans="1:17" s="142" customFormat="1" ht="42" customHeight="1" x14ac:dyDescent="0.2">
      <c r="A227" s="243">
        <v>488</v>
      </c>
      <c r="B227" s="243" t="s">
        <v>384</v>
      </c>
      <c r="C227" s="243" t="s">
        <v>998</v>
      </c>
      <c r="D227" s="244" t="str">
        <f t="shared" si="0"/>
        <v>PPL Rank: 488       
Duluth                                            
Other - LSL Repl - Phase  1</v>
      </c>
      <c r="E227" s="207" t="s">
        <v>1416</v>
      </c>
      <c r="F227" s="207" t="s">
        <v>1422</v>
      </c>
      <c r="G227" s="194" t="s">
        <v>1415</v>
      </c>
      <c r="H227" s="194" t="s">
        <v>1413</v>
      </c>
      <c r="I227" s="195">
        <v>0</v>
      </c>
      <c r="J227" s="226">
        <v>0</v>
      </c>
      <c r="K227" s="226">
        <v>0</v>
      </c>
      <c r="L227" s="218">
        <v>0</v>
      </c>
      <c r="M227" s="218">
        <v>0</v>
      </c>
      <c r="N227" s="218">
        <v>0</v>
      </c>
      <c r="O227" s="196"/>
      <c r="Q227" s="194">
        <f>VLOOKUP($A227,'[2]Project Data'!$C$6:$BS$682,67,FALSE)</f>
        <v>0</v>
      </c>
    </row>
    <row r="228" spans="1:17" s="142" customFormat="1" ht="42" customHeight="1" x14ac:dyDescent="0.2">
      <c r="A228" s="243">
        <v>489</v>
      </c>
      <c r="B228" s="243" t="s">
        <v>384</v>
      </c>
      <c r="C228" s="243" t="s">
        <v>999</v>
      </c>
      <c r="D228" s="244" t="str">
        <f t="shared" si="0"/>
        <v>PPL Rank: 489       
Duluth                                            
Other - LSL Repl - Phase 2</v>
      </c>
      <c r="E228" s="207" t="s">
        <v>1416</v>
      </c>
      <c r="F228" s="207" t="s">
        <v>1422</v>
      </c>
      <c r="G228" s="194" t="s">
        <v>1415</v>
      </c>
      <c r="H228" s="194" t="s">
        <v>1413</v>
      </c>
      <c r="I228" s="195">
        <v>0</v>
      </c>
      <c r="J228" s="226">
        <v>0</v>
      </c>
      <c r="K228" s="226">
        <v>0</v>
      </c>
      <c r="L228" s="218">
        <v>0</v>
      </c>
      <c r="M228" s="218">
        <v>0</v>
      </c>
      <c r="N228" s="218">
        <v>0</v>
      </c>
      <c r="O228" s="196"/>
      <c r="Q228" s="194">
        <f>VLOOKUP($A228,'[2]Project Data'!$C$6:$BS$682,67,FALSE)</f>
        <v>0</v>
      </c>
    </row>
    <row r="229" spans="1:17" s="142" customFormat="1" ht="42" customHeight="1" x14ac:dyDescent="0.2">
      <c r="A229" s="243">
        <v>490</v>
      </c>
      <c r="B229" s="243" t="s">
        <v>384</v>
      </c>
      <c r="C229" s="243" t="s">
        <v>1000</v>
      </c>
      <c r="D229" s="244" t="str">
        <f t="shared" si="0"/>
        <v>PPL Rank: 490       
Duluth                                            
Other - LSL Repl - Phase 3</v>
      </c>
      <c r="E229" s="207" t="s">
        <v>1416</v>
      </c>
      <c r="F229" s="207" t="s">
        <v>1422</v>
      </c>
      <c r="G229" s="194" t="s">
        <v>1415</v>
      </c>
      <c r="H229" s="194" t="s">
        <v>1413</v>
      </c>
      <c r="I229" s="195">
        <v>0</v>
      </c>
      <c r="J229" s="226">
        <v>0</v>
      </c>
      <c r="K229" s="226">
        <v>0</v>
      </c>
      <c r="L229" s="218">
        <v>0</v>
      </c>
      <c r="M229" s="218">
        <v>0</v>
      </c>
      <c r="N229" s="218">
        <v>0</v>
      </c>
      <c r="O229" s="196"/>
      <c r="Q229" s="194">
        <f>VLOOKUP($A229,'[2]Project Data'!$C$6:$BS$682,67,FALSE)</f>
        <v>0</v>
      </c>
    </row>
    <row r="230" spans="1:17" s="142" customFormat="1" ht="42" customHeight="1" x14ac:dyDescent="0.2">
      <c r="A230" s="243">
        <v>491</v>
      </c>
      <c r="B230" s="243" t="s">
        <v>384</v>
      </c>
      <c r="C230" s="243" t="s">
        <v>1001</v>
      </c>
      <c r="D230" s="244" t="str">
        <f t="shared" si="0"/>
        <v>PPL Rank: 491       
Duluth                                            
Other - LSL Repl - Phase 4</v>
      </c>
      <c r="E230" s="207" t="s">
        <v>1416</v>
      </c>
      <c r="F230" s="207" t="s">
        <v>1422</v>
      </c>
      <c r="G230" s="194" t="s">
        <v>1415</v>
      </c>
      <c r="H230" s="194" t="s">
        <v>1413</v>
      </c>
      <c r="I230" s="195">
        <v>0</v>
      </c>
      <c r="J230" s="226">
        <v>0</v>
      </c>
      <c r="K230" s="226">
        <v>0</v>
      </c>
      <c r="L230" s="218">
        <v>0</v>
      </c>
      <c r="M230" s="218">
        <v>0</v>
      </c>
      <c r="N230" s="218">
        <v>0</v>
      </c>
      <c r="O230" s="196"/>
      <c r="Q230" s="194">
        <f>VLOOKUP($A230,'[2]Project Data'!$C$6:$BS$682,67,FALSE)</f>
        <v>0</v>
      </c>
    </row>
    <row r="231" spans="1:17" s="142" customFormat="1" ht="42" customHeight="1" x14ac:dyDescent="0.2">
      <c r="A231" s="243">
        <v>559</v>
      </c>
      <c r="B231" s="243" t="s">
        <v>384</v>
      </c>
      <c r="C231" s="243" t="s">
        <v>385</v>
      </c>
      <c r="D231" s="244" t="str">
        <f t="shared" si="0"/>
        <v>PPL Rank: 559       
Duluth                                            
Other - Rehab Woodland Booster Station</v>
      </c>
      <c r="E231" s="207" t="s">
        <v>1416</v>
      </c>
      <c r="F231" s="207" t="s">
        <v>1422</v>
      </c>
      <c r="G231" s="194" t="s">
        <v>1413</v>
      </c>
      <c r="H231" s="194" t="s">
        <v>1415</v>
      </c>
      <c r="I231" s="195">
        <v>0</v>
      </c>
      <c r="J231" s="226">
        <v>0</v>
      </c>
      <c r="K231" s="226">
        <v>0</v>
      </c>
      <c r="L231" s="218">
        <v>0</v>
      </c>
      <c r="M231" s="218">
        <v>0</v>
      </c>
      <c r="N231" s="218">
        <v>0</v>
      </c>
      <c r="O231" s="196"/>
      <c r="Q231" s="194">
        <f>VLOOKUP($A231,'[2]Project Data'!$C$6:$BS$682,67,FALSE)</f>
        <v>0</v>
      </c>
    </row>
    <row r="232" spans="1:17" s="142" customFormat="1" ht="42" customHeight="1" x14ac:dyDescent="0.2">
      <c r="A232" s="243">
        <v>701</v>
      </c>
      <c r="B232" s="243" t="s">
        <v>1132</v>
      </c>
      <c r="C232" s="243" t="s">
        <v>1272</v>
      </c>
      <c r="D232" s="244" t="str">
        <f t="shared" si="0"/>
        <v>PPL Rank: 701       
Dumont                                            
Watermain -  Replace &amp; Loop</v>
      </c>
      <c r="E232" s="207" t="s">
        <v>1411</v>
      </c>
      <c r="F232" s="207">
        <v>5</v>
      </c>
      <c r="G232" s="194" t="s">
        <v>1413</v>
      </c>
      <c r="H232" s="194" t="s">
        <v>1413</v>
      </c>
      <c r="I232" s="195">
        <v>0</v>
      </c>
      <c r="J232" s="226">
        <v>0</v>
      </c>
      <c r="K232" s="226">
        <v>0</v>
      </c>
      <c r="L232" s="218">
        <v>0</v>
      </c>
      <c r="M232" s="218">
        <v>0</v>
      </c>
      <c r="N232" s="218">
        <v>0</v>
      </c>
      <c r="O232" s="196"/>
      <c r="Q232" s="194">
        <f>VLOOKUP($A232,'[2]Project Data'!$C$6:$BS$682,67,FALSE)</f>
        <v>0</v>
      </c>
    </row>
    <row r="233" spans="1:17" s="142" customFormat="1" ht="42" customHeight="1" x14ac:dyDescent="0.2">
      <c r="A233" s="243">
        <v>297</v>
      </c>
      <c r="B233" s="243" t="s">
        <v>93</v>
      </c>
      <c r="C233" s="243" t="s">
        <v>1002</v>
      </c>
      <c r="D233" s="244" t="str">
        <f t="shared" si="0"/>
        <v>PPL Rank: 297       
Eagle Bend                                        
Watermain -Phase 5</v>
      </c>
      <c r="E233" s="207" t="s">
        <v>1411</v>
      </c>
      <c r="F233" s="207">
        <v>5</v>
      </c>
      <c r="G233" s="194" t="s">
        <v>1413</v>
      </c>
      <c r="H233" s="194" t="s">
        <v>1415</v>
      </c>
      <c r="I233" s="195">
        <v>0</v>
      </c>
      <c r="J233" s="226">
        <v>0</v>
      </c>
      <c r="K233" s="226">
        <v>0</v>
      </c>
      <c r="L233" s="218">
        <v>719840</v>
      </c>
      <c r="M233" s="218">
        <v>0</v>
      </c>
      <c r="N233" s="218">
        <v>0</v>
      </c>
      <c r="O233" s="196"/>
      <c r="Q233" s="194">
        <f>VLOOKUP($A233,'[2]Project Data'!$C$6:$BS$682,67,FALSE)</f>
        <v>0</v>
      </c>
    </row>
    <row r="234" spans="1:17" s="142" customFormat="1" ht="42" customHeight="1" x14ac:dyDescent="0.2">
      <c r="A234" s="243">
        <v>127</v>
      </c>
      <c r="B234" s="243" t="s">
        <v>699</v>
      </c>
      <c r="C234" s="243" t="s">
        <v>1003</v>
      </c>
      <c r="D234" s="244" t="str">
        <f t="shared" si="0"/>
        <v>PPL Rank: 127       
Eagle Lake                                        
Treatment - Manganese TP &amp; New Well</v>
      </c>
      <c r="E234" s="207" t="s">
        <v>1414</v>
      </c>
      <c r="F234" s="207">
        <v>9</v>
      </c>
      <c r="G234" s="194" t="s">
        <v>1413</v>
      </c>
      <c r="H234" s="194" t="s">
        <v>1413</v>
      </c>
      <c r="I234" s="195">
        <v>0</v>
      </c>
      <c r="J234" s="226">
        <v>0</v>
      </c>
      <c r="K234" s="226">
        <v>0</v>
      </c>
      <c r="L234" s="218">
        <v>0</v>
      </c>
      <c r="M234" s="218">
        <v>0</v>
      </c>
      <c r="N234" s="218">
        <v>0</v>
      </c>
      <c r="O234" s="196"/>
      <c r="Q234" s="194">
        <f>VLOOKUP($A234,'[2]Project Data'!$C$6:$BS$682,67,FALSE)</f>
        <v>0</v>
      </c>
    </row>
    <row r="235" spans="1:17" s="142" customFormat="1" ht="42" customHeight="1" x14ac:dyDescent="0.2">
      <c r="A235" s="243">
        <v>111</v>
      </c>
      <c r="B235" s="243" t="s">
        <v>97</v>
      </c>
      <c r="C235" s="243" t="s">
        <v>386</v>
      </c>
      <c r="D235" s="244" t="str">
        <f t="shared" si="0"/>
        <v>PPL Rank: 111       
Easton                                            
Consolidation - Connection to Wells</v>
      </c>
      <c r="E235" s="207" t="s">
        <v>1414</v>
      </c>
      <c r="F235" s="207">
        <v>9</v>
      </c>
      <c r="G235" s="194" t="s">
        <v>1413</v>
      </c>
      <c r="H235" s="194" t="s">
        <v>1413</v>
      </c>
      <c r="I235" s="195">
        <v>0</v>
      </c>
      <c r="J235" s="226">
        <v>45224</v>
      </c>
      <c r="K235" s="226">
        <v>2169965</v>
      </c>
      <c r="L235" s="218">
        <v>2240000</v>
      </c>
      <c r="M235" s="218" t="s">
        <v>1427</v>
      </c>
      <c r="N235" s="218">
        <v>2240000</v>
      </c>
      <c r="O235" s="196"/>
      <c r="Q235" s="194">
        <f>VLOOKUP($A235,'[2]Project Data'!$C$6:$BS$682,67,FALSE)</f>
        <v>3545408</v>
      </c>
    </row>
    <row r="236" spans="1:17" s="142" customFormat="1" ht="42" customHeight="1" x14ac:dyDescent="0.2">
      <c r="A236" s="243">
        <v>424</v>
      </c>
      <c r="B236" s="243" t="s">
        <v>261</v>
      </c>
      <c r="C236" s="243" t="s">
        <v>369</v>
      </c>
      <c r="D236" s="244" t="str">
        <f t="shared" si="0"/>
        <v>PPL Rank: 424       
Edgerton                                          
Watermain - Repl Cast Iron Mains</v>
      </c>
      <c r="E236" s="207" t="s">
        <v>1417</v>
      </c>
      <c r="F236" s="207">
        <v>8</v>
      </c>
      <c r="G236" s="194" t="s">
        <v>1413</v>
      </c>
      <c r="H236" s="194" t="s">
        <v>1413</v>
      </c>
      <c r="I236" s="195">
        <v>0</v>
      </c>
      <c r="J236" s="226">
        <v>0</v>
      </c>
      <c r="K236" s="226">
        <v>1535000</v>
      </c>
      <c r="L236" s="218">
        <v>4611875.2832939699</v>
      </c>
      <c r="M236" s="218" t="s">
        <v>1427</v>
      </c>
      <c r="N236" s="218">
        <v>4538950</v>
      </c>
      <c r="O236" s="196"/>
      <c r="Q236" s="194">
        <f>VLOOKUP($A236,'[2]Project Data'!$C$6:$BS$682,67,FALSE)</f>
        <v>6983000</v>
      </c>
    </row>
    <row r="237" spans="1:17" s="142" customFormat="1" ht="42" customHeight="1" x14ac:dyDescent="0.2">
      <c r="A237" s="243">
        <v>167</v>
      </c>
      <c r="B237" s="243" t="s">
        <v>98</v>
      </c>
      <c r="C237" s="243" t="s">
        <v>387</v>
      </c>
      <c r="D237" s="244" t="str">
        <f t="shared" si="0"/>
        <v>PPL Rank: 167       
Elbow Lake                                        
Watermain - Replace &amp; Loop 2nd</v>
      </c>
      <c r="E237" s="207" t="s">
        <v>1416</v>
      </c>
      <c r="F237" s="207">
        <v>4</v>
      </c>
      <c r="G237" s="194" t="s">
        <v>1413</v>
      </c>
      <c r="H237" s="194" t="s">
        <v>1415</v>
      </c>
      <c r="I237" s="195">
        <v>0</v>
      </c>
      <c r="J237" s="226">
        <v>0</v>
      </c>
      <c r="K237" s="226">
        <v>0</v>
      </c>
      <c r="L237" s="218">
        <v>960000</v>
      </c>
      <c r="M237" s="218">
        <v>0</v>
      </c>
      <c r="N237" s="218">
        <v>0</v>
      </c>
      <c r="O237" s="196"/>
      <c r="Q237" s="194">
        <f>VLOOKUP($A237,'[2]Project Data'!$C$6:$BS$682,67,FALSE)</f>
        <v>0</v>
      </c>
    </row>
    <row r="238" spans="1:17" s="142" customFormat="1" ht="42" customHeight="1" x14ac:dyDescent="0.2">
      <c r="A238" s="243">
        <v>675</v>
      </c>
      <c r="B238" s="243" t="s">
        <v>262</v>
      </c>
      <c r="C238" s="243" t="s">
        <v>321</v>
      </c>
      <c r="D238" s="244" t="str">
        <f t="shared" si="0"/>
        <v>PPL Rank: 675       
Elizabeth                                         
Treatment - Plant Rehab</v>
      </c>
      <c r="E238" s="207" t="s">
        <v>1416</v>
      </c>
      <c r="F238" s="207">
        <v>4</v>
      </c>
      <c r="G238" s="194" t="s">
        <v>1413</v>
      </c>
      <c r="H238" s="194" t="s">
        <v>1413</v>
      </c>
      <c r="I238" s="195">
        <v>0</v>
      </c>
      <c r="J238" s="226">
        <v>0</v>
      </c>
      <c r="K238" s="226">
        <v>0</v>
      </c>
      <c r="L238" s="218">
        <v>0</v>
      </c>
      <c r="M238" s="218" t="s">
        <v>1427</v>
      </c>
      <c r="N238" s="218">
        <v>0</v>
      </c>
      <c r="O238" s="196"/>
      <c r="Q238" s="194">
        <f>VLOOKUP($A238,'[2]Project Data'!$C$6:$BS$682,67,FALSE)</f>
        <v>0</v>
      </c>
    </row>
    <row r="239" spans="1:17" s="142" customFormat="1" ht="42" customHeight="1" x14ac:dyDescent="0.2">
      <c r="A239" s="243">
        <v>779</v>
      </c>
      <c r="B239" s="243" t="s">
        <v>262</v>
      </c>
      <c r="C239" s="243" t="s">
        <v>388</v>
      </c>
      <c r="D239" s="244" t="str">
        <f t="shared" si="0"/>
        <v>PPL Rank: 779       
Elizabeth                                         
Watermain - Repl and Loop</v>
      </c>
      <c r="E239" s="207" t="s">
        <v>1416</v>
      </c>
      <c r="F239" s="207">
        <v>4</v>
      </c>
      <c r="G239" s="194" t="s">
        <v>1413</v>
      </c>
      <c r="H239" s="194" t="s">
        <v>1413</v>
      </c>
      <c r="I239" s="195">
        <v>0</v>
      </c>
      <c r="J239" s="226">
        <v>0</v>
      </c>
      <c r="K239" s="226">
        <v>0</v>
      </c>
      <c r="L239" s="218">
        <v>0</v>
      </c>
      <c r="M239" s="218" t="s">
        <v>1437</v>
      </c>
      <c r="N239" s="218">
        <v>0</v>
      </c>
      <c r="O239" s="196"/>
      <c r="Q239" s="194">
        <f>VLOOKUP($A239,'[2]Project Data'!$C$6:$BS$682,67,FALSE)</f>
        <v>0</v>
      </c>
    </row>
    <row r="240" spans="1:17" s="142" customFormat="1" ht="42" customHeight="1" x14ac:dyDescent="0.2">
      <c r="A240" s="243">
        <v>1</v>
      </c>
      <c r="B240" s="243" t="s">
        <v>931</v>
      </c>
      <c r="C240" s="243" t="s">
        <v>1273</v>
      </c>
      <c r="D240" s="244" t="str">
        <f t="shared" si="0"/>
        <v xml:space="preserve">PPL Rank: 1         
Ellsworth                                         
Other - Reduce Nitrate Connect to LPSRW </v>
      </c>
      <c r="E240" s="207" t="s">
        <v>1417</v>
      </c>
      <c r="F240" s="207">
        <v>8</v>
      </c>
      <c r="G240" s="194" t="s">
        <v>1413</v>
      </c>
      <c r="H240" s="194" t="s">
        <v>1415</v>
      </c>
      <c r="I240" s="195">
        <v>0</v>
      </c>
      <c r="J240" s="226">
        <v>0</v>
      </c>
      <c r="K240" s="226">
        <v>0</v>
      </c>
      <c r="L240" s="218">
        <v>0</v>
      </c>
      <c r="M240" s="218">
        <v>0</v>
      </c>
      <c r="N240" s="218">
        <v>0</v>
      </c>
      <c r="O240" s="196"/>
      <c r="Q240" s="194">
        <f>VLOOKUP($A240,'[2]Project Data'!$C$6:$BS$682,67,FALSE)</f>
        <v>0</v>
      </c>
    </row>
    <row r="241" spans="1:17" s="142" customFormat="1" ht="42" customHeight="1" x14ac:dyDescent="0.2">
      <c r="A241" s="243">
        <v>184</v>
      </c>
      <c r="B241" s="243" t="s">
        <v>931</v>
      </c>
      <c r="C241" s="243" t="s">
        <v>350</v>
      </c>
      <c r="D241" s="244" t="str">
        <f t="shared" si="0"/>
        <v>PPL Rank: 184       
Ellsworth                                         
Watermain - Replace &amp; Loop</v>
      </c>
      <c r="E241" s="207" t="s">
        <v>1417</v>
      </c>
      <c r="F241" s="207">
        <v>8</v>
      </c>
      <c r="G241" s="194" t="s">
        <v>1413</v>
      </c>
      <c r="H241" s="194" t="s">
        <v>1413</v>
      </c>
      <c r="I241" s="195">
        <v>0</v>
      </c>
      <c r="J241" s="226">
        <v>0</v>
      </c>
      <c r="K241" s="226">
        <v>0</v>
      </c>
      <c r="L241" s="218">
        <v>0</v>
      </c>
      <c r="M241" s="218">
        <v>0</v>
      </c>
      <c r="N241" s="218">
        <v>0</v>
      </c>
      <c r="O241" s="196"/>
      <c r="Q241" s="194">
        <f>VLOOKUP($A241,'[2]Project Data'!$C$6:$BS$682,67,FALSE)</f>
        <v>0</v>
      </c>
    </row>
    <row r="242" spans="1:17" s="142" customFormat="1" ht="42" customHeight="1" x14ac:dyDescent="0.2">
      <c r="A242" s="243">
        <v>273</v>
      </c>
      <c r="B242" s="243" t="s">
        <v>389</v>
      </c>
      <c r="C242" s="243" t="s">
        <v>390</v>
      </c>
      <c r="D242" s="244" t="str">
        <f t="shared" si="0"/>
        <v>PPL Rank: 273       
Elmore                                            
Watermain - Repl TH169</v>
      </c>
      <c r="E242" s="207" t="s">
        <v>1414</v>
      </c>
      <c r="F242" s="207">
        <v>9</v>
      </c>
      <c r="G242" s="194" t="s">
        <v>1413</v>
      </c>
      <c r="H242" s="194" t="s">
        <v>1413</v>
      </c>
      <c r="I242" s="195">
        <v>0</v>
      </c>
      <c r="J242" s="226">
        <v>0</v>
      </c>
      <c r="K242" s="226">
        <v>0</v>
      </c>
      <c r="L242" s="218">
        <v>0</v>
      </c>
      <c r="M242" s="218" t="s">
        <v>1435</v>
      </c>
      <c r="N242" s="218">
        <v>0</v>
      </c>
      <c r="O242" s="196"/>
      <c r="Q242" s="194">
        <f>VLOOKUP($A242,'[2]Project Data'!$C$6:$BS$682,67,FALSE)</f>
        <v>0</v>
      </c>
    </row>
    <row r="243" spans="1:17" s="142" customFormat="1" ht="42" customHeight="1" x14ac:dyDescent="0.2">
      <c r="A243" s="243">
        <v>35</v>
      </c>
      <c r="B243" s="243" t="s">
        <v>99</v>
      </c>
      <c r="C243" s="243" t="s">
        <v>1016</v>
      </c>
      <c r="D243" s="244" t="str">
        <f t="shared" si="0"/>
        <v>PPL Rank: 35        
Ely                                               
Other - LSL Replacement</v>
      </c>
      <c r="E243" s="207" t="s">
        <v>1416</v>
      </c>
      <c r="F243" s="207" t="s">
        <v>1422</v>
      </c>
      <c r="G243" s="194" t="s">
        <v>1413</v>
      </c>
      <c r="H243" s="194" t="s">
        <v>1413</v>
      </c>
      <c r="I243" s="195">
        <v>0</v>
      </c>
      <c r="J243" s="226">
        <v>0</v>
      </c>
      <c r="K243" s="226">
        <v>0</v>
      </c>
      <c r="L243" s="218">
        <v>0</v>
      </c>
      <c r="M243" s="218">
        <v>0</v>
      </c>
      <c r="N243" s="218">
        <v>0</v>
      </c>
      <c r="O243" s="196"/>
      <c r="Q243" s="194">
        <f>VLOOKUP($A243,'[2]Project Data'!$C$6:$BS$682,67,FALSE)</f>
        <v>0</v>
      </c>
    </row>
    <row r="244" spans="1:17" s="142" customFormat="1" ht="42" customHeight="1" x14ac:dyDescent="0.2">
      <c r="A244" s="243">
        <v>373</v>
      </c>
      <c r="B244" s="243" t="s">
        <v>99</v>
      </c>
      <c r="C244" s="243" t="s">
        <v>291</v>
      </c>
      <c r="D244" s="244" t="str">
        <f t="shared" si="0"/>
        <v>PPL Rank: 373       
Ely                                               
Watermain - Repl Various Areas</v>
      </c>
      <c r="E244" s="207" t="s">
        <v>1416</v>
      </c>
      <c r="F244" s="207" t="s">
        <v>1422</v>
      </c>
      <c r="G244" s="194" t="s">
        <v>1413</v>
      </c>
      <c r="H244" s="194" t="s">
        <v>1415</v>
      </c>
      <c r="I244" s="195">
        <v>0</v>
      </c>
      <c r="J244" s="226">
        <v>0</v>
      </c>
      <c r="K244" s="226">
        <v>0</v>
      </c>
      <c r="L244" s="218">
        <v>0</v>
      </c>
      <c r="M244" s="218">
        <v>0</v>
      </c>
      <c r="N244" s="218">
        <v>0</v>
      </c>
      <c r="O244" s="196"/>
      <c r="Q244" s="194">
        <f>VLOOKUP($A244,'[2]Project Data'!$C$6:$BS$682,67,FALSE)</f>
        <v>0</v>
      </c>
    </row>
    <row r="245" spans="1:17" s="142" customFormat="1" ht="42" customHeight="1" x14ac:dyDescent="0.2">
      <c r="A245" s="243">
        <v>374</v>
      </c>
      <c r="B245" s="243" t="s">
        <v>99</v>
      </c>
      <c r="C245" s="243" t="s">
        <v>391</v>
      </c>
      <c r="D245" s="244" t="str">
        <f t="shared" si="0"/>
        <v>PPL Rank: 374       
Ely                                               
Watermain - Raw Water Intake/WM Repl</v>
      </c>
      <c r="E245" s="207" t="s">
        <v>1416</v>
      </c>
      <c r="F245" s="207" t="s">
        <v>1422</v>
      </c>
      <c r="G245" s="194" t="s">
        <v>1413</v>
      </c>
      <c r="H245" s="194" t="s">
        <v>1415</v>
      </c>
      <c r="I245" s="195">
        <v>0</v>
      </c>
      <c r="J245" s="226">
        <v>0</v>
      </c>
      <c r="K245" s="226">
        <v>0</v>
      </c>
      <c r="L245" s="218">
        <v>0</v>
      </c>
      <c r="M245" s="218">
        <v>0</v>
      </c>
      <c r="N245" s="218">
        <v>0</v>
      </c>
      <c r="O245" s="196"/>
      <c r="Q245" s="194">
        <f>VLOOKUP($A245,'[2]Project Data'!$C$6:$BS$682,67,FALSE)</f>
        <v>0</v>
      </c>
    </row>
    <row r="246" spans="1:17" s="142" customFormat="1" ht="42" customHeight="1" x14ac:dyDescent="0.2">
      <c r="A246" s="243">
        <v>375</v>
      </c>
      <c r="B246" s="243" t="s">
        <v>99</v>
      </c>
      <c r="C246" s="243" t="s">
        <v>392</v>
      </c>
      <c r="D246" s="244" t="str">
        <f t="shared" si="0"/>
        <v>PPL Rank: 375       
Ely                                               
Watermain - Water Plant to Tower</v>
      </c>
      <c r="E246" s="207" t="s">
        <v>1416</v>
      </c>
      <c r="F246" s="207" t="s">
        <v>1422</v>
      </c>
      <c r="G246" s="194" t="s">
        <v>1413</v>
      </c>
      <c r="H246" s="194" t="s">
        <v>1413</v>
      </c>
      <c r="I246" s="195">
        <v>0</v>
      </c>
      <c r="J246" s="226">
        <v>0</v>
      </c>
      <c r="K246" s="226">
        <v>0</v>
      </c>
      <c r="L246" s="218">
        <v>0</v>
      </c>
      <c r="M246" s="218">
        <v>0</v>
      </c>
      <c r="N246" s="218">
        <v>0</v>
      </c>
      <c r="O246" s="196"/>
      <c r="Q246" s="194">
        <f>VLOOKUP($A246,'[2]Project Data'!$C$6:$BS$682,67,FALSE)</f>
        <v>0</v>
      </c>
    </row>
    <row r="247" spans="1:17" s="142" customFormat="1" ht="42" customHeight="1" x14ac:dyDescent="0.2">
      <c r="A247" s="243">
        <v>9</v>
      </c>
      <c r="B247" s="243" t="s">
        <v>1274</v>
      </c>
      <c r="C247" s="243" t="s">
        <v>1004</v>
      </c>
      <c r="D247" s="244" t="str">
        <f t="shared" si="0"/>
        <v>PPL Rank: 9         
Elysian                                           
Treatment - Radium Treatment with RO</v>
      </c>
      <c r="E247" s="207" t="s">
        <v>1414</v>
      </c>
      <c r="F247" s="207">
        <v>9</v>
      </c>
      <c r="G247" s="194" t="s">
        <v>1413</v>
      </c>
      <c r="H247" s="194" t="s">
        <v>1415</v>
      </c>
      <c r="I247" s="195">
        <v>0</v>
      </c>
      <c r="J247" s="226">
        <v>0</v>
      </c>
      <c r="K247" s="226">
        <v>0</v>
      </c>
      <c r="L247" s="218">
        <v>1456097.0709556201</v>
      </c>
      <c r="M247" s="218">
        <v>0</v>
      </c>
      <c r="N247" s="218">
        <v>0</v>
      </c>
      <c r="O247" s="196"/>
      <c r="Q247" s="194">
        <f>VLOOKUP($A247,'[2]Project Data'!$C$6:$BS$682,67,FALSE)</f>
        <v>0</v>
      </c>
    </row>
    <row r="248" spans="1:17" s="142" customFormat="1" ht="42" customHeight="1" x14ac:dyDescent="0.2">
      <c r="A248" s="243">
        <v>833</v>
      </c>
      <c r="B248" s="243" t="s">
        <v>393</v>
      </c>
      <c r="C248" s="243" t="s">
        <v>394</v>
      </c>
      <c r="D248" s="244" t="str">
        <f t="shared" si="0"/>
        <v>PPL Rank: 833       
Empire Township                                   
Treatment - New Plant, Remove Ra, Fe, Mn</v>
      </c>
      <c r="E248" s="207" t="s">
        <v>1420</v>
      </c>
      <c r="F248" s="207">
        <v>11</v>
      </c>
      <c r="G248" s="194" t="s">
        <v>1413</v>
      </c>
      <c r="H248" s="194" t="s">
        <v>1413</v>
      </c>
      <c r="I248" s="195">
        <v>0</v>
      </c>
      <c r="J248" s="226">
        <v>0</v>
      </c>
      <c r="K248" s="226">
        <v>0</v>
      </c>
      <c r="L248" s="218">
        <v>0</v>
      </c>
      <c r="M248" s="218">
        <v>0</v>
      </c>
      <c r="N248" s="218">
        <v>0</v>
      </c>
      <c r="O248" s="196"/>
      <c r="Q248" s="194">
        <f>VLOOKUP($A248,'[2]Project Data'!$C$6:$BS$682,67,FALSE)</f>
        <v>0</v>
      </c>
    </row>
    <row r="249" spans="1:17" s="142" customFormat="1" ht="42" customHeight="1" x14ac:dyDescent="0.2">
      <c r="A249" s="243">
        <v>288</v>
      </c>
      <c r="B249" s="243" t="s">
        <v>395</v>
      </c>
      <c r="C249" s="243" t="s">
        <v>396</v>
      </c>
      <c r="D249" s="244" t="str">
        <f t="shared" si="0"/>
        <v>PPL Rank: 288       
Erskine                                           
Storage - Remove Original Tower</v>
      </c>
      <c r="E249" s="207" t="s">
        <v>1411</v>
      </c>
      <c r="F249" s="207">
        <v>1</v>
      </c>
      <c r="G249" s="194" t="s">
        <v>1413</v>
      </c>
      <c r="H249" s="194" t="s">
        <v>1413</v>
      </c>
      <c r="I249" s="195">
        <v>0</v>
      </c>
      <c r="J249" s="226">
        <v>0</v>
      </c>
      <c r="K249" s="226">
        <v>0</v>
      </c>
      <c r="L249" s="218">
        <v>46400</v>
      </c>
      <c r="M249" s="218" t="s">
        <v>1443</v>
      </c>
      <c r="N249" s="218">
        <v>28275</v>
      </c>
      <c r="O249" s="196"/>
      <c r="Q249" s="194">
        <f>VLOOKUP($A249,'[2]Project Data'!$C$6:$BS$682,67,FALSE)</f>
        <v>43500</v>
      </c>
    </row>
    <row r="250" spans="1:17" s="142" customFormat="1" ht="42" customHeight="1" x14ac:dyDescent="0.2">
      <c r="A250" s="243">
        <v>289</v>
      </c>
      <c r="B250" s="243" t="s">
        <v>395</v>
      </c>
      <c r="C250" s="243" t="s">
        <v>397</v>
      </c>
      <c r="D250" s="244" t="str">
        <f t="shared" si="0"/>
        <v>PPL Rank: 289       
Erskine                                           
Watermain - Replace 1947 Lines</v>
      </c>
      <c r="E250" s="207" t="s">
        <v>1411</v>
      </c>
      <c r="F250" s="207">
        <v>1</v>
      </c>
      <c r="G250" s="194" t="s">
        <v>1413</v>
      </c>
      <c r="H250" s="194" t="s">
        <v>1413</v>
      </c>
      <c r="I250" s="195">
        <v>0</v>
      </c>
      <c r="J250" s="226">
        <v>0</v>
      </c>
      <c r="K250" s="226">
        <v>0</v>
      </c>
      <c r="L250" s="218">
        <v>943320</v>
      </c>
      <c r="M250" s="218" t="s">
        <v>1443</v>
      </c>
      <c r="N250" s="218">
        <v>574835.625</v>
      </c>
      <c r="O250" s="196"/>
      <c r="Q250" s="194">
        <f>VLOOKUP($A250,'[2]Project Data'!$C$6:$BS$682,67,FALSE)</f>
        <v>884362.5</v>
      </c>
    </row>
    <row r="251" spans="1:17" s="142" customFormat="1" ht="42" customHeight="1" x14ac:dyDescent="0.2">
      <c r="A251" s="243">
        <v>511</v>
      </c>
      <c r="B251" s="243" t="s">
        <v>102</v>
      </c>
      <c r="C251" s="243" t="s">
        <v>1275</v>
      </c>
      <c r="D251" s="244" t="str">
        <f t="shared" si="0"/>
        <v>PPL Rank: 511       
Eveleth                                           
Watermain - Miller Trunk Rd/Airport Repl</v>
      </c>
      <c r="E251" s="207" t="s">
        <v>1416</v>
      </c>
      <c r="F251" s="207" t="s">
        <v>1422</v>
      </c>
      <c r="G251" s="194" t="s">
        <v>1413</v>
      </c>
      <c r="H251" s="194" t="s">
        <v>1415</v>
      </c>
      <c r="I251" s="195">
        <v>0</v>
      </c>
      <c r="J251" s="226">
        <v>0</v>
      </c>
      <c r="K251" s="226">
        <v>0</v>
      </c>
      <c r="L251" s="218">
        <v>0</v>
      </c>
      <c r="M251" s="218">
        <v>0</v>
      </c>
      <c r="N251" s="218">
        <v>0</v>
      </c>
      <c r="O251" s="196"/>
      <c r="Q251" s="194">
        <f>VLOOKUP($A251,'[2]Project Data'!$C$6:$BS$682,67,FALSE)</f>
        <v>0</v>
      </c>
    </row>
    <row r="252" spans="1:17" s="142" customFormat="1" ht="42" customHeight="1" x14ac:dyDescent="0.2">
      <c r="A252" s="243">
        <v>512</v>
      </c>
      <c r="B252" s="243" t="s">
        <v>102</v>
      </c>
      <c r="C252" s="243" t="s">
        <v>767</v>
      </c>
      <c r="D252" s="244" t="str">
        <f t="shared" si="0"/>
        <v>PPL Rank: 512       
Eveleth                                           
Conservation - Meter Replacements</v>
      </c>
      <c r="E252" s="207" t="s">
        <v>1416</v>
      </c>
      <c r="F252" s="207" t="s">
        <v>1422</v>
      </c>
      <c r="G252" s="194" t="s">
        <v>1413</v>
      </c>
      <c r="H252" s="194" t="s">
        <v>1415</v>
      </c>
      <c r="I252" s="195">
        <v>0</v>
      </c>
      <c r="J252" s="226">
        <v>0</v>
      </c>
      <c r="K252" s="226">
        <v>0</v>
      </c>
      <c r="L252" s="218">
        <v>0</v>
      </c>
      <c r="M252" s="218">
        <v>0</v>
      </c>
      <c r="N252" s="218">
        <v>0</v>
      </c>
      <c r="O252" s="196"/>
      <c r="Q252" s="194">
        <f>VLOOKUP($A252,'[2]Project Data'!$C$6:$BS$682,67,FALSE)</f>
        <v>0</v>
      </c>
    </row>
    <row r="253" spans="1:17" s="142" customFormat="1" ht="42" customHeight="1" x14ac:dyDescent="0.2">
      <c r="A253" s="243">
        <v>230</v>
      </c>
      <c r="B253" s="243" t="s">
        <v>932</v>
      </c>
      <c r="C253" s="243" t="s">
        <v>321</v>
      </c>
      <c r="D253" s="244" t="str">
        <f t="shared" si="0"/>
        <v>PPL Rank: 230       
Excelsior                                         
Treatment - Plant Rehab</v>
      </c>
      <c r="E253" s="207" t="s">
        <v>1420</v>
      </c>
      <c r="F253" s="207">
        <v>11</v>
      </c>
      <c r="G253" s="194" t="s">
        <v>1413</v>
      </c>
      <c r="H253" s="194" t="s">
        <v>1413</v>
      </c>
      <c r="I253" s="195">
        <v>0</v>
      </c>
      <c r="J253" s="226">
        <v>0</v>
      </c>
      <c r="K253" s="226">
        <v>0</v>
      </c>
      <c r="L253" s="218">
        <v>0</v>
      </c>
      <c r="M253" s="218">
        <v>0</v>
      </c>
      <c r="N253" s="218">
        <v>0</v>
      </c>
      <c r="O253" s="196"/>
      <c r="Q253" s="194">
        <f>VLOOKUP($A253,'[2]Project Data'!$C$6:$BS$682,67,FALSE)</f>
        <v>0</v>
      </c>
    </row>
    <row r="254" spans="1:17" s="142" customFormat="1" ht="42" customHeight="1" x14ac:dyDescent="0.2">
      <c r="A254" s="243">
        <v>558</v>
      </c>
      <c r="B254" s="243" t="s">
        <v>933</v>
      </c>
      <c r="C254" s="243" t="s">
        <v>1005</v>
      </c>
      <c r="D254" s="244" t="str">
        <f t="shared" si="0"/>
        <v>PPL Rank: 558       
Fairfax                                           
Treatment - RO Addition</v>
      </c>
      <c r="E254" s="207" t="s">
        <v>165</v>
      </c>
      <c r="F254" s="207" t="s">
        <v>1423</v>
      </c>
      <c r="G254" s="194" t="s">
        <v>1413</v>
      </c>
      <c r="H254" s="194" t="s">
        <v>1413</v>
      </c>
      <c r="I254" s="195">
        <v>0</v>
      </c>
      <c r="J254" s="226">
        <v>0</v>
      </c>
      <c r="K254" s="226">
        <v>0</v>
      </c>
      <c r="L254" s="218">
        <v>0</v>
      </c>
      <c r="M254" s="218">
        <v>0</v>
      </c>
      <c r="N254" s="218">
        <v>0</v>
      </c>
      <c r="O254" s="196"/>
      <c r="Q254" s="194">
        <f>VLOOKUP($A254,'[2]Project Data'!$C$6:$BS$682,67,FALSE)</f>
        <v>0</v>
      </c>
    </row>
    <row r="255" spans="1:17" s="142" customFormat="1" ht="42" customHeight="1" x14ac:dyDescent="0.2">
      <c r="A255" s="243">
        <v>470</v>
      </c>
      <c r="B255" s="243" t="s">
        <v>167</v>
      </c>
      <c r="C255" s="243" t="s">
        <v>1276</v>
      </c>
      <c r="D255" s="244" t="str">
        <f t="shared" si="0"/>
        <v>PPL Rank: 470       
Fairmont                                          
Storage - New 2.0 MG Reservoir</v>
      </c>
      <c r="E255" s="207" t="s">
        <v>1414</v>
      </c>
      <c r="F255" s="207">
        <v>9</v>
      </c>
      <c r="G255" s="194" t="s">
        <v>1413</v>
      </c>
      <c r="H255" s="194" t="s">
        <v>1415</v>
      </c>
      <c r="I255" s="195">
        <v>0</v>
      </c>
      <c r="J255" s="226">
        <v>0</v>
      </c>
      <c r="K255" s="226">
        <v>0</v>
      </c>
      <c r="L255" s="218">
        <v>0</v>
      </c>
      <c r="M255" s="218">
        <v>0</v>
      </c>
      <c r="N255" s="218">
        <v>0</v>
      </c>
      <c r="O255" s="196"/>
      <c r="Q255" s="194">
        <f>VLOOKUP($A255,'[2]Project Data'!$C$6:$BS$682,67,FALSE)</f>
        <v>0</v>
      </c>
    </row>
    <row r="256" spans="1:17" s="142" customFormat="1" ht="42" customHeight="1" x14ac:dyDescent="0.2">
      <c r="A256" s="243">
        <v>733</v>
      </c>
      <c r="B256" s="243" t="s">
        <v>167</v>
      </c>
      <c r="C256" s="243" t="s">
        <v>398</v>
      </c>
      <c r="D256" s="244" t="str">
        <f t="shared" si="0"/>
        <v>PPL Rank: 733       
Fairmont                                          
Treatment - Decommission Lime Ponds</v>
      </c>
      <c r="E256" s="207" t="s">
        <v>1414</v>
      </c>
      <c r="F256" s="207">
        <v>9</v>
      </c>
      <c r="G256" s="194" t="s">
        <v>1413</v>
      </c>
      <c r="H256" s="194" t="s">
        <v>1413</v>
      </c>
      <c r="I256" s="195">
        <v>0</v>
      </c>
      <c r="J256" s="226">
        <v>0</v>
      </c>
      <c r="K256" s="226">
        <v>0</v>
      </c>
      <c r="L256" s="218">
        <v>0</v>
      </c>
      <c r="M256" s="218">
        <v>0</v>
      </c>
      <c r="N256" s="218">
        <v>0</v>
      </c>
      <c r="O256" s="196"/>
      <c r="Q256" s="194">
        <f>VLOOKUP($A256,'[2]Project Data'!$C$6:$BS$682,67,FALSE)</f>
        <v>0</v>
      </c>
    </row>
    <row r="257" spans="1:17" s="142" customFormat="1" ht="42" customHeight="1" x14ac:dyDescent="0.2">
      <c r="A257" s="243">
        <v>215</v>
      </c>
      <c r="B257" s="243" t="s">
        <v>700</v>
      </c>
      <c r="C257" s="243" t="s">
        <v>734</v>
      </c>
      <c r="D257" s="244" t="str">
        <f t="shared" si="0"/>
        <v>PPL Rank: 215       
Felton                                            
Source - New Wells</v>
      </c>
      <c r="E257" s="207" t="s">
        <v>1416</v>
      </c>
      <c r="F257" s="207">
        <v>4</v>
      </c>
      <c r="G257" s="194" t="s">
        <v>1413</v>
      </c>
      <c r="H257" s="194" t="s">
        <v>1413</v>
      </c>
      <c r="I257" s="195">
        <v>0</v>
      </c>
      <c r="J257" s="226">
        <v>0</v>
      </c>
      <c r="K257" s="226">
        <v>0</v>
      </c>
      <c r="L257" s="218">
        <v>0</v>
      </c>
      <c r="M257" s="218">
        <v>0</v>
      </c>
      <c r="N257" s="218">
        <v>0</v>
      </c>
      <c r="O257" s="196"/>
      <c r="Q257" s="194">
        <f>VLOOKUP($A257,'[2]Project Data'!$C$6:$BS$682,67,FALSE)</f>
        <v>0</v>
      </c>
    </row>
    <row r="258" spans="1:17" s="142" customFormat="1" ht="42" customHeight="1" x14ac:dyDescent="0.2">
      <c r="A258" s="243">
        <v>557</v>
      </c>
      <c r="B258" s="243" t="s">
        <v>700</v>
      </c>
      <c r="C258" s="243" t="s">
        <v>735</v>
      </c>
      <c r="D258" s="244" t="str">
        <f t="shared" si="0"/>
        <v>PPL Rank: 557       
Felton                                            
Treatment - Plant addition</v>
      </c>
      <c r="E258" s="207" t="s">
        <v>1416</v>
      </c>
      <c r="F258" s="207">
        <v>4</v>
      </c>
      <c r="G258" s="194" t="s">
        <v>1413</v>
      </c>
      <c r="H258" s="194" t="s">
        <v>1413</v>
      </c>
      <c r="I258" s="195">
        <v>0</v>
      </c>
      <c r="J258" s="226">
        <v>0</v>
      </c>
      <c r="K258" s="226">
        <v>0</v>
      </c>
      <c r="L258" s="218">
        <v>0</v>
      </c>
      <c r="M258" s="218">
        <v>0</v>
      </c>
      <c r="N258" s="218">
        <v>0</v>
      </c>
      <c r="O258" s="196"/>
      <c r="Q258" s="194">
        <f>VLOOKUP($A258,'[2]Project Data'!$C$6:$BS$682,67,FALSE)</f>
        <v>0</v>
      </c>
    </row>
    <row r="259" spans="1:17" s="142" customFormat="1" ht="42" customHeight="1" x14ac:dyDescent="0.2">
      <c r="A259" s="243">
        <v>777</v>
      </c>
      <c r="B259" s="243" t="s">
        <v>700</v>
      </c>
      <c r="C259" s="243" t="s">
        <v>1277</v>
      </c>
      <c r="D259" s="244" t="str">
        <f t="shared" si="0"/>
        <v>PPL Rank: 777       
Felton                                            
Other - Connect to WCRWD</v>
      </c>
      <c r="E259" s="207" t="s">
        <v>1416</v>
      </c>
      <c r="F259" s="207">
        <v>4</v>
      </c>
      <c r="G259" s="194" t="s">
        <v>1413</v>
      </c>
      <c r="H259" s="194" t="s">
        <v>1413</v>
      </c>
      <c r="I259" s="195">
        <v>0</v>
      </c>
      <c r="J259" s="226">
        <v>0</v>
      </c>
      <c r="K259" s="226">
        <v>0</v>
      </c>
      <c r="L259" s="218">
        <v>0</v>
      </c>
      <c r="M259" s="218">
        <v>0</v>
      </c>
      <c r="N259" s="218">
        <v>0</v>
      </c>
      <c r="O259" s="196"/>
      <c r="Q259" s="194">
        <f>VLOOKUP($A259,'[2]Project Data'!$C$6:$BS$682,67,FALSE)</f>
        <v>0</v>
      </c>
    </row>
    <row r="260" spans="1:17" s="142" customFormat="1" ht="42" customHeight="1" x14ac:dyDescent="0.2">
      <c r="A260" s="243">
        <v>778</v>
      </c>
      <c r="B260" s="243" t="s">
        <v>700</v>
      </c>
      <c r="C260" s="243" t="s">
        <v>350</v>
      </c>
      <c r="D260" s="244" t="str">
        <f t="shared" si="0"/>
        <v>PPL Rank: 778       
Felton                                            
Watermain - Replace &amp; Loop</v>
      </c>
      <c r="E260" s="207" t="s">
        <v>1416</v>
      </c>
      <c r="F260" s="207">
        <v>4</v>
      </c>
      <c r="G260" s="194" t="s">
        <v>1413</v>
      </c>
      <c r="H260" s="194" t="s">
        <v>1413</v>
      </c>
      <c r="I260" s="195">
        <v>0</v>
      </c>
      <c r="J260" s="226">
        <v>0</v>
      </c>
      <c r="K260" s="226">
        <v>0</v>
      </c>
      <c r="L260" s="218">
        <v>0</v>
      </c>
      <c r="M260" s="218">
        <v>0</v>
      </c>
      <c r="N260" s="218">
        <v>0</v>
      </c>
      <c r="O260" s="196"/>
      <c r="Q260" s="194">
        <f>VLOOKUP($A260,'[2]Project Data'!$C$6:$BS$682,67,FALSE)</f>
        <v>0</v>
      </c>
    </row>
    <row r="261" spans="1:17" s="142" customFormat="1" ht="42" customHeight="1" x14ac:dyDescent="0.2">
      <c r="A261" s="243">
        <v>355</v>
      </c>
      <c r="B261" s="243" t="s">
        <v>934</v>
      </c>
      <c r="C261" s="243" t="s">
        <v>1006</v>
      </c>
      <c r="D261" s="244" t="str">
        <f t="shared" si="0"/>
        <v>PPL Rank: 355       
Fergus Falls                                      
Storage - Replace 750,000 Gallon GSR</v>
      </c>
      <c r="E261" s="207" t="s">
        <v>1416</v>
      </c>
      <c r="F261" s="207">
        <v>4</v>
      </c>
      <c r="G261" s="194" t="s">
        <v>1413</v>
      </c>
      <c r="H261" s="194" t="s">
        <v>1413</v>
      </c>
      <c r="I261" s="195">
        <v>0</v>
      </c>
      <c r="J261" s="226">
        <v>0</v>
      </c>
      <c r="K261" s="226">
        <v>0</v>
      </c>
      <c r="L261" s="218">
        <v>0</v>
      </c>
      <c r="M261" s="218">
        <v>0</v>
      </c>
      <c r="N261" s="218">
        <v>0</v>
      </c>
      <c r="O261" s="196"/>
      <c r="Q261" s="194">
        <f>VLOOKUP($A261,'[2]Project Data'!$C$6:$BS$682,67,FALSE)</f>
        <v>0</v>
      </c>
    </row>
    <row r="262" spans="1:17" s="142" customFormat="1" ht="42" customHeight="1" x14ac:dyDescent="0.2">
      <c r="A262" s="243">
        <v>188</v>
      </c>
      <c r="B262" s="243" t="s">
        <v>935</v>
      </c>
      <c r="C262" s="243" t="s">
        <v>350</v>
      </c>
      <c r="D262" s="244" t="str">
        <f t="shared" si="0"/>
        <v>PPL Rank: 188       
Fertile                                           
Watermain - Replace &amp; Loop</v>
      </c>
      <c r="E262" s="207" t="s">
        <v>1411</v>
      </c>
      <c r="F262" s="207">
        <v>1</v>
      </c>
      <c r="G262" s="194" t="s">
        <v>1413</v>
      </c>
      <c r="H262" s="194" t="s">
        <v>1415</v>
      </c>
      <c r="I262" s="195">
        <v>0</v>
      </c>
      <c r="J262" s="226">
        <v>0</v>
      </c>
      <c r="K262" s="226">
        <v>0</v>
      </c>
      <c r="L262" s="218">
        <v>0</v>
      </c>
      <c r="M262" s="218">
        <v>0</v>
      </c>
      <c r="N262" s="218">
        <v>0</v>
      </c>
      <c r="O262" s="196"/>
      <c r="Q262" s="194">
        <f>VLOOKUP($A262,'[2]Project Data'!$C$6:$BS$682,67,FALSE)</f>
        <v>0</v>
      </c>
    </row>
    <row r="263" spans="1:17" s="142" customFormat="1" ht="42" customHeight="1" x14ac:dyDescent="0.2">
      <c r="A263" s="243">
        <v>425</v>
      </c>
      <c r="B263" s="243" t="s">
        <v>935</v>
      </c>
      <c r="C263" s="243" t="s">
        <v>962</v>
      </c>
      <c r="D263" s="244" t="str">
        <f t="shared" si="0"/>
        <v>PPL Rank: 425       
Fertile                                           
Conservation - Meter Replacement</v>
      </c>
      <c r="E263" s="207" t="s">
        <v>1411</v>
      </c>
      <c r="F263" s="207">
        <v>1</v>
      </c>
      <c r="G263" s="194" t="s">
        <v>1413</v>
      </c>
      <c r="H263" s="194" t="s">
        <v>1415</v>
      </c>
      <c r="I263" s="195">
        <v>0</v>
      </c>
      <c r="J263" s="226">
        <v>0</v>
      </c>
      <c r="K263" s="226">
        <v>0</v>
      </c>
      <c r="L263" s="218">
        <v>0</v>
      </c>
      <c r="M263" s="218">
        <v>0</v>
      </c>
      <c r="N263" s="218">
        <v>0</v>
      </c>
      <c r="O263" s="196"/>
      <c r="Q263" s="194">
        <f>VLOOKUP($A263,'[2]Project Data'!$C$6:$BS$682,67,FALSE)</f>
        <v>0</v>
      </c>
    </row>
    <row r="264" spans="1:17" s="142" customFormat="1" ht="42" customHeight="1" x14ac:dyDescent="0.2">
      <c r="A264" s="243">
        <v>709</v>
      </c>
      <c r="B264" s="243" t="s">
        <v>810</v>
      </c>
      <c r="C264" s="243" t="s">
        <v>378</v>
      </c>
      <c r="D264" s="244" t="str">
        <f t="shared" ref="D264:D518" si="1">"PPL Rank: "&amp;A264&amp;REPT(" ",10-LEN(A264))&amp;CHAR(10)&amp;B264&amp;REPT(" ",50-LEN(B264))&amp;CHAR(10)&amp;C264</f>
        <v>PPL Rank: 709       
Flensburg                                         
Storage - New 50,000 Gal Tower</v>
      </c>
      <c r="E264" s="207" t="s">
        <v>1411</v>
      </c>
      <c r="F264" s="207">
        <v>5</v>
      </c>
      <c r="G264" s="194" t="s">
        <v>1413</v>
      </c>
      <c r="H264" s="194" t="s">
        <v>1413</v>
      </c>
      <c r="I264" s="195">
        <v>0</v>
      </c>
      <c r="J264" s="226">
        <v>0</v>
      </c>
      <c r="K264" s="226">
        <v>0</v>
      </c>
      <c r="L264" s="218">
        <v>0</v>
      </c>
      <c r="M264" s="218" t="s">
        <v>1432</v>
      </c>
      <c r="N264" s="218">
        <v>0</v>
      </c>
      <c r="O264" s="196"/>
      <c r="Q264" s="194">
        <f>VLOOKUP($A264,'[2]Project Data'!$C$6:$BS$682,67,FALSE)</f>
        <v>0</v>
      </c>
    </row>
    <row r="265" spans="1:17" s="142" customFormat="1" ht="42" customHeight="1" x14ac:dyDescent="0.2">
      <c r="A265" s="243">
        <v>825</v>
      </c>
      <c r="B265" s="243" t="s">
        <v>810</v>
      </c>
      <c r="C265" s="243" t="s">
        <v>1278</v>
      </c>
      <c r="D265" s="244" t="str">
        <f t="shared" si="1"/>
        <v>PPL Rank: 825       
Flensburg                                         
Source - New Booster Station</v>
      </c>
      <c r="E265" s="207" t="s">
        <v>1411</v>
      </c>
      <c r="F265" s="207">
        <v>5</v>
      </c>
      <c r="G265" s="194" t="s">
        <v>1413</v>
      </c>
      <c r="H265" s="194" t="s">
        <v>1413</v>
      </c>
      <c r="I265" s="195">
        <v>0</v>
      </c>
      <c r="J265" s="226">
        <v>0</v>
      </c>
      <c r="K265" s="226">
        <v>0</v>
      </c>
      <c r="L265" s="218">
        <v>0</v>
      </c>
      <c r="M265" s="218" t="s">
        <v>1432</v>
      </c>
      <c r="N265" s="218">
        <v>0</v>
      </c>
      <c r="O265" s="196"/>
      <c r="Q265" s="194">
        <f>VLOOKUP($A265,'[2]Project Data'!$C$6:$BS$682,67,FALSE)</f>
        <v>0</v>
      </c>
    </row>
    <row r="266" spans="1:17" s="142" customFormat="1" ht="42" customHeight="1" x14ac:dyDescent="0.2">
      <c r="A266" s="243">
        <v>826</v>
      </c>
      <c r="B266" s="243" t="s">
        <v>810</v>
      </c>
      <c r="C266" s="243" t="s">
        <v>1279</v>
      </c>
      <c r="D266" s="244" t="str">
        <f t="shared" si="1"/>
        <v>PPL Rank: 826       
Flensburg                                         
Watermain - Construct New Distribution</v>
      </c>
      <c r="E266" s="207" t="s">
        <v>1411</v>
      </c>
      <c r="F266" s="207">
        <v>5</v>
      </c>
      <c r="G266" s="194" t="s">
        <v>1413</v>
      </c>
      <c r="H266" s="194" t="s">
        <v>1413</v>
      </c>
      <c r="I266" s="195">
        <v>0</v>
      </c>
      <c r="J266" s="226">
        <v>0</v>
      </c>
      <c r="K266" s="226">
        <v>0</v>
      </c>
      <c r="L266" s="218">
        <v>0</v>
      </c>
      <c r="M266" s="218" t="s">
        <v>1432</v>
      </c>
      <c r="N266" s="218">
        <v>0</v>
      </c>
      <c r="O266" s="196"/>
      <c r="Q266" s="194">
        <f>VLOOKUP($A266,'[2]Project Data'!$C$6:$BS$682,67,FALSE)</f>
        <v>0</v>
      </c>
    </row>
    <row r="267" spans="1:17" s="142" customFormat="1" ht="42" customHeight="1" x14ac:dyDescent="0.2">
      <c r="A267" s="243">
        <v>154</v>
      </c>
      <c r="B267" s="243" t="s">
        <v>103</v>
      </c>
      <c r="C267" s="243" t="s">
        <v>362</v>
      </c>
      <c r="D267" s="244" t="str">
        <f t="shared" si="1"/>
        <v>PPL Rank: 154       
Floodwood                                         
Watermain - Looping</v>
      </c>
      <c r="E267" s="207" t="s">
        <v>1416</v>
      </c>
      <c r="F267" s="207" t="s">
        <v>1422</v>
      </c>
      <c r="G267" s="194" t="s">
        <v>1413</v>
      </c>
      <c r="H267" s="194" t="s">
        <v>1413</v>
      </c>
      <c r="I267" s="195">
        <v>0</v>
      </c>
      <c r="J267" s="226">
        <v>0</v>
      </c>
      <c r="K267" s="226">
        <v>0</v>
      </c>
      <c r="L267" s="218">
        <v>0</v>
      </c>
      <c r="M267" s="218">
        <v>0</v>
      </c>
      <c r="N267" s="218">
        <v>0</v>
      </c>
      <c r="O267" s="196"/>
      <c r="Q267" s="194">
        <f>VLOOKUP($A267,'[2]Project Data'!$C$6:$BS$682,67,FALSE)</f>
        <v>0</v>
      </c>
    </row>
    <row r="268" spans="1:17" s="142" customFormat="1" ht="42" customHeight="1" x14ac:dyDescent="0.2">
      <c r="A268" s="243">
        <v>251</v>
      </c>
      <c r="B268" s="243" t="s">
        <v>103</v>
      </c>
      <c r="C268" s="243" t="s">
        <v>399</v>
      </c>
      <c r="D268" s="244" t="str">
        <f t="shared" si="1"/>
        <v>PPL Rank: 251       
Floodwood                                         
Watermain - 5th Ave Repl</v>
      </c>
      <c r="E268" s="207" t="s">
        <v>1416</v>
      </c>
      <c r="F268" s="207" t="s">
        <v>1422</v>
      </c>
      <c r="G268" s="194" t="s">
        <v>1413</v>
      </c>
      <c r="H268" s="194" t="s">
        <v>1413</v>
      </c>
      <c r="I268" s="195">
        <v>0</v>
      </c>
      <c r="J268" s="226">
        <v>0</v>
      </c>
      <c r="K268" s="226">
        <v>0</v>
      </c>
      <c r="L268" s="218">
        <v>0</v>
      </c>
      <c r="M268" s="218">
        <v>0</v>
      </c>
      <c r="N268" s="218">
        <v>0</v>
      </c>
      <c r="O268" s="196"/>
      <c r="Q268" s="194">
        <f>VLOOKUP($A268,'[2]Project Data'!$C$6:$BS$682,67,FALSE)</f>
        <v>0</v>
      </c>
    </row>
    <row r="269" spans="1:17" s="142" customFormat="1" ht="42" customHeight="1" x14ac:dyDescent="0.2">
      <c r="A269" s="243">
        <v>252</v>
      </c>
      <c r="B269" s="243" t="s">
        <v>103</v>
      </c>
      <c r="C269" s="243" t="s">
        <v>400</v>
      </c>
      <c r="D269" s="244" t="str">
        <f t="shared" si="1"/>
        <v>PPL Rank: 252       
Floodwood                                         
Watermain - Repl 4 Inch Mains</v>
      </c>
      <c r="E269" s="207" t="s">
        <v>1416</v>
      </c>
      <c r="F269" s="207" t="s">
        <v>1422</v>
      </c>
      <c r="G269" s="194" t="s">
        <v>1413</v>
      </c>
      <c r="H269" s="194" t="s">
        <v>1413</v>
      </c>
      <c r="I269" s="195">
        <v>0</v>
      </c>
      <c r="J269" s="226">
        <v>0</v>
      </c>
      <c r="K269" s="226">
        <v>0</v>
      </c>
      <c r="L269" s="218">
        <v>0</v>
      </c>
      <c r="M269" s="218">
        <v>0</v>
      </c>
      <c r="N269" s="218">
        <v>0</v>
      </c>
      <c r="O269" s="196"/>
      <c r="Q269" s="194">
        <f>VLOOKUP($A269,'[2]Project Data'!$C$6:$BS$682,67,FALSE)</f>
        <v>0</v>
      </c>
    </row>
    <row r="270" spans="1:17" s="142" customFormat="1" ht="42" customHeight="1" x14ac:dyDescent="0.2">
      <c r="A270" s="243">
        <v>121</v>
      </c>
      <c r="B270" s="243" t="s">
        <v>104</v>
      </c>
      <c r="C270" s="243" t="s">
        <v>1016</v>
      </c>
      <c r="D270" s="244" t="str">
        <f t="shared" si="1"/>
        <v>PPL Rank: 121       
Foley                                             
Other - LSL Replacement</v>
      </c>
      <c r="E270" s="207" t="s">
        <v>165</v>
      </c>
      <c r="F270" s="207" t="s">
        <v>1419</v>
      </c>
      <c r="G270" s="194" t="s">
        <v>1413</v>
      </c>
      <c r="H270" s="194" t="s">
        <v>1413</v>
      </c>
      <c r="I270" s="195">
        <v>0</v>
      </c>
      <c r="J270" s="226">
        <v>0</v>
      </c>
      <c r="K270" s="226">
        <v>0</v>
      </c>
      <c r="L270" s="218">
        <v>0</v>
      </c>
      <c r="M270" s="218">
        <v>0</v>
      </c>
      <c r="N270" s="218">
        <v>0</v>
      </c>
      <c r="O270" s="196"/>
      <c r="Q270" s="194">
        <f>VLOOKUP($A270,'[2]Project Data'!$C$6:$BS$682,67,FALSE)</f>
        <v>0</v>
      </c>
    </row>
    <row r="271" spans="1:17" s="142" customFormat="1" ht="42" customHeight="1" x14ac:dyDescent="0.2">
      <c r="A271" s="243">
        <v>122</v>
      </c>
      <c r="B271" s="243" t="s">
        <v>104</v>
      </c>
      <c r="C271" s="243" t="s">
        <v>981</v>
      </c>
      <c r="D271" s="244" t="str">
        <f t="shared" si="1"/>
        <v>PPL Rank: 122       
Foley                                             
Treatment - Manganese Treatment Plant</v>
      </c>
      <c r="E271" s="207" t="s">
        <v>165</v>
      </c>
      <c r="F271" s="207" t="s">
        <v>1419</v>
      </c>
      <c r="G271" s="194" t="s">
        <v>1413</v>
      </c>
      <c r="H271" s="194" t="s">
        <v>1415</v>
      </c>
      <c r="I271" s="195">
        <v>0</v>
      </c>
      <c r="J271" s="226">
        <v>0</v>
      </c>
      <c r="K271" s="226">
        <v>0</v>
      </c>
      <c r="L271" s="218">
        <v>0</v>
      </c>
      <c r="M271" s="218">
        <v>0</v>
      </c>
      <c r="N271" s="218">
        <v>0</v>
      </c>
      <c r="O271" s="196"/>
      <c r="Q271" s="194">
        <f>VLOOKUP($A271,'[2]Project Data'!$C$6:$BS$682,67,FALSE)</f>
        <v>0</v>
      </c>
    </row>
    <row r="272" spans="1:17" s="142" customFormat="1" ht="42" customHeight="1" x14ac:dyDescent="0.2">
      <c r="A272" s="243">
        <v>605</v>
      </c>
      <c r="B272" s="243" t="s">
        <v>104</v>
      </c>
      <c r="C272" s="243" t="s">
        <v>1280</v>
      </c>
      <c r="D272" s="244" t="str">
        <f t="shared" si="1"/>
        <v xml:space="preserve">PPL Rank: 605       
Foley                                             
Source - New Well #6 </v>
      </c>
      <c r="E272" s="207" t="s">
        <v>165</v>
      </c>
      <c r="F272" s="207" t="s">
        <v>1419</v>
      </c>
      <c r="G272" s="194" t="s">
        <v>1413</v>
      </c>
      <c r="H272" s="194" t="s">
        <v>1415</v>
      </c>
      <c r="I272" s="195">
        <v>0</v>
      </c>
      <c r="J272" s="226">
        <v>0</v>
      </c>
      <c r="K272" s="226">
        <v>0</v>
      </c>
      <c r="L272" s="218">
        <v>0</v>
      </c>
      <c r="M272" s="218">
        <v>0</v>
      </c>
      <c r="N272" s="218">
        <v>0</v>
      </c>
      <c r="O272" s="196"/>
      <c r="Q272" s="194">
        <f>VLOOKUP($A272,'[2]Project Data'!$C$6:$BS$682,67,FALSE)</f>
        <v>0</v>
      </c>
    </row>
    <row r="273" spans="1:17" s="142" customFormat="1" ht="42" customHeight="1" x14ac:dyDescent="0.2">
      <c r="A273" s="243">
        <v>707</v>
      </c>
      <c r="B273" s="243" t="s">
        <v>104</v>
      </c>
      <c r="C273" s="243" t="s">
        <v>401</v>
      </c>
      <c r="D273" s="244" t="str">
        <f t="shared" si="1"/>
        <v>PPL Rank: 707       
Foley                                             
Storage - New 200,000 Gal Tower</v>
      </c>
      <c r="E273" s="207" t="s">
        <v>165</v>
      </c>
      <c r="F273" s="207" t="s">
        <v>1419</v>
      </c>
      <c r="G273" s="194" t="s">
        <v>1413</v>
      </c>
      <c r="H273" s="194" t="s">
        <v>1413</v>
      </c>
      <c r="I273" s="195">
        <v>0</v>
      </c>
      <c r="J273" s="226">
        <v>0</v>
      </c>
      <c r="K273" s="226">
        <v>0</v>
      </c>
      <c r="L273" s="218">
        <v>0</v>
      </c>
      <c r="M273" s="218">
        <v>0</v>
      </c>
      <c r="N273" s="218">
        <v>0</v>
      </c>
      <c r="O273" s="196"/>
      <c r="Q273" s="194">
        <f>VLOOKUP($A273,'[2]Project Data'!$C$6:$BS$682,67,FALSE)</f>
        <v>0</v>
      </c>
    </row>
    <row r="274" spans="1:17" s="142" customFormat="1" ht="42" customHeight="1" x14ac:dyDescent="0.2">
      <c r="A274" s="243">
        <v>788</v>
      </c>
      <c r="B274" s="243" t="s">
        <v>104</v>
      </c>
      <c r="C274" s="243" t="s">
        <v>310</v>
      </c>
      <c r="D274" s="244" t="str">
        <f t="shared" si="1"/>
        <v>PPL Rank: 788       
Foley                                             
Storage - Tower Rehab</v>
      </c>
      <c r="E274" s="207" t="s">
        <v>165</v>
      </c>
      <c r="F274" s="207" t="s">
        <v>1419</v>
      </c>
      <c r="G274" s="194" t="s">
        <v>1413</v>
      </c>
      <c r="H274" s="194" t="s">
        <v>1413</v>
      </c>
      <c r="I274" s="195">
        <v>0</v>
      </c>
      <c r="J274" s="226">
        <v>0</v>
      </c>
      <c r="K274" s="226">
        <v>0</v>
      </c>
      <c r="L274" s="218">
        <v>0</v>
      </c>
      <c r="M274" s="218">
        <v>0</v>
      </c>
      <c r="N274" s="218">
        <v>0</v>
      </c>
      <c r="O274" s="196"/>
      <c r="Q274" s="194">
        <f>VLOOKUP($A274,'[2]Project Data'!$C$6:$BS$682,67,FALSE)</f>
        <v>0</v>
      </c>
    </row>
    <row r="275" spans="1:17" s="142" customFormat="1" ht="42" customHeight="1" x14ac:dyDescent="0.2">
      <c r="A275" s="243">
        <v>789</v>
      </c>
      <c r="B275" s="243" t="s">
        <v>104</v>
      </c>
      <c r="C275" s="243" t="s">
        <v>1049</v>
      </c>
      <c r="D275" s="244" t="str">
        <f t="shared" si="1"/>
        <v>PPL Rank: 789       
Foley                                             
Watermain - Watermain Improvements</v>
      </c>
      <c r="E275" s="207" t="s">
        <v>165</v>
      </c>
      <c r="F275" s="207" t="s">
        <v>1419</v>
      </c>
      <c r="G275" s="194" t="s">
        <v>1413</v>
      </c>
      <c r="H275" s="194" t="s">
        <v>1413</v>
      </c>
      <c r="I275" s="195">
        <v>0</v>
      </c>
      <c r="J275" s="226">
        <v>0</v>
      </c>
      <c r="K275" s="226">
        <v>0</v>
      </c>
      <c r="L275" s="218">
        <v>0</v>
      </c>
      <c r="M275" s="218">
        <v>0</v>
      </c>
      <c r="N275" s="218">
        <v>0</v>
      </c>
      <c r="O275" s="196"/>
      <c r="Q275" s="194">
        <f>VLOOKUP($A275,'[2]Project Data'!$C$6:$BS$682,67,FALSE)</f>
        <v>0</v>
      </c>
    </row>
    <row r="276" spans="1:17" s="142" customFormat="1" ht="42" customHeight="1" x14ac:dyDescent="0.2">
      <c r="A276" s="243">
        <v>382</v>
      </c>
      <c r="B276" s="243" t="s">
        <v>265</v>
      </c>
      <c r="C276" s="243" t="s">
        <v>322</v>
      </c>
      <c r="D276" s="244" t="str">
        <f t="shared" si="1"/>
        <v>PPL Rank: 382       
Fosston                                           
Watermain - Replace Various Areas</v>
      </c>
      <c r="E276" s="207" t="s">
        <v>1411</v>
      </c>
      <c r="F276" s="207">
        <v>1</v>
      </c>
      <c r="G276" s="194" t="s">
        <v>1413</v>
      </c>
      <c r="H276" s="194" t="s">
        <v>1413</v>
      </c>
      <c r="I276" s="195">
        <v>0</v>
      </c>
      <c r="J276" s="226">
        <v>0</v>
      </c>
      <c r="K276" s="226">
        <v>0</v>
      </c>
      <c r="L276" s="218">
        <v>0</v>
      </c>
      <c r="M276" s="218">
        <v>0</v>
      </c>
      <c r="N276" s="218">
        <v>0</v>
      </c>
      <c r="O276" s="196"/>
      <c r="Q276" s="194">
        <f>VLOOKUP($A276,'[2]Project Data'!$C$6:$BS$682,67,FALSE)</f>
        <v>0</v>
      </c>
    </row>
    <row r="277" spans="1:17" s="142" customFormat="1" ht="42" customHeight="1" x14ac:dyDescent="0.2">
      <c r="A277" s="243">
        <v>208</v>
      </c>
      <c r="B277" s="243" t="s">
        <v>1281</v>
      </c>
      <c r="C277" s="243" t="s">
        <v>362</v>
      </c>
      <c r="D277" s="244" t="str">
        <f t="shared" si="1"/>
        <v>PPL Rank: 208       
Franklin                                          
Watermain - Looping</v>
      </c>
      <c r="E277" s="207" t="s">
        <v>165</v>
      </c>
      <c r="F277" s="207" t="s">
        <v>1423</v>
      </c>
      <c r="G277" s="194" t="s">
        <v>1413</v>
      </c>
      <c r="H277" s="194" t="s">
        <v>1415</v>
      </c>
      <c r="I277" s="195">
        <v>0</v>
      </c>
      <c r="J277" s="226">
        <v>0</v>
      </c>
      <c r="K277" s="226">
        <v>0</v>
      </c>
      <c r="L277" s="218">
        <v>0</v>
      </c>
      <c r="M277" s="218" t="s">
        <v>1431</v>
      </c>
      <c r="N277" s="218">
        <v>0</v>
      </c>
      <c r="O277" s="196"/>
      <c r="Q277" s="194">
        <f>VLOOKUP($A277,'[2]Project Data'!$C$6:$BS$682,67,FALSE)</f>
        <v>0</v>
      </c>
    </row>
    <row r="278" spans="1:17" s="142" customFormat="1" ht="42" customHeight="1" x14ac:dyDescent="0.2">
      <c r="A278" s="243">
        <v>524</v>
      </c>
      <c r="B278" s="243" t="s">
        <v>1281</v>
      </c>
      <c r="C278" s="243" t="s">
        <v>1282</v>
      </c>
      <c r="D278" s="244" t="str">
        <f t="shared" si="1"/>
        <v>PPL Rank: 524       
Franklin                                          
Watermain - Reconstruction</v>
      </c>
      <c r="E278" s="207" t="s">
        <v>165</v>
      </c>
      <c r="F278" s="207" t="s">
        <v>1423</v>
      </c>
      <c r="G278" s="194" t="s">
        <v>1413</v>
      </c>
      <c r="H278" s="194" t="s">
        <v>1415</v>
      </c>
      <c r="I278" s="195">
        <v>0</v>
      </c>
      <c r="J278" s="226">
        <v>0</v>
      </c>
      <c r="K278" s="226">
        <v>0</v>
      </c>
      <c r="L278" s="218">
        <v>0</v>
      </c>
      <c r="M278" s="218" t="s">
        <v>1431</v>
      </c>
      <c r="N278" s="218">
        <v>0</v>
      </c>
      <c r="O278" s="196"/>
      <c r="Q278" s="194">
        <f>VLOOKUP($A278,'[2]Project Data'!$C$6:$BS$682,67,FALSE)</f>
        <v>0</v>
      </c>
    </row>
    <row r="279" spans="1:17" s="142" customFormat="1" ht="42" customHeight="1" x14ac:dyDescent="0.2">
      <c r="A279" s="243">
        <v>381</v>
      </c>
      <c r="B279" s="243" t="s">
        <v>105</v>
      </c>
      <c r="C279" s="243" t="s">
        <v>1007</v>
      </c>
      <c r="D279" s="244" t="str">
        <f t="shared" si="1"/>
        <v>PPL Rank: 381       
Frazee                                            
Watermain - Replace East Main Ave.</v>
      </c>
      <c r="E279" s="207" t="s">
        <v>1416</v>
      </c>
      <c r="F279" s="207">
        <v>4</v>
      </c>
      <c r="G279" s="194" t="s">
        <v>1413</v>
      </c>
      <c r="H279" s="194" t="s">
        <v>1415</v>
      </c>
      <c r="I279" s="195">
        <v>0</v>
      </c>
      <c r="J279" s="226">
        <v>0</v>
      </c>
      <c r="K279" s="226">
        <v>0</v>
      </c>
      <c r="L279" s="218">
        <v>0</v>
      </c>
      <c r="M279" s="218">
        <v>0</v>
      </c>
      <c r="N279" s="218">
        <v>0</v>
      </c>
      <c r="O279" s="196"/>
      <c r="Q279" s="194">
        <f>VLOOKUP($A279,'[2]Project Data'!$C$6:$BS$682,67,FALSE)</f>
        <v>0</v>
      </c>
    </row>
    <row r="280" spans="1:17" s="142" customFormat="1" ht="42" customHeight="1" x14ac:dyDescent="0.2">
      <c r="A280" s="243">
        <v>105</v>
      </c>
      <c r="B280" s="243" t="s">
        <v>936</v>
      </c>
      <c r="C280" s="243" t="s">
        <v>1008</v>
      </c>
      <c r="D280" s="244" t="str">
        <f t="shared" si="1"/>
        <v>PPL Rank: 105       
Fridley                                           
Treatment - PFAS Treatment Locke Park TP</v>
      </c>
      <c r="E280" s="207" t="s">
        <v>1420</v>
      </c>
      <c r="F280" s="207">
        <v>11</v>
      </c>
      <c r="G280" s="194" t="s">
        <v>1413</v>
      </c>
      <c r="H280" s="194" t="s">
        <v>1413</v>
      </c>
      <c r="I280" s="195">
        <v>0</v>
      </c>
      <c r="J280" s="226">
        <v>0</v>
      </c>
      <c r="K280" s="226">
        <v>0</v>
      </c>
      <c r="L280" s="218">
        <v>0</v>
      </c>
      <c r="M280" s="218">
        <v>0</v>
      </c>
      <c r="N280" s="218">
        <v>0</v>
      </c>
      <c r="O280" s="196"/>
      <c r="Q280" s="194">
        <f>VLOOKUP($A280,'[2]Project Data'!$C$6:$BS$682,67,FALSE)</f>
        <v>0</v>
      </c>
    </row>
    <row r="281" spans="1:17" s="142" customFormat="1" ht="42" customHeight="1" x14ac:dyDescent="0.2">
      <c r="A281" s="243">
        <v>198</v>
      </c>
      <c r="B281" s="243" t="s">
        <v>402</v>
      </c>
      <c r="C281" s="243" t="s">
        <v>1009</v>
      </c>
      <c r="D281" s="244" t="str">
        <f t="shared" si="1"/>
        <v>PPL Rank: 198       
Garfield                                          
Treatment - New Fe/Mn Plant &amp; Well</v>
      </c>
      <c r="E281" s="207" t="s">
        <v>1416</v>
      </c>
      <c r="F281" s="207">
        <v>4</v>
      </c>
      <c r="G281" s="194" t="s">
        <v>1413</v>
      </c>
      <c r="H281" s="194" t="s">
        <v>1413</v>
      </c>
      <c r="I281" s="195">
        <v>0</v>
      </c>
      <c r="J281" s="226">
        <v>0</v>
      </c>
      <c r="K281" s="226">
        <v>0</v>
      </c>
      <c r="L281" s="218">
        <v>2364865.4297886165</v>
      </c>
      <c r="M281" s="218" t="s">
        <v>1443</v>
      </c>
      <c r="N281" s="218">
        <v>0</v>
      </c>
      <c r="O281" s="196"/>
      <c r="Q281" s="194">
        <f>VLOOKUP($A281,'[2]Project Data'!$C$6:$BS$682,67,FALSE)</f>
        <v>0</v>
      </c>
    </row>
    <row r="282" spans="1:17" s="142" customFormat="1" ht="42" customHeight="1" x14ac:dyDescent="0.2">
      <c r="A282" s="243">
        <v>462</v>
      </c>
      <c r="B282" s="243" t="s">
        <v>402</v>
      </c>
      <c r="C282" s="243" t="s">
        <v>310</v>
      </c>
      <c r="D282" s="244" t="str">
        <f t="shared" si="1"/>
        <v>PPL Rank: 462       
Garfield                                          
Storage - Tower Rehab</v>
      </c>
      <c r="E282" s="207" t="s">
        <v>1416</v>
      </c>
      <c r="F282" s="207">
        <v>4</v>
      </c>
      <c r="G282" s="194" t="s">
        <v>1413</v>
      </c>
      <c r="H282" s="194" t="s">
        <v>1413</v>
      </c>
      <c r="I282" s="195">
        <v>0</v>
      </c>
      <c r="J282" s="226">
        <v>0</v>
      </c>
      <c r="K282" s="226">
        <v>0</v>
      </c>
      <c r="L282" s="218">
        <v>0</v>
      </c>
      <c r="M282" s="218">
        <v>0</v>
      </c>
      <c r="N282" s="218">
        <v>0</v>
      </c>
      <c r="O282" s="196"/>
      <c r="Q282" s="194">
        <f>VLOOKUP($A282,'[2]Project Data'!$C$6:$BS$682,67,FALSE)</f>
        <v>0</v>
      </c>
    </row>
    <row r="283" spans="1:17" s="142" customFormat="1" ht="42" customHeight="1" x14ac:dyDescent="0.2">
      <c r="A283" s="243">
        <v>463</v>
      </c>
      <c r="B283" s="243" t="s">
        <v>402</v>
      </c>
      <c r="C283" s="243" t="s">
        <v>962</v>
      </c>
      <c r="D283" s="244" t="str">
        <f t="shared" si="1"/>
        <v>PPL Rank: 463       
Garfield                                          
Conservation - Meter Replacement</v>
      </c>
      <c r="E283" s="207" t="s">
        <v>1416</v>
      </c>
      <c r="F283" s="207">
        <v>4</v>
      </c>
      <c r="G283" s="194" t="s">
        <v>1413</v>
      </c>
      <c r="H283" s="194" t="s">
        <v>1413</v>
      </c>
      <c r="I283" s="195">
        <v>0</v>
      </c>
      <c r="J283" s="226">
        <v>0</v>
      </c>
      <c r="K283" s="226">
        <v>0</v>
      </c>
      <c r="L283" s="218">
        <v>0</v>
      </c>
      <c r="M283" s="218">
        <v>0</v>
      </c>
      <c r="N283" s="218">
        <v>0</v>
      </c>
      <c r="O283" s="196"/>
      <c r="Q283" s="194">
        <f>VLOOKUP($A283,'[2]Project Data'!$C$6:$BS$682,67,FALSE)</f>
        <v>0</v>
      </c>
    </row>
    <row r="284" spans="1:17" s="142" customFormat="1" ht="42" customHeight="1" x14ac:dyDescent="0.2">
      <c r="A284" s="243">
        <v>152</v>
      </c>
      <c r="B284" s="243" t="s">
        <v>1283</v>
      </c>
      <c r="C284" s="243" t="s">
        <v>1284</v>
      </c>
      <c r="D284" s="244" t="str">
        <f t="shared" si="1"/>
        <v>PPL Rank: 152       
Gem Lake                                          
Watermain - Localized Water Distribution</v>
      </c>
      <c r="E284" s="207" t="s">
        <v>165</v>
      </c>
      <c r="F284" s="207" t="s">
        <v>1419</v>
      </c>
      <c r="G284" s="194" t="s">
        <v>1413</v>
      </c>
      <c r="H284" s="194" t="s">
        <v>1413</v>
      </c>
      <c r="I284" s="195">
        <v>0</v>
      </c>
      <c r="J284" s="226">
        <v>0</v>
      </c>
      <c r="K284" s="226">
        <v>0</v>
      </c>
      <c r="L284" s="218">
        <v>0</v>
      </c>
      <c r="M284" s="218">
        <v>0</v>
      </c>
      <c r="N284" s="218">
        <v>0</v>
      </c>
      <c r="O284" s="196"/>
      <c r="Q284" s="194">
        <f>VLOOKUP($A284,'[2]Project Data'!$C$6:$BS$682,67,FALSE)</f>
        <v>0</v>
      </c>
    </row>
    <row r="285" spans="1:17" s="142" customFormat="1" ht="42" customHeight="1" x14ac:dyDescent="0.2">
      <c r="A285" s="243">
        <v>242</v>
      </c>
      <c r="B285" s="243" t="s">
        <v>404</v>
      </c>
      <c r="C285" s="243" t="s">
        <v>378</v>
      </c>
      <c r="D285" s="244" t="str">
        <f t="shared" si="1"/>
        <v>PPL Rank: 242       
Ghent                                             
Storage - New 50,000 Gal Tower</v>
      </c>
      <c r="E285" s="207" t="s">
        <v>1417</v>
      </c>
      <c r="F285" s="207">
        <v>8</v>
      </c>
      <c r="G285" s="194" t="s">
        <v>1413</v>
      </c>
      <c r="H285" s="194" t="s">
        <v>1415</v>
      </c>
      <c r="I285" s="195">
        <v>0</v>
      </c>
      <c r="J285" s="226">
        <v>0</v>
      </c>
      <c r="K285" s="226">
        <v>0</v>
      </c>
      <c r="L285" s="218">
        <v>0</v>
      </c>
      <c r="M285" s="218">
        <v>0</v>
      </c>
      <c r="N285" s="218">
        <v>0</v>
      </c>
      <c r="O285" s="196"/>
      <c r="Q285" s="194">
        <f>VLOOKUP($A285,'[2]Project Data'!$C$6:$BS$682,67,FALSE)</f>
        <v>0</v>
      </c>
    </row>
    <row r="286" spans="1:17" s="142" customFormat="1" ht="42" customHeight="1" x14ac:dyDescent="0.2">
      <c r="A286" s="243">
        <v>587</v>
      </c>
      <c r="B286" s="243" t="s">
        <v>404</v>
      </c>
      <c r="C286" s="243" t="s">
        <v>736</v>
      </c>
      <c r="D286" s="244" t="str">
        <f t="shared" si="1"/>
        <v xml:space="preserve">PPL Rank: 587       
Ghent                                             
Conservation - Meter Replacements </v>
      </c>
      <c r="E286" s="207" t="s">
        <v>1417</v>
      </c>
      <c r="F286" s="207">
        <v>8</v>
      </c>
      <c r="G286" s="194" t="s">
        <v>1413</v>
      </c>
      <c r="H286" s="194" t="s">
        <v>1415</v>
      </c>
      <c r="I286" s="195">
        <v>0</v>
      </c>
      <c r="J286" s="226">
        <v>0</v>
      </c>
      <c r="K286" s="226">
        <v>0</v>
      </c>
      <c r="L286" s="218">
        <v>0</v>
      </c>
      <c r="M286" s="218">
        <v>0</v>
      </c>
      <c r="N286" s="218">
        <v>0</v>
      </c>
      <c r="O286" s="196"/>
      <c r="Q286" s="194">
        <f>VLOOKUP($A286,'[2]Project Data'!$C$6:$BS$682,67,FALSE)</f>
        <v>0</v>
      </c>
    </row>
    <row r="287" spans="1:17" s="142" customFormat="1" ht="42" customHeight="1" x14ac:dyDescent="0.2">
      <c r="A287" s="243">
        <v>588</v>
      </c>
      <c r="B287" s="243" t="s">
        <v>404</v>
      </c>
      <c r="C287" s="243" t="s">
        <v>1083</v>
      </c>
      <c r="D287" s="244" t="str">
        <f t="shared" si="1"/>
        <v>PPL Rank: 588       
Ghent                                             
Watermain - Replacement Phase 1</v>
      </c>
      <c r="E287" s="207" t="s">
        <v>1417</v>
      </c>
      <c r="F287" s="207">
        <v>8</v>
      </c>
      <c r="G287" s="194" t="s">
        <v>1413</v>
      </c>
      <c r="H287" s="194" t="s">
        <v>1415</v>
      </c>
      <c r="I287" s="195">
        <v>0</v>
      </c>
      <c r="J287" s="226">
        <v>0</v>
      </c>
      <c r="K287" s="226">
        <v>0</v>
      </c>
      <c r="L287" s="218">
        <v>1315416.4312214612</v>
      </c>
      <c r="M287" s="218">
        <v>0</v>
      </c>
      <c r="N287" s="218">
        <v>0</v>
      </c>
      <c r="O287" s="196"/>
      <c r="Q287" s="194">
        <f>VLOOKUP($A287,'[2]Project Data'!$C$6:$BS$682,67,FALSE)</f>
        <v>0</v>
      </c>
    </row>
    <row r="288" spans="1:17" s="142" customFormat="1" ht="42" customHeight="1" x14ac:dyDescent="0.2">
      <c r="A288" s="243">
        <v>589</v>
      </c>
      <c r="B288" s="243" t="s">
        <v>404</v>
      </c>
      <c r="C288" s="243" t="s">
        <v>1084</v>
      </c>
      <c r="D288" s="244" t="str">
        <f t="shared" si="1"/>
        <v>PPL Rank: 589       
Ghent                                             
Watermain - Replacement Phase 2</v>
      </c>
      <c r="E288" s="207" t="s">
        <v>1417</v>
      </c>
      <c r="F288" s="207">
        <v>8</v>
      </c>
      <c r="G288" s="194" t="s">
        <v>1413</v>
      </c>
      <c r="H288" s="194" t="s">
        <v>1413</v>
      </c>
      <c r="I288" s="195">
        <v>0</v>
      </c>
      <c r="J288" s="226">
        <v>0</v>
      </c>
      <c r="K288" s="226">
        <v>0</v>
      </c>
      <c r="L288" s="218">
        <v>0</v>
      </c>
      <c r="M288" s="218">
        <v>0</v>
      </c>
      <c r="N288" s="218">
        <v>0</v>
      </c>
      <c r="O288" s="196"/>
      <c r="Q288" s="194">
        <f>VLOOKUP($A288,'[2]Project Data'!$C$6:$BS$682,67,FALSE)</f>
        <v>0</v>
      </c>
    </row>
    <row r="289" spans="1:17" s="142" customFormat="1" ht="42" customHeight="1" x14ac:dyDescent="0.2">
      <c r="A289" s="243">
        <v>742</v>
      </c>
      <c r="B289" s="243" t="s">
        <v>405</v>
      </c>
      <c r="C289" s="243" t="s">
        <v>406</v>
      </c>
      <c r="D289" s="244" t="str">
        <f t="shared" si="1"/>
        <v xml:space="preserve">PPL Rank: 742       
Gibbon                                            
Watermain - Repl Clark,Allen Ave,8th St </v>
      </c>
      <c r="E289" s="207" t="s">
        <v>1414</v>
      </c>
      <c r="F289" s="207">
        <v>9</v>
      </c>
      <c r="G289" s="194" t="s">
        <v>1413</v>
      </c>
      <c r="H289" s="194" t="s">
        <v>1413</v>
      </c>
      <c r="I289" s="195">
        <v>0</v>
      </c>
      <c r="J289" s="226">
        <v>0</v>
      </c>
      <c r="K289" s="226">
        <v>0</v>
      </c>
      <c r="L289" s="218">
        <v>0</v>
      </c>
      <c r="M289" s="218">
        <v>0</v>
      </c>
      <c r="N289" s="218">
        <v>0</v>
      </c>
      <c r="O289" s="196"/>
      <c r="Q289" s="194">
        <f>VLOOKUP($A289,'[2]Project Data'!$C$6:$BS$682,67,FALSE)</f>
        <v>0</v>
      </c>
    </row>
    <row r="290" spans="1:17" s="142" customFormat="1" ht="42" customHeight="1" x14ac:dyDescent="0.2">
      <c r="A290" s="243">
        <v>200</v>
      </c>
      <c r="B290" s="243" t="s">
        <v>106</v>
      </c>
      <c r="C290" s="243" t="s">
        <v>556</v>
      </c>
      <c r="D290" s="244" t="str">
        <f t="shared" si="1"/>
        <v>PPL Rank: 200       
Gilbert                                           
Treatment - New Treatment Plant</v>
      </c>
      <c r="E290" s="207" t="s">
        <v>1416</v>
      </c>
      <c r="F290" s="207" t="s">
        <v>1422</v>
      </c>
      <c r="G290" s="194" t="s">
        <v>1413</v>
      </c>
      <c r="H290" s="194" t="s">
        <v>1415</v>
      </c>
      <c r="I290" s="195">
        <v>0</v>
      </c>
      <c r="J290" s="226">
        <v>0</v>
      </c>
      <c r="K290" s="226">
        <v>0</v>
      </c>
      <c r="L290" s="218">
        <v>5000000</v>
      </c>
      <c r="M290" s="218">
        <v>0</v>
      </c>
      <c r="N290" s="218">
        <v>0</v>
      </c>
      <c r="O290" s="196"/>
      <c r="Q290" s="194">
        <f>VLOOKUP($A290,'[2]Project Data'!$C$6:$BS$682,67,FALSE)</f>
        <v>0</v>
      </c>
    </row>
    <row r="291" spans="1:17" s="142" customFormat="1" ht="42" customHeight="1" x14ac:dyDescent="0.2">
      <c r="A291" s="243">
        <v>472</v>
      </c>
      <c r="B291" s="243" t="s">
        <v>106</v>
      </c>
      <c r="C291" s="243" t="s">
        <v>737</v>
      </c>
      <c r="D291" s="244" t="str">
        <f t="shared" si="1"/>
        <v>PPL Rank: 472       
Gilbert                                           
Watermain - Virginia-Midway Booster</v>
      </c>
      <c r="E291" s="207" t="s">
        <v>1416</v>
      </c>
      <c r="F291" s="207" t="s">
        <v>1422</v>
      </c>
      <c r="G291" s="194" t="s">
        <v>1413</v>
      </c>
      <c r="H291" s="194" t="s">
        <v>1415</v>
      </c>
      <c r="I291" s="195">
        <v>0</v>
      </c>
      <c r="J291" s="226">
        <v>0</v>
      </c>
      <c r="K291" s="226">
        <v>0</v>
      </c>
      <c r="L291" s="218">
        <v>0</v>
      </c>
      <c r="M291" s="218">
        <v>0</v>
      </c>
      <c r="N291" s="218">
        <v>0</v>
      </c>
      <c r="O291" s="196"/>
      <c r="Q291" s="194">
        <f>VLOOKUP($A291,'[2]Project Data'!$C$6:$BS$682,67,FALSE)</f>
        <v>0</v>
      </c>
    </row>
    <row r="292" spans="1:17" s="142" customFormat="1" ht="42" customHeight="1" x14ac:dyDescent="0.2">
      <c r="A292" s="243">
        <v>657</v>
      </c>
      <c r="B292" s="243" t="s">
        <v>106</v>
      </c>
      <c r="C292" s="243" t="s">
        <v>407</v>
      </c>
      <c r="D292" s="244" t="str">
        <f t="shared" si="1"/>
        <v>PPL Rank: 657       
Gilbert                                           
Treatment - Plant Upgrade</v>
      </c>
      <c r="E292" s="207" t="s">
        <v>1416</v>
      </c>
      <c r="F292" s="207" t="s">
        <v>1422</v>
      </c>
      <c r="G292" s="194" t="s">
        <v>1413</v>
      </c>
      <c r="H292" s="194" t="s">
        <v>1413</v>
      </c>
      <c r="I292" s="195">
        <v>0</v>
      </c>
      <c r="J292" s="226">
        <v>0</v>
      </c>
      <c r="K292" s="226">
        <v>0</v>
      </c>
      <c r="L292" s="218">
        <v>0</v>
      </c>
      <c r="M292" s="218">
        <v>0</v>
      </c>
      <c r="N292" s="218">
        <v>0</v>
      </c>
      <c r="O292" s="196"/>
      <c r="Q292" s="194">
        <f>VLOOKUP($A292,'[2]Project Data'!$C$6:$BS$682,67,FALSE)</f>
        <v>0</v>
      </c>
    </row>
    <row r="293" spans="1:17" s="142" customFormat="1" ht="42" customHeight="1" x14ac:dyDescent="0.2">
      <c r="A293" s="243">
        <v>728</v>
      </c>
      <c r="B293" s="243" t="s">
        <v>106</v>
      </c>
      <c r="C293" s="243" t="s">
        <v>408</v>
      </c>
      <c r="D293" s="244" t="str">
        <f t="shared" si="1"/>
        <v>PPL Rank: 728       
Gilbert                                           
Storage - Two Tank Rehabs</v>
      </c>
      <c r="E293" s="207" t="s">
        <v>1416</v>
      </c>
      <c r="F293" s="207" t="s">
        <v>1422</v>
      </c>
      <c r="G293" s="194" t="s">
        <v>1413</v>
      </c>
      <c r="H293" s="194" t="s">
        <v>1413</v>
      </c>
      <c r="I293" s="195">
        <v>0</v>
      </c>
      <c r="J293" s="226">
        <v>0</v>
      </c>
      <c r="K293" s="226">
        <v>0</v>
      </c>
      <c r="L293" s="218">
        <v>0</v>
      </c>
      <c r="M293" s="218">
        <v>0</v>
      </c>
      <c r="N293" s="218">
        <v>0</v>
      </c>
      <c r="O293" s="196"/>
      <c r="Q293" s="194">
        <f>VLOOKUP($A293,'[2]Project Data'!$C$6:$BS$682,67,FALSE)</f>
        <v>0</v>
      </c>
    </row>
    <row r="294" spans="1:17" s="142" customFormat="1" ht="42" customHeight="1" x14ac:dyDescent="0.2">
      <c r="A294" s="243">
        <v>729</v>
      </c>
      <c r="B294" s="243" t="s">
        <v>106</v>
      </c>
      <c r="C294" s="243" t="s">
        <v>409</v>
      </c>
      <c r="D294" s="244" t="str">
        <f t="shared" si="1"/>
        <v>PPL Rank: 729       
Gilbert                                           
Watermain - TH37 Replacement</v>
      </c>
      <c r="E294" s="207" t="s">
        <v>1416</v>
      </c>
      <c r="F294" s="207" t="s">
        <v>1422</v>
      </c>
      <c r="G294" s="194" t="s">
        <v>1413</v>
      </c>
      <c r="H294" s="194" t="s">
        <v>1413</v>
      </c>
      <c r="I294" s="195">
        <v>0</v>
      </c>
      <c r="J294" s="226">
        <v>0</v>
      </c>
      <c r="K294" s="226">
        <v>0</v>
      </c>
      <c r="L294" s="218">
        <v>0</v>
      </c>
      <c r="M294" s="218">
        <v>0</v>
      </c>
      <c r="N294" s="218">
        <v>0</v>
      </c>
      <c r="O294" s="196"/>
      <c r="Q294" s="194">
        <f>VLOOKUP($A294,'[2]Project Data'!$C$6:$BS$682,67,FALSE)</f>
        <v>0</v>
      </c>
    </row>
    <row r="295" spans="1:17" s="142" customFormat="1" ht="42" customHeight="1" x14ac:dyDescent="0.2">
      <c r="A295" s="243">
        <v>730</v>
      </c>
      <c r="B295" s="243" t="s">
        <v>106</v>
      </c>
      <c r="C295" s="243" t="s">
        <v>410</v>
      </c>
      <c r="D295" s="244" t="str">
        <f t="shared" si="1"/>
        <v xml:space="preserve">PPL Rank: 730       
Gilbert                                           
Conservation - Repl Meters </v>
      </c>
      <c r="E295" s="207" t="s">
        <v>1416</v>
      </c>
      <c r="F295" s="207" t="s">
        <v>1422</v>
      </c>
      <c r="G295" s="194" t="s">
        <v>1413</v>
      </c>
      <c r="H295" s="194" t="s">
        <v>1413</v>
      </c>
      <c r="I295" s="195">
        <v>0</v>
      </c>
      <c r="J295" s="226">
        <v>0</v>
      </c>
      <c r="K295" s="226">
        <v>0</v>
      </c>
      <c r="L295" s="218">
        <v>0</v>
      </c>
      <c r="M295" s="218">
        <v>0</v>
      </c>
      <c r="N295" s="218">
        <v>0</v>
      </c>
      <c r="O295" s="196"/>
      <c r="Q295" s="194">
        <f>VLOOKUP($A295,'[2]Project Data'!$C$6:$BS$682,67,FALSE)</f>
        <v>0</v>
      </c>
    </row>
    <row r="296" spans="1:17" s="142" customFormat="1" ht="42" customHeight="1" x14ac:dyDescent="0.2">
      <c r="A296" s="243">
        <v>731</v>
      </c>
      <c r="B296" s="243" t="s">
        <v>106</v>
      </c>
      <c r="C296" s="243" t="s">
        <v>411</v>
      </c>
      <c r="D296" s="244" t="str">
        <f t="shared" si="1"/>
        <v>PPL Rank: 731       
Gilbert                                           
Watermain - Replace Hydrants</v>
      </c>
      <c r="E296" s="207" t="s">
        <v>1416</v>
      </c>
      <c r="F296" s="207" t="s">
        <v>1422</v>
      </c>
      <c r="G296" s="194" t="s">
        <v>1413</v>
      </c>
      <c r="H296" s="194" t="s">
        <v>1413</v>
      </c>
      <c r="I296" s="195">
        <v>0</v>
      </c>
      <c r="J296" s="226">
        <v>0</v>
      </c>
      <c r="K296" s="226">
        <v>0</v>
      </c>
      <c r="L296" s="218">
        <v>0</v>
      </c>
      <c r="M296" s="218">
        <v>0</v>
      </c>
      <c r="N296" s="218">
        <v>0</v>
      </c>
      <c r="O296" s="196"/>
      <c r="Q296" s="194">
        <f>VLOOKUP($A296,'[2]Project Data'!$C$6:$BS$682,67,FALSE)</f>
        <v>0</v>
      </c>
    </row>
    <row r="297" spans="1:17" s="142" customFormat="1" ht="42" customHeight="1" x14ac:dyDescent="0.2">
      <c r="A297" s="243">
        <v>41</v>
      </c>
      <c r="B297" s="243" t="s">
        <v>701</v>
      </c>
      <c r="C297" s="243" t="s">
        <v>1285</v>
      </c>
      <c r="D297" s="244" t="str">
        <f t="shared" si="1"/>
        <v>PPL Rank: 41        
Glenville                                         
Treatment - Gross Alpha TP &amp; Wells</v>
      </c>
      <c r="E297" s="207" t="s">
        <v>1414</v>
      </c>
      <c r="F297" s="207">
        <v>10</v>
      </c>
      <c r="G297" s="194" t="s">
        <v>1415</v>
      </c>
      <c r="H297" s="194" t="s">
        <v>1413</v>
      </c>
      <c r="I297" s="195">
        <v>44657</v>
      </c>
      <c r="J297" s="226">
        <v>0</v>
      </c>
      <c r="K297" s="226">
        <v>3429495</v>
      </c>
      <c r="L297" s="218">
        <v>3318807.2258243151</v>
      </c>
      <c r="M297" s="218">
        <v>0</v>
      </c>
      <c r="N297" s="218">
        <v>0</v>
      </c>
      <c r="O297" s="196"/>
      <c r="Q297" s="194">
        <f>VLOOKUP($A297,'[2]Project Data'!$C$6:$BS$682,67,FALSE)</f>
        <v>0</v>
      </c>
    </row>
    <row r="298" spans="1:17" s="142" customFormat="1" ht="42" customHeight="1" x14ac:dyDescent="0.2">
      <c r="A298" s="243">
        <v>389</v>
      </c>
      <c r="B298" s="243" t="s">
        <v>937</v>
      </c>
      <c r="C298" s="243" t="s">
        <v>1010</v>
      </c>
      <c r="D298" s="244" t="str">
        <f t="shared" si="1"/>
        <v>PPL Rank: 389       
Glenwood                                          
Watermain - Replace Old Mains</v>
      </c>
      <c r="E298" s="207" t="s">
        <v>1416</v>
      </c>
      <c r="F298" s="207">
        <v>4</v>
      </c>
      <c r="G298" s="194" t="s">
        <v>1413</v>
      </c>
      <c r="H298" s="194" t="s">
        <v>1413</v>
      </c>
      <c r="I298" s="195">
        <v>0</v>
      </c>
      <c r="J298" s="226">
        <v>0</v>
      </c>
      <c r="K298" s="226">
        <v>0</v>
      </c>
      <c r="L298" s="218">
        <v>0</v>
      </c>
      <c r="M298" s="218">
        <v>0</v>
      </c>
      <c r="N298" s="218">
        <v>0</v>
      </c>
      <c r="O298" s="196"/>
      <c r="Q298" s="194">
        <f>VLOOKUP($A298,'[2]Project Data'!$C$6:$BS$682,67,FALSE)</f>
        <v>0</v>
      </c>
    </row>
    <row r="299" spans="1:17" s="142" customFormat="1" ht="42" customHeight="1" x14ac:dyDescent="0.2">
      <c r="A299" s="243">
        <v>390</v>
      </c>
      <c r="B299" s="243" t="s">
        <v>937</v>
      </c>
      <c r="C299" s="243" t="s">
        <v>1011</v>
      </c>
      <c r="D299" s="244" t="str">
        <f t="shared" si="1"/>
        <v>PPL Rank: 390       
Glenwood                                          
Storage - Ground Storage Tank Rehab</v>
      </c>
      <c r="E299" s="207" t="s">
        <v>1416</v>
      </c>
      <c r="F299" s="207">
        <v>4</v>
      </c>
      <c r="G299" s="194" t="s">
        <v>1413</v>
      </c>
      <c r="H299" s="194" t="s">
        <v>1415</v>
      </c>
      <c r="I299" s="195">
        <v>0</v>
      </c>
      <c r="J299" s="226">
        <v>0</v>
      </c>
      <c r="K299" s="226">
        <v>0</v>
      </c>
      <c r="L299" s="218">
        <v>0</v>
      </c>
      <c r="M299" s="218">
        <v>0</v>
      </c>
      <c r="N299" s="218">
        <v>0</v>
      </c>
      <c r="O299" s="196"/>
      <c r="Q299" s="194">
        <f>VLOOKUP($A299,'[2]Project Data'!$C$6:$BS$682,67,FALSE)</f>
        <v>0</v>
      </c>
    </row>
    <row r="300" spans="1:17" s="142" customFormat="1" ht="42" customHeight="1" x14ac:dyDescent="0.2">
      <c r="A300" s="243">
        <v>836</v>
      </c>
      <c r="B300" s="243" t="s">
        <v>1286</v>
      </c>
      <c r="C300" s="243" t="s">
        <v>1287</v>
      </c>
      <c r="D300" s="244" t="str">
        <f t="shared" si="1"/>
        <v>PPL Rank: 836       
Golden Valley                                     
Watermain - Winnetka Ave. Rehab Project</v>
      </c>
      <c r="E300" s="207" t="s">
        <v>1420</v>
      </c>
      <c r="F300" s="207">
        <v>11</v>
      </c>
      <c r="G300" s="194" t="s">
        <v>1413</v>
      </c>
      <c r="H300" s="194" t="s">
        <v>1413</v>
      </c>
      <c r="I300" s="195">
        <v>0</v>
      </c>
      <c r="J300" s="226">
        <v>0</v>
      </c>
      <c r="K300" s="226">
        <v>0</v>
      </c>
      <c r="L300" s="218">
        <v>0</v>
      </c>
      <c r="M300" s="218">
        <v>0</v>
      </c>
      <c r="N300" s="218">
        <v>0</v>
      </c>
      <c r="O300" s="196"/>
      <c r="Q300" s="194">
        <f>VLOOKUP($A300,'[2]Project Data'!$C$6:$BS$682,67,FALSE)</f>
        <v>0</v>
      </c>
    </row>
    <row r="301" spans="1:17" s="142" customFormat="1" ht="42" customHeight="1" x14ac:dyDescent="0.2">
      <c r="A301" s="243">
        <v>156</v>
      </c>
      <c r="B301" s="243" t="s">
        <v>412</v>
      </c>
      <c r="C301" s="243" t="s">
        <v>321</v>
      </c>
      <c r="D301" s="244" t="str">
        <f t="shared" si="1"/>
        <v>PPL Rank: 156       
Gonvick                                           
Treatment - Plant Rehab</v>
      </c>
      <c r="E301" s="207" t="s">
        <v>1411</v>
      </c>
      <c r="F301" s="207">
        <v>2</v>
      </c>
      <c r="G301" s="194" t="s">
        <v>1413</v>
      </c>
      <c r="H301" s="194" t="s">
        <v>1413</v>
      </c>
      <c r="I301" s="195">
        <v>0</v>
      </c>
      <c r="J301" s="226">
        <v>0</v>
      </c>
      <c r="K301" s="226">
        <v>0</v>
      </c>
      <c r="L301" s="218">
        <v>220000</v>
      </c>
      <c r="M301" s="218" t="s">
        <v>1424</v>
      </c>
      <c r="N301" s="218">
        <v>134062.5</v>
      </c>
      <c r="O301" s="196"/>
      <c r="Q301" s="194">
        <f>VLOOKUP($A301,'[2]Project Data'!$C$6:$BS$682,67,FALSE)</f>
        <v>206250</v>
      </c>
    </row>
    <row r="302" spans="1:17" s="142" customFormat="1" ht="42" customHeight="1" x14ac:dyDescent="0.2">
      <c r="A302" s="243">
        <v>157</v>
      </c>
      <c r="B302" s="243" t="s">
        <v>412</v>
      </c>
      <c r="C302" s="243" t="s">
        <v>291</v>
      </c>
      <c r="D302" s="244" t="str">
        <f t="shared" si="1"/>
        <v>PPL Rank: 157       
Gonvick                                           
Watermain - Repl Various Areas</v>
      </c>
      <c r="E302" s="207" t="s">
        <v>1411</v>
      </c>
      <c r="F302" s="207">
        <v>2</v>
      </c>
      <c r="G302" s="194" t="s">
        <v>1413</v>
      </c>
      <c r="H302" s="194" t="s">
        <v>1413</v>
      </c>
      <c r="I302" s="195">
        <v>0</v>
      </c>
      <c r="J302" s="226">
        <v>0</v>
      </c>
      <c r="K302" s="226">
        <v>0</v>
      </c>
      <c r="L302" s="218">
        <v>2594400</v>
      </c>
      <c r="M302" s="218" t="s">
        <v>1424</v>
      </c>
      <c r="N302" s="218">
        <v>1580962.5</v>
      </c>
      <c r="O302" s="196"/>
      <c r="Q302" s="194">
        <f>VLOOKUP($A302,'[2]Project Data'!$C$6:$BS$682,67,FALSE)</f>
        <v>2432250</v>
      </c>
    </row>
    <row r="303" spans="1:17" s="142" customFormat="1" ht="42" customHeight="1" x14ac:dyDescent="0.2">
      <c r="A303" s="243">
        <v>43</v>
      </c>
      <c r="B303" s="243" t="s">
        <v>1135</v>
      </c>
      <c r="C303" s="243" t="s">
        <v>1288</v>
      </c>
      <c r="D303" s="244" t="str">
        <f t="shared" si="1"/>
        <v>PPL Rank: 43        
Granada                                           
Treatment - Manganese &amp; Radium Plant</v>
      </c>
      <c r="E303" s="207" t="s">
        <v>1414</v>
      </c>
      <c r="F303" s="207">
        <v>9</v>
      </c>
      <c r="G303" s="194" t="s">
        <v>1413</v>
      </c>
      <c r="H303" s="194" t="s">
        <v>1413</v>
      </c>
      <c r="I303" s="195">
        <v>0</v>
      </c>
      <c r="J303" s="226">
        <v>0</v>
      </c>
      <c r="K303" s="226">
        <v>0</v>
      </c>
      <c r="L303" s="218">
        <v>0</v>
      </c>
      <c r="M303" s="218">
        <v>0</v>
      </c>
      <c r="N303" s="218">
        <v>0</v>
      </c>
      <c r="O303" s="196"/>
      <c r="Q303" s="194">
        <f>VLOOKUP($A303,'[2]Project Data'!$C$6:$BS$682,67,FALSE)</f>
        <v>0</v>
      </c>
    </row>
    <row r="304" spans="1:17" s="142" customFormat="1" ht="42" customHeight="1" x14ac:dyDescent="0.2">
      <c r="A304" s="243">
        <v>44</v>
      </c>
      <c r="B304" s="243" t="s">
        <v>1135</v>
      </c>
      <c r="C304" s="243" t="s">
        <v>1016</v>
      </c>
      <c r="D304" s="244" t="str">
        <f t="shared" si="1"/>
        <v>PPL Rank: 44        
Granada                                           
Other - LSL Replacement</v>
      </c>
      <c r="E304" s="207" t="s">
        <v>1414</v>
      </c>
      <c r="F304" s="207">
        <v>9</v>
      </c>
      <c r="G304" s="194" t="s">
        <v>1413</v>
      </c>
      <c r="H304" s="194" t="s">
        <v>1413</v>
      </c>
      <c r="I304" s="195">
        <v>0</v>
      </c>
      <c r="J304" s="226">
        <v>0</v>
      </c>
      <c r="K304" s="226">
        <v>0</v>
      </c>
      <c r="L304" s="218">
        <v>0</v>
      </c>
      <c r="M304" s="218">
        <v>0</v>
      </c>
      <c r="N304" s="218">
        <v>0</v>
      </c>
      <c r="O304" s="196"/>
      <c r="Q304" s="194">
        <f>VLOOKUP($A304,'[2]Project Data'!$C$6:$BS$682,67,FALSE)</f>
        <v>0</v>
      </c>
    </row>
    <row r="305" spans="1:17" s="142" customFormat="1" ht="42" customHeight="1" x14ac:dyDescent="0.2">
      <c r="A305" s="243">
        <v>118</v>
      </c>
      <c r="B305" s="243" t="s">
        <v>1135</v>
      </c>
      <c r="C305" s="243" t="s">
        <v>1289</v>
      </c>
      <c r="D305" s="244" t="str">
        <f t="shared" si="1"/>
        <v>PPL Rank: 118       
Granada                                           
Source - Replacement Well</v>
      </c>
      <c r="E305" s="207" t="s">
        <v>1414</v>
      </c>
      <c r="F305" s="207">
        <v>9</v>
      </c>
      <c r="G305" s="194" t="s">
        <v>1413</v>
      </c>
      <c r="H305" s="194" t="s">
        <v>1413</v>
      </c>
      <c r="I305" s="195">
        <v>0</v>
      </c>
      <c r="J305" s="226">
        <v>0</v>
      </c>
      <c r="K305" s="226">
        <v>0</v>
      </c>
      <c r="L305" s="218">
        <v>0</v>
      </c>
      <c r="M305" s="218">
        <v>0</v>
      </c>
      <c r="N305" s="218">
        <v>0</v>
      </c>
      <c r="O305" s="196"/>
      <c r="Q305" s="194">
        <f>VLOOKUP($A305,'[2]Project Data'!$C$6:$BS$682,67,FALSE)</f>
        <v>0</v>
      </c>
    </row>
    <row r="306" spans="1:17" s="142" customFormat="1" ht="42" customHeight="1" x14ac:dyDescent="0.2">
      <c r="A306" s="243">
        <v>422</v>
      </c>
      <c r="B306" s="243" t="s">
        <v>1135</v>
      </c>
      <c r="C306" s="243" t="s">
        <v>1290</v>
      </c>
      <c r="D306" s="244" t="str">
        <f t="shared" si="1"/>
        <v>PPL Rank: 422       
Granada                                           
Watermain - Distribution System Upgrades</v>
      </c>
      <c r="E306" s="207" t="s">
        <v>1414</v>
      </c>
      <c r="F306" s="207">
        <v>9</v>
      </c>
      <c r="G306" s="194" t="s">
        <v>1413</v>
      </c>
      <c r="H306" s="194" t="s">
        <v>1413</v>
      </c>
      <c r="I306" s="195">
        <v>0</v>
      </c>
      <c r="J306" s="226">
        <v>0</v>
      </c>
      <c r="K306" s="226">
        <v>0</v>
      </c>
      <c r="L306" s="218">
        <v>0</v>
      </c>
      <c r="M306" s="218">
        <v>0</v>
      </c>
      <c r="N306" s="218">
        <v>0</v>
      </c>
      <c r="O306" s="196"/>
      <c r="Q306" s="194">
        <f>VLOOKUP($A306,'[2]Project Data'!$C$6:$BS$682,67,FALSE)</f>
        <v>0</v>
      </c>
    </row>
    <row r="307" spans="1:17" s="142" customFormat="1" ht="42" customHeight="1" x14ac:dyDescent="0.2">
      <c r="A307" s="243">
        <v>423</v>
      </c>
      <c r="B307" s="243" t="s">
        <v>1135</v>
      </c>
      <c r="C307" s="243" t="s">
        <v>307</v>
      </c>
      <c r="D307" s="244" t="str">
        <f t="shared" si="1"/>
        <v>PPL Rank: 423       
Granada                                           
Conservation - Replace Meters</v>
      </c>
      <c r="E307" s="207" t="s">
        <v>1414</v>
      </c>
      <c r="F307" s="207">
        <v>9</v>
      </c>
      <c r="G307" s="194" t="s">
        <v>1413</v>
      </c>
      <c r="H307" s="194" t="s">
        <v>1413</v>
      </c>
      <c r="I307" s="195">
        <v>0</v>
      </c>
      <c r="J307" s="226">
        <v>0</v>
      </c>
      <c r="K307" s="226">
        <v>0</v>
      </c>
      <c r="L307" s="218">
        <v>0</v>
      </c>
      <c r="M307" s="218">
        <v>0</v>
      </c>
      <c r="N307" s="218">
        <v>0</v>
      </c>
      <c r="O307" s="196"/>
      <c r="Q307" s="194">
        <f>VLOOKUP($A307,'[2]Project Data'!$C$6:$BS$682,67,FALSE)</f>
        <v>0</v>
      </c>
    </row>
    <row r="308" spans="1:17" s="142" customFormat="1" ht="42" customHeight="1" x14ac:dyDescent="0.2">
      <c r="A308" s="243">
        <v>766</v>
      </c>
      <c r="B308" s="243" t="s">
        <v>268</v>
      </c>
      <c r="C308" s="243" t="s">
        <v>369</v>
      </c>
      <c r="D308" s="244" t="str">
        <f t="shared" si="1"/>
        <v>PPL Rank: 766       
Grand Meadow                                      
Watermain - Repl Cast Iron Mains</v>
      </c>
      <c r="E308" s="207" t="s">
        <v>1414</v>
      </c>
      <c r="F308" s="207">
        <v>10</v>
      </c>
      <c r="G308" s="194" t="s">
        <v>1413</v>
      </c>
      <c r="H308" s="194" t="s">
        <v>1413</v>
      </c>
      <c r="I308" s="195">
        <v>0</v>
      </c>
      <c r="J308" s="226">
        <v>0</v>
      </c>
      <c r="K308" s="226">
        <v>0</v>
      </c>
      <c r="L308" s="218">
        <v>0</v>
      </c>
      <c r="M308" s="218">
        <v>0</v>
      </c>
      <c r="N308" s="218">
        <v>0</v>
      </c>
      <c r="O308" s="196"/>
      <c r="Q308" s="194">
        <f>VLOOKUP($A308,'[2]Project Data'!$C$6:$BS$682,67,FALSE)</f>
        <v>0</v>
      </c>
    </row>
    <row r="309" spans="1:17" s="142" customFormat="1" ht="42" customHeight="1" x14ac:dyDescent="0.2">
      <c r="A309" s="243">
        <v>750</v>
      </c>
      <c r="B309" s="243" t="s">
        <v>413</v>
      </c>
      <c r="C309" s="243" t="s">
        <v>414</v>
      </c>
      <c r="D309" s="244" t="str">
        <f t="shared" si="1"/>
        <v>PPL Rank: 750       
Greenbush                                         
Watermain - Repl Area 7 - Main &amp; Park</v>
      </c>
      <c r="E309" s="207" t="s">
        <v>1411</v>
      </c>
      <c r="F309" s="207">
        <v>1</v>
      </c>
      <c r="G309" s="194" t="s">
        <v>1413</v>
      </c>
      <c r="H309" s="194" t="s">
        <v>1413</v>
      </c>
      <c r="I309" s="195">
        <v>0</v>
      </c>
      <c r="J309" s="226">
        <v>0</v>
      </c>
      <c r="K309" s="226">
        <v>0</v>
      </c>
      <c r="L309" s="218">
        <v>657235.20000000007</v>
      </c>
      <c r="M309" s="218">
        <v>0</v>
      </c>
      <c r="N309" s="218">
        <v>0</v>
      </c>
      <c r="O309" s="196"/>
      <c r="Q309" s="194">
        <f>VLOOKUP($A309,'[2]Project Data'!$C$6:$BS$682,67,FALSE)</f>
        <v>0</v>
      </c>
    </row>
    <row r="310" spans="1:17" s="142" customFormat="1" ht="42" customHeight="1" x14ac:dyDescent="0.2">
      <c r="A310" s="243">
        <v>751</v>
      </c>
      <c r="B310" s="243" t="s">
        <v>413</v>
      </c>
      <c r="C310" s="243" t="s">
        <v>415</v>
      </c>
      <c r="D310" s="244" t="str">
        <f t="shared" si="1"/>
        <v>PPL Rank: 751       
Greenbush                                         
Watermain - Repl Area 8 -2nd &amp; Johnson</v>
      </c>
      <c r="E310" s="207" t="s">
        <v>1411</v>
      </c>
      <c r="F310" s="207">
        <v>1</v>
      </c>
      <c r="G310" s="194" t="s">
        <v>1413</v>
      </c>
      <c r="H310" s="194" t="s">
        <v>1413</v>
      </c>
      <c r="I310" s="195">
        <v>0</v>
      </c>
      <c r="J310" s="226">
        <v>0</v>
      </c>
      <c r="K310" s="226">
        <v>0</v>
      </c>
      <c r="L310" s="218">
        <v>670029.60000000009</v>
      </c>
      <c r="M310" s="218">
        <v>0</v>
      </c>
      <c r="N310" s="218">
        <v>0</v>
      </c>
      <c r="O310" s="196"/>
      <c r="Q310" s="194">
        <f>VLOOKUP($A310,'[2]Project Data'!$C$6:$BS$682,67,FALSE)</f>
        <v>0</v>
      </c>
    </row>
    <row r="311" spans="1:17" s="142" customFormat="1" ht="42" customHeight="1" x14ac:dyDescent="0.2">
      <c r="A311" s="243">
        <v>734</v>
      </c>
      <c r="B311" s="243" t="s">
        <v>207</v>
      </c>
      <c r="C311" s="243" t="s">
        <v>310</v>
      </c>
      <c r="D311" s="244" t="str">
        <f t="shared" si="1"/>
        <v>PPL Rank: 734       
Grygla                                            
Storage - Tower Rehab</v>
      </c>
      <c r="E311" s="207" t="s">
        <v>1411</v>
      </c>
      <c r="F311" s="207">
        <v>1</v>
      </c>
      <c r="G311" s="194" t="s">
        <v>1413</v>
      </c>
      <c r="H311" s="194" t="s">
        <v>1413</v>
      </c>
      <c r="I311" s="195">
        <v>0</v>
      </c>
      <c r="J311" s="226">
        <v>0</v>
      </c>
      <c r="K311" s="226">
        <v>0</v>
      </c>
      <c r="L311" s="218">
        <v>0</v>
      </c>
      <c r="M311" s="218" t="s">
        <v>1443</v>
      </c>
      <c r="N311" s="218">
        <v>0</v>
      </c>
      <c r="O311" s="196"/>
      <c r="Q311" s="194">
        <f>VLOOKUP($A311,'[2]Project Data'!$C$6:$BS$682,67,FALSE)</f>
        <v>0</v>
      </c>
    </row>
    <row r="312" spans="1:17" s="142" customFormat="1" ht="42" customHeight="1" x14ac:dyDescent="0.2">
      <c r="A312" s="243">
        <v>735</v>
      </c>
      <c r="B312" s="243" t="s">
        <v>207</v>
      </c>
      <c r="C312" s="243" t="s">
        <v>416</v>
      </c>
      <c r="D312" s="244" t="str">
        <f t="shared" si="1"/>
        <v>PPL Rank: 735       
Grygla                                            
Treatment - New Wellhouse</v>
      </c>
      <c r="E312" s="207" t="s">
        <v>1411</v>
      </c>
      <c r="F312" s="207">
        <v>1</v>
      </c>
      <c r="G312" s="194" t="s">
        <v>1413</v>
      </c>
      <c r="H312" s="194" t="s">
        <v>1413</v>
      </c>
      <c r="I312" s="195">
        <v>0</v>
      </c>
      <c r="J312" s="226">
        <v>0</v>
      </c>
      <c r="K312" s="226">
        <v>0</v>
      </c>
      <c r="L312" s="218">
        <v>0</v>
      </c>
      <c r="M312" s="218" t="s">
        <v>1443</v>
      </c>
      <c r="N312" s="218">
        <v>0</v>
      </c>
      <c r="O312" s="196"/>
      <c r="Q312" s="194">
        <f>VLOOKUP($A312,'[2]Project Data'!$C$6:$BS$682,67,FALSE)</f>
        <v>0</v>
      </c>
    </row>
    <row r="313" spans="1:17" s="142" customFormat="1" ht="42" customHeight="1" x14ac:dyDescent="0.2">
      <c r="A313" s="243">
        <v>736</v>
      </c>
      <c r="B313" s="243" t="s">
        <v>207</v>
      </c>
      <c r="C313" s="243" t="s">
        <v>417</v>
      </c>
      <c r="D313" s="244" t="str">
        <f t="shared" si="1"/>
        <v>PPL Rank: 736       
Grygla                                            
Watermain - Hydrant Valve Replacement</v>
      </c>
      <c r="E313" s="207" t="s">
        <v>1411</v>
      </c>
      <c r="F313" s="207">
        <v>1</v>
      </c>
      <c r="G313" s="194" t="s">
        <v>1413</v>
      </c>
      <c r="H313" s="194" t="s">
        <v>1413</v>
      </c>
      <c r="I313" s="195">
        <v>0</v>
      </c>
      <c r="J313" s="226">
        <v>0</v>
      </c>
      <c r="K313" s="226">
        <v>0</v>
      </c>
      <c r="L313" s="218">
        <v>0</v>
      </c>
      <c r="M313" s="218" t="s">
        <v>1443</v>
      </c>
      <c r="N313" s="218">
        <v>0</v>
      </c>
      <c r="O313" s="196"/>
      <c r="Q313" s="194">
        <f>VLOOKUP($A313,'[2]Project Data'!$C$6:$BS$682,67,FALSE)</f>
        <v>0</v>
      </c>
    </row>
    <row r="314" spans="1:17" s="142" customFormat="1" ht="42" customHeight="1" x14ac:dyDescent="0.2">
      <c r="A314" s="243">
        <v>158</v>
      </c>
      <c r="B314" s="243" t="s">
        <v>1291</v>
      </c>
      <c r="C314" s="243" t="s">
        <v>1292</v>
      </c>
      <c r="D314" s="244" t="str">
        <f t="shared" si="1"/>
        <v xml:space="preserve">PPL Rank: 158       
Hackensack                                        
Watermain - Looping Project </v>
      </c>
      <c r="E314" s="207" t="s">
        <v>1411</v>
      </c>
      <c r="F314" s="207">
        <v>5</v>
      </c>
      <c r="G314" s="194" t="s">
        <v>1413</v>
      </c>
      <c r="H314" s="194" t="s">
        <v>1413</v>
      </c>
      <c r="I314" s="195">
        <v>0</v>
      </c>
      <c r="J314" s="226">
        <v>0</v>
      </c>
      <c r="K314" s="226">
        <v>0</v>
      </c>
      <c r="L314" s="218">
        <v>0</v>
      </c>
      <c r="M314" s="218">
        <v>0</v>
      </c>
      <c r="N314" s="218">
        <v>0</v>
      </c>
      <c r="O314" s="196"/>
      <c r="Q314" s="194">
        <f>VLOOKUP($A314,'[2]Project Data'!$C$6:$BS$682,67,FALSE)</f>
        <v>0</v>
      </c>
    </row>
    <row r="315" spans="1:17" s="142" customFormat="1" ht="42" customHeight="1" x14ac:dyDescent="0.2">
      <c r="A315" s="243">
        <v>445</v>
      </c>
      <c r="B315" s="243" t="s">
        <v>702</v>
      </c>
      <c r="C315" s="243" t="s">
        <v>738</v>
      </c>
      <c r="D315" s="244" t="str">
        <f t="shared" si="1"/>
        <v>PPL Rank: 445       
Halstad                                           
Storage - Water Tower Rehab</v>
      </c>
      <c r="E315" s="207" t="s">
        <v>1411</v>
      </c>
      <c r="F315" s="207">
        <v>1</v>
      </c>
      <c r="G315" s="194" t="s">
        <v>1413</v>
      </c>
      <c r="H315" s="194" t="s">
        <v>1413</v>
      </c>
      <c r="I315" s="195">
        <v>0</v>
      </c>
      <c r="J315" s="226">
        <v>0</v>
      </c>
      <c r="K315" s="226">
        <v>0</v>
      </c>
      <c r="L315" s="218">
        <v>0</v>
      </c>
      <c r="M315" s="218">
        <v>0</v>
      </c>
      <c r="N315" s="218">
        <v>0</v>
      </c>
      <c r="O315" s="196"/>
      <c r="Q315" s="194">
        <f>VLOOKUP($A315,'[2]Project Data'!$C$6:$BS$682,67,FALSE)</f>
        <v>0</v>
      </c>
    </row>
    <row r="316" spans="1:17" s="142" customFormat="1" ht="42" customHeight="1" x14ac:dyDescent="0.2">
      <c r="A316" s="243">
        <v>446</v>
      </c>
      <c r="B316" s="243" t="s">
        <v>702</v>
      </c>
      <c r="C316" s="243" t="s">
        <v>1012</v>
      </c>
      <c r="D316" s="244" t="str">
        <f t="shared" si="1"/>
        <v xml:space="preserve">PPL Rank: 446       
Halstad                                           
Other - New West Central Regional Water </v>
      </c>
      <c r="E316" s="207" t="s">
        <v>1411</v>
      </c>
      <c r="F316" s="207">
        <v>1</v>
      </c>
      <c r="G316" s="194" t="s">
        <v>1413</v>
      </c>
      <c r="H316" s="194" t="s">
        <v>1413</v>
      </c>
      <c r="I316" s="195">
        <v>0</v>
      </c>
      <c r="J316" s="226">
        <v>0</v>
      </c>
      <c r="K316" s="226">
        <v>0</v>
      </c>
      <c r="L316" s="218">
        <v>0</v>
      </c>
      <c r="M316" s="218">
        <v>0</v>
      </c>
      <c r="N316" s="218">
        <v>0</v>
      </c>
      <c r="O316" s="196"/>
      <c r="Q316" s="194">
        <f>VLOOKUP($A316,'[2]Project Data'!$C$6:$BS$682,67,FALSE)</f>
        <v>0</v>
      </c>
    </row>
    <row r="317" spans="1:17" s="142" customFormat="1" ht="42" customHeight="1" x14ac:dyDescent="0.2">
      <c r="A317" s="243">
        <v>639</v>
      </c>
      <c r="B317" s="243" t="s">
        <v>418</v>
      </c>
      <c r="C317" s="243" t="s">
        <v>302</v>
      </c>
      <c r="D317" s="244" t="str">
        <f t="shared" si="1"/>
        <v>PPL Rank: 639       
Hampton                                           
Storage - New 100,000 Gal Tower</v>
      </c>
      <c r="E317" s="207" t="s">
        <v>1420</v>
      </c>
      <c r="F317" s="207">
        <v>11</v>
      </c>
      <c r="G317" s="194" t="s">
        <v>1413</v>
      </c>
      <c r="H317" s="194" t="s">
        <v>1415</v>
      </c>
      <c r="I317" s="195">
        <v>0</v>
      </c>
      <c r="J317" s="226">
        <v>0</v>
      </c>
      <c r="K317" s="226">
        <v>0</v>
      </c>
      <c r="L317" s="218">
        <v>0</v>
      </c>
      <c r="M317" s="218">
        <v>0</v>
      </c>
      <c r="N317" s="218">
        <v>0</v>
      </c>
      <c r="O317" s="196"/>
      <c r="Q317" s="194">
        <f>VLOOKUP($A317,'[2]Project Data'!$C$6:$BS$682,67,FALSE)</f>
        <v>0</v>
      </c>
    </row>
    <row r="318" spans="1:17" s="142" customFormat="1" ht="42" customHeight="1" x14ac:dyDescent="0.2">
      <c r="A318" s="243">
        <v>691</v>
      </c>
      <c r="B318" s="243" t="s">
        <v>168</v>
      </c>
      <c r="C318" s="243" t="s">
        <v>419</v>
      </c>
      <c r="D318" s="244" t="str">
        <f t="shared" si="1"/>
        <v>PPL Rank: 691       
Hanley Falls                                      
Watermain - Replace &amp; Loop Main</v>
      </c>
      <c r="E318" s="207" t="s">
        <v>165</v>
      </c>
      <c r="F318" s="207" t="s">
        <v>1421</v>
      </c>
      <c r="G318" s="194" t="s">
        <v>1413</v>
      </c>
      <c r="H318" s="194" t="s">
        <v>1413</v>
      </c>
      <c r="I318" s="195">
        <v>0</v>
      </c>
      <c r="J318" s="226">
        <v>0</v>
      </c>
      <c r="K318" s="226">
        <v>0</v>
      </c>
      <c r="L318" s="218">
        <v>0</v>
      </c>
      <c r="M318" s="218" t="s">
        <v>1429</v>
      </c>
      <c r="N318" s="218">
        <v>0</v>
      </c>
      <c r="O318" s="196"/>
      <c r="Q318" s="194">
        <f>VLOOKUP($A318,'[2]Project Data'!$C$6:$BS$682,67,FALSE)</f>
        <v>2625000</v>
      </c>
    </row>
    <row r="319" spans="1:17" s="142" customFormat="1" ht="42" customHeight="1" x14ac:dyDescent="0.2">
      <c r="A319" s="243">
        <v>432</v>
      </c>
      <c r="B319" s="243" t="s">
        <v>421</v>
      </c>
      <c r="C319" s="243" t="s">
        <v>422</v>
      </c>
      <c r="D319" s="244" t="str">
        <f t="shared" si="1"/>
        <v>PPL Rank: 432       
Hanska                                            
Source - Replace Well #1 with #4</v>
      </c>
      <c r="E319" s="207" t="s">
        <v>1414</v>
      </c>
      <c r="F319" s="207">
        <v>9</v>
      </c>
      <c r="G319" s="194" t="s">
        <v>1413</v>
      </c>
      <c r="H319" s="194" t="s">
        <v>1413</v>
      </c>
      <c r="I319" s="195">
        <v>0</v>
      </c>
      <c r="J319" s="226">
        <v>0</v>
      </c>
      <c r="K319" s="226">
        <v>0</v>
      </c>
      <c r="L319" s="218">
        <v>0</v>
      </c>
      <c r="M319" s="218" t="s">
        <v>1443</v>
      </c>
      <c r="N319" s="218">
        <v>74587.5</v>
      </c>
      <c r="O319" s="196"/>
      <c r="Q319" s="194">
        <f>VLOOKUP($A319,'[2]Project Data'!$C$6:$BS$682,67,FALSE)</f>
        <v>114750</v>
      </c>
    </row>
    <row r="320" spans="1:17" s="142" customFormat="1" ht="42" customHeight="1" x14ac:dyDescent="0.2">
      <c r="A320" s="243">
        <v>433</v>
      </c>
      <c r="B320" s="243" t="s">
        <v>421</v>
      </c>
      <c r="C320" s="243" t="s">
        <v>424</v>
      </c>
      <c r="D320" s="244" t="str">
        <f t="shared" si="1"/>
        <v>PPL Rank: 433       
Hanska                                            
Watermain - Repl Transite Main - Phase 2</v>
      </c>
      <c r="E320" s="207" t="s">
        <v>1414</v>
      </c>
      <c r="F320" s="207">
        <v>9</v>
      </c>
      <c r="G320" s="194" t="s">
        <v>1413</v>
      </c>
      <c r="H320" s="194" t="s">
        <v>1413</v>
      </c>
      <c r="I320" s="195">
        <v>0</v>
      </c>
      <c r="J320" s="226">
        <v>0</v>
      </c>
      <c r="K320" s="226">
        <v>0</v>
      </c>
      <c r="L320" s="218">
        <v>1450172.3310085356</v>
      </c>
      <c r="M320" s="218" t="s">
        <v>1443</v>
      </c>
      <c r="N320" s="218">
        <v>682987.5</v>
      </c>
      <c r="O320" s="196"/>
      <c r="Q320" s="194">
        <f>VLOOKUP($A320,'[2]Project Data'!$C$6:$BS$682,67,FALSE)</f>
        <v>1050750</v>
      </c>
    </row>
    <row r="321" spans="1:17" s="142" customFormat="1" ht="42" customHeight="1" x14ac:dyDescent="0.2">
      <c r="A321" s="243">
        <v>659</v>
      </c>
      <c r="B321" s="243" t="s">
        <v>421</v>
      </c>
      <c r="C321" s="243" t="s">
        <v>403</v>
      </c>
      <c r="D321" s="244" t="str">
        <f t="shared" si="1"/>
        <v>PPL Rank: 659       
Hanska                                            
Treatment - New Plant, Remove Fe/Mn</v>
      </c>
      <c r="E321" s="207" t="s">
        <v>1414</v>
      </c>
      <c r="F321" s="207">
        <v>9</v>
      </c>
      <c r="G321" s="194" t="s">
        <v>1413</v>
      </c>
      <c r="H321" s="194" t="s">
        <v>1413</v>
      </c>
      <c r="I321" s="195">
        <v>0</v>
      </c>
      <c r="J321" s="226">
        <v>0</v>
      </c>
      <c r="K321" s="226">
        <v>0</v>
      </c>
      <c r="L321" s="218">
        <v>663772.33100853546</v>
      </c>
      <c r="M321" s="218" t="s">
        <v>1443</v>
      </c>
      <c r="N321" s="218">
        <v>395460</v>
      </c>
      <c r="O321" s="196"/>
      <c r="Q321" s="194">
        <f>VLOOKUP($A321,'[2]Project Data'!$C$6:$BS$682,67,FALSE)</f>
        <v>608400</v>
      </c>
    </row>
    <row r="322" spans="1:17" s="142" customFormat="1" ht="42" customHeight="1" x14ac:dyDescent="0.2">
      <c r="A322" s="243">
        <v>743</v>
      </c>
      <c r="B322" s="243" t="s">
        <v>421</v>
      </c>
      <c r="C322" s="243" t="s">
        <v>423</v>
      </c>
      <c r="D322" s="244" t="str">
        <f t="shared" si="1"/>
        <v>PPL Rank: 743       
Hanska                                            
Storage - Repl w/100,000 Gal Tower</v>
      </c>
      <c r="E322" s="207" t="s">
        <v>1414</v>
      </c>
      <c r="F322" s="207">
        <v>9</v>
      </c>
      <c r="G322" s="194" t="s">
        <v>1413</v>
      </c>
      <c r="H322" s="194" t="s">
        <v>1413</v>
      </c>
      <c r="I322" s="195">
        <v>0</v>
      </c>
      <c r="J322" s="226">
        <v>0</v>
      </c>
      <c r="K322" s="226">
        <v>0</v>
      </c>
      <c r="L322" s="218">
        <v>0</v>
      </c>
      <c r="M322" s="218" t="s">
        <v>1443</v>
      </c>
      <c r="N322" s="218">
        <v>186615</v>
      </c>
      <c r="O322" s="196"/>
      <c r="Q322" s="194">
        <f>VLOOKUP($A322,'[2]Project Data'!$C$6:$BS$682,67,FALSE)</f>
        <v>287100</v>
      </c>
    </row>
    <row r="323" spans="1:17" s="142" customFormat="1" ht="42" customHeight="1" x14ac:dyDescent="0.2">
      <c r="A323" s="243">
        <v>231</v>
      </c>
      <c r="B323" s="243" t="s">
        <v>425</v>
      </c>
      <c r="C323" s="243" t="s">
        <v>362</v>
      </c>
      <c r="D323" s="244" t="str">
        <f t="shared" si="1"/>
        <v>PPL Rank: 231       
Harris                                            
Watermain - Looping</v>
      </c>
      <c r="E323" s="207" t="s">
        <v>165</v>
      </c>
      <c r="F323" s="207" t="s">
        <v>1426</v>
      </c>
      <c r="G323" s="194" t="s">
        <v>1413</v>
      </c>
      <c r="H323" s="194" t="s">
        <v>1415</v>
      </c>
      <c r="I323" s="195">
        <v>44657</v>
      </c>
      <c r="J323" s="226">
        <v>0</v>
      </c>
      <c r="K323" s="226">
        <v>0</v>
      </c>
      <c r="L323" s="218">
        <v>433280</v>
      </c>
      <c r="M323" s="218">
        <v>0</v>
      </c>
      <c r="N323" s="218">
        <v>0</v>
      </c>
      <c r="O323" s="196"/>
      <c r="Q323" s="194">
        <f>VLOOKUP($A323,'[2]Project Data'!$C$6:$BS$682,67,FALSE)</f>
        <v>0</v>
      </c>
    </row>
    <row r="324" spans="1:17" s="142" customFormat="1" ht="42" customHeight="1" x14ac:dyDescent="0.2">
      <c r="A324" s="243">
        <v>232</v>
      </c>
      <c r="B324" s="243" t="s">
        <v>425</v>
      </c>
      <c r="C324" s="243" t="s">
        <v>300</v>
      </c>
      <c r="D324" s="244" t="str">
        <f t="shared" si="1"/>
        <v>PPL Rank: 232       
Harris                                            
Source - New Well</v>
      </c>
      <c r="E324" s="207" t="s">
        <v>165</v>
      </c>
      <c r="F324" s="207" t="s">
        <v>1426</v>
      </c>
      <c r="G324" s="194" t="s">
        <v>1413</v>
      </c>
      <c r="H324" s="194" t="s">
        <v>1413</v>
      </c>
      <c r="I324" s="195">
        <v>44657</v>
      </c>
      <c r="J324" s="226">
        <v>0</v>
      </c>
      <c r="K324" s="226">
        <v>0</v>
      </c>
      <c r="L324" s="218">
        <v>0</v>
      </c>
      <c r="M324" s="218">
        <v>0</v>
      </c>
      <c r="N324" s="218">
        <v>0</v>
      </c>
      <c r="O324" s="196"/>
      <c r="Q324" s="194">
        <f>VLOOKUP($A324,'[2]Project Data'!$C$6:$BS$682,67,FALSE)</f>
        <v>0</v>
      </c>
    </row>
    <row r="325" spans="1:17" s="142" customFormat="1" ht="42" customHeight="1" x14ac:dyDescent="0.2">
      <c r="A325" s="243">
        <v>638</v>
      </c>
      <c r="B325" s="243" t="s">
        <v>425</v>
      </c>
      <c r="C325" s="243" t="s">
        <v>310</v>
      </c>
      <c r="D325" s="244" t="str">
        <f t="shared" si="1"/>
        <v>PPL Rank: 638       
Harris                                            
Storage - Tower Rehab</v>
      </c>
      <c r="E325" s="207" t="s">
        <v>165</v>
      </c>
      <c r="F325" s="207" t="s">
        <v>1426</v>
      </c>
      <c r="G325" s="194" t="s">
        <v>1415</v>
      </c>
      <c r="H325" s="194" t="s">
        <v>1413</v>
      </c>
      <c r="I325" s="195">
        <v>44657</v>
      </c>
      <c r="J325" s="226">
        <v>45250</v>
      </c>
      <c r="K325" s="226">
        <v>0</v>
      </c>
      <c r="L325" s="218">
        <v>354080.80000000005</v>
      </c>
      <c r="M325" s="218">
        <v>0</v>
      </c>
      <c r="N325" s="218">
        <v>0</v>
      </c>
      <c r="O325" s="196"/>
      <c r="Q325" s="194">
        <f>VLOOKUP($A325,'[2]Project Data'!$C$6:$BS$682,67,FALSE)</f>
        <v>0</v>
      </c>
    </row>
    <row r="326" spans="1:17" s="142" customFormat="1" ht="42" customHeight="1" x14ac:dyDescent="0.2">
      <c r="A326" s="243">
        <v>634</v>
      </c>
      <c r="B326" s="243" t="s">
        <v>1293</v>
      </c>
      <c r="C326" s="243" t="s">
        <v>1294</v>
      </c>
      <c r="D326" s="244" t="str">
        <f t="shared" si="1"/>
        <v>PPL Rank: 634       
Hastings                                          
Treatment - Treatment for PFAS Phase 1</v>
      </c>
      <c r="E326" s="207" t="s">
        <v>1420</v>
      </c>
      <c r="F326" s="207">
        <v>11</v>
      </c>
      <c r="G326" s="194" t="s">
        <v>1413</v>
      </c>
      <c r="H326" s="194" t="s">
        <v>1413</v>
      </c>
      <c r="I326" s="195">
        <v>0</v>
      </c>
      <c r="J326" s="226">
        <v>0</v>
      </c>
      <c r="K326" s="226">
        <v>0</v>
      </c>
      <c r="L326" s="218">
        <v>0</v>
      </c>
      <c r="M326" s="218">
        <v>0</v>
      </c>
      <c r="N326" s="218">
        <v>0</v>
      </c>
      <c r="O326" s="196"/>
      <c r="Q326" s="194">
        <f>VLOOKUP($A326,'[2]Project Data'!$C$6:$BS$682,67,FALSE)</f>
        <v>0</v>
      </c>
    </row>
    <row r="327" spans="1:17" s="142" customFormat="1" ht="42" customHeight="1" x14ac:dyDescent="0.2">
      <c r="A327" s="243">
        <v>635</v>
      </c>
      <c r="B327" s="243" t="s">
        <v>1293</v>
      </c>
      <c r="C327" s="243" t="s">
        <v>1295</v>
      </c>
      <c r="D327" s="244" t="str">
        <f t="shared" si="1"/>
        <v>PPL Rank: 635       
Hastings                                          
Treatment - Treatment for PFAS Phase 2</v>
      </c>
      <c r="E327" s="207" t="s">
        <v>1420</v>
      </c>
      <c r="F327" s="207">
        <v>11</v>
      </c>
      <c r="G327" s="194" t="s">
        <v>1413</v>
      </c>
      <c r="H327" s="194" t="s">
        <v>1413</v>
      </c>
      <c r="I327" s="195">
        <v>0</v>
      </c>
      <c r="J327" s="226">
        <v>0</v>
      </c>
      <c r="K327" s="226">
        <v>0</v>
      </c>
      <c r="L327" s="218">
        <v>0</v>
      </c>
      <c r="M327" s="218">
        <v>0</v>
      </c>
      <c r="N327" s="218">
        <v>0</v>
      </c>
      <c r="O327" s="196"/>
      <c r="Q327" s="194">
        <f>VLOOKUP($A327,'[2]Project Data'!$C$6:$BS$682,67,FALSE)</f>
        <v>0</v>
      </c>
    </row>
    <row r="328" spans="1:17" s="142" customFormat="1" ht="42" customHeight="1" x14ac:dyDescent="0.2">
      <c r="A328" s="243">
        <v>636</v>
      </c>
      <c r="B328" s="243" t="s">
        <v>1293</v>
      </c>
      <c r="C328" s="243" t="s">
        <v>1296</v>
      </c>
      <c r="D328" s="244" t="str">
        <f t="shared" si="1"/>
        <v>PPL Rank: 636       
Hastings                                          
Treatment - Treatment for PFAS Phase 3</v>
      </c>
      <c r="E328" s="207" t="s">
        <v>1420</v>
      </c>
      <c r="F328" s="207">
        <v>11</v>
      </c>
      <c r="G328" s="194" t="s">
        <v>1413</v>
      </c>
      <c r="H328" s="194" t="s">
        <v>1413</v>
      </c>
      <c r="I328" s="195">
        <v>0</v>
      </c>
      <c r="J328" s="226">
        <v>0</v>
      </c>
      <c r="K328" s="226">
        <v>0</v>
      </c>
      <c r="L328" s="218">
        <v>0</v>
      </c>
      <c r="M328" s="218">
        <v>0</v>
      </c>
      <c r="N328" s="218">
        <v>0</v>
      </c>
      <c r="O328" s="196"/>
      <c r="Q328" s="194">
        <f>VLOOKUP($A328,'[2]Project Data'!$C$6:$BS$682,67,FALSE)</f>
        <v>0</v>
      </c>
    </row>
    <row r="329" spans="1:17" s="142" customFormat="1" ht="42" customHeight="1" x14ac:dyDescent="0.2">
      <c r="A329" s="243">
        <v>758</v>
      </c>
      <c r="B329" s="243" t="s">
        <v>108</v>
      </c>
      <c r="C329" s="243" t="s">
        <v>426</v>
      </c>
      <c r="D329" s="244" t="str">
        <f t="shared" si="1"/>
        <v>PPL Rank: 758       
Hawley                                            
Watermain - Replace, Phase 3</v>
      </c>
      <c r="E329" s="207" t="s">
        <v>1416</v>
      </c>
      <c r="F329" s="207">
        <v>4</v>
      </c>
      <c r="G329" s="194" t="s">
        <v>1413</v>
      </c>
      <c r="H329" s="194" t="s">
        <v>1413</v>
      </c>
      <c r="I329" s="195">
        <v>0</v>
      </c>
      <c r="J329" s="226">
        <v>0</v>
      </c>
      <c r="K329" s="226">
        <v>0</v>
      </c>
      <c r="L329" s="218">
        <v>0</v>
      </c>
      <c r="M329" s="218">
        <v>0</v>
      </c>
      <c r="N329" s="218">
        <v>0</v>
      </c>
      <c r="O329" s="196"/>
      <c r="Q329" s="194">
        <f>VLOOKUP($A329,'[2]Project Data'!$C$6:$BS$682,67,FALSE)</f>
        <v>0</v>
      </c>
    </row>
    <row r="330" spans="1:17" s="142" customFormat="1" ht="42" customHeight="1" x14ac:dyDescent="0.2">
      <c r="A330" s="243">
        <v>4</v>
      </c>
      <c r="B330" s="243" t="s">
        <v>938</v>
      </c>
      <c r="C330" s="243" t="s">
        <v>1013</v>
      </c>
      <c r="D330" s="244" t="str">
        <f t="shared" si="1"/>
        <v>PPL Rank: 4         
Hayward                                           
Treatment - Radium Treatment &amp; New Well</v>
      </c>
      <c r="E330" s="207" t="s">
        <v>1414</v>
      </c>
      <c r="F330" s="207">
        <v>10</v>
      </c>
      <c r="G330" s="194" t="s">
        <v>1413</v>
      </c>
      <c r="H330" s="194" t="s">
        <v>1413</v>
      </c>
      <c r="I330" s="195">
        <v>0</v>
      </c>
      <c r="J330" s="226">
        <v>0</v>
      </c>
      <c r="K330" s="226">
        <v>0</v>
      </c>
      <c r="L330" s="218">
        <v>0</v>
      </c>
      <c r="M330" s="218" t="s">
        <v>1431</v>
      </c>
      <c r="N330" s="218">
        <v>0</v>
      </c>
      <c r="O330" s="196"/>
      <c r="Q330" s="194">
        <f>VLOOKUP($A330,'[2]Project Data'!$C$6:$BS$682,67,FALSE)</f>
        <v>0</v>
      </c>
    </row>
    <row r="331" spans="1:17" s="142" customFormat="1" ht="42" customHeight="1" x14ac:dyDescent="0.2">
      <c r="A331" s="243">
        <v>391</v>
      </c>
      <c r="B331" s="243" t="s">
        <v>938</v>
      </c>
      <c r="C331" s="243" t="s">
        <v>442</v>
      </c>
      <c r="D331" s="244" t="str">
        <f t="shared" si="1"/>
        <v>PPL Rank: 391       
Hayward                                           
Watermain - Replacement</v>
      </c>
      <c r="E331" s="207" t="s">
        <v>1414</v>
      </c>
      <c r="F331" s="207">
        <v>10</v>
      </c>
      <c r="G331" s="194" t="s">
        <v>1413</v>
      </c>
      <c r="H331" s="194" t="s">
        <v>1413</v>
      </c>
      <c r="I331" s="195">
        <v>0</v>
      </c>
      <c r="J331" s="226">
        <v>0</v>
      </c>
      <c r="K331" s="226">
        <v>0</v>
      </c>
      <c r="L331" s="218">
        <v>0</v>
      </c>
      <c r="M331" s="218" t="s">
        <v>1431</v>
      </c>
      <c r="N331" s="218">
        <v>0</v>
      </c>
      <c r="O331" s="196"/>
      <c r="Q331" s="194">
        <f>VLOOKUP($A331,'[2]Project Data'!$C$6:$BS$682,67,FALSE)</f>
        <v>0</v>
      </c>
    </row>
    <row r="332" spans="1:17" s="142" customFormat="1" ht="42" customHeight="1" x14ac:dyDescent="0.2">
      <c r="A332" s="243">
        <v>205</v>
      </c>
      <c r="B332" s="243" t="s">
        <v>703</v>
      </c>
      <c r="C332" s="243" t="s">
        <v>739</v>
      </c>
      <c r="D332" s="244" t="str">
        <f t="shared" si="1"/>
        <v>PPL Rank: 205       
Hector                                            
Watermain - looping</v>
      </c>
      <c r="E332" s="207" t="s">
        <v>165</v>
      </c>
      <c r="F332" s="207" t="s">
        <v>1423</v>
      </c>
      <c r="G332" s="194" t="s">
        <v>1413</v>
      </c>
      <c r="H332" s="194" t="s">
        <v>1413</v>
      </c>
      <c r="I332" s="195">
        <v>0</v>
      </c>
      <c r="J332" s="226">
        <v>0</v>
      </c>
      <c r="K332" s="226">
        <v>0</v>
      </c>
      <c r="L332" s="218">
        <v>0</v>
      </c>
      <c r="M332" s="218">
        <v>0</v>
      </c>
      <c r="N332" s="218">
        <v>0</v>
      </c>
      <c r="O332" s="196"/>
      <c r="Q332" s="194">
        <f>VLOOKUP($A332,'[2]Project Data'!$C$6:$BS$682,67,FALSE)</f>
        <v>0</v>
      </c>
    </row>
    <row r="333" spans="1:17" s="142" customFormat="1" ht="42" customHeight="1" x14ac:dyDescent="0.2">
      <c r="A333" s="243">
        <v>515</v>
      </c>
      <c r="B333" s="243" t="s">
        <v>703</v>
      </c>
      <c r="C333" s="243" t="s">
        <v>442</v>
      </c>
      <c r="D333" s="244" t="str">
        <f t="shared" si="1"/>
        <v>PPL Rank: 515       
Hector                                            
Watermain - Replacement</v>
      </c>
      <c r="E333" s="207" t="s">
        <v>165</v>
      </c>
      <c r="F333" s="207" t="s">
        <v>1423</v>
      </c>
      <c r="G333" s="194" t="s">
        <v>1413</v>
      </c>
      <c r="H333" s="194" t="s">
        <v>1413</v>
      </c>
      <c r="I333" s="195">
        <v>0</v>
      </c>
      <c r="J333" s="226">
        <v>0</v>
      </c>
      <c r="K333" s="226">
        <v>0</v>
      </c>
      <c r="L333" s="218">
        <v>0</v>
      </c>
      <c r="M333" s="218">
        <v>0</v>
      </c>
      <c r="N333" s="218">
        <v>0</v>
      </c>
      <c r="O333" s="196"/>
      <c r="Q333" s="194">
        <f>VLOOKUP($A333,'[2]Project Data'!$C$6:$BS$682,67,FALSE)</f>
        <v>0</v>
      </c>
    </row>
    <row r="334" spans="1:17" s="142" customFormat="1" ht="42" customHeight="1" x14ac:dyDescent="0.2">
      <c r="A334" s="243">
        <v>622</v>
      </c>
      <c r="B334" s="243" t="s">
        <v>939</v>
      </c>
      <c r="C334" s="243" t="s">
        <v>1014</v>
      </c>
      <c r="D334" s="244" t="str">
        <f t="shared" si="1"/>
        <v>PPL Rank: 622       
Henderson                                         
Treatment - New Iron Removal Plant</v>
      </c>
      <c r="E334" s="207" t="s">
        <v>1414</v>
      </c>
      <c r="F334" s="207">
        <v>9</v>
      </c>
      <c r="G334" s="194" t="s">
        <v>1413</v>
      </c>
      <c r="H334" s="194" t="s">
        <v>1413</v>
      </c>
      <c r="I334" s="195">
        <v>0</v>
      </c>
      <c r="J334" s="226">
        <v>0</v>
      </c>
      <c r="K334" s="226">
        <v>0</v>
      </c>
      <c r="L334" s="218">
        <v>0</v>
      </c>
      <c r="M334" s="218">
        <v>0</v>
      </c>
      <c r="N334" s="218">
        <v>0</v>
      </c>
      <c r="O334" s="196"/>
      <c r="Q334" s="194">
        <f>VLOOKUP($A334,'[2]Project Data'!$C$6:$BS$682,67,FALSE)</f>
        <v>0</v>
      </c>
    </row>
    <row r="335" spans="1:17" s="142" customFormat="1" ht="42" customHeight="1" x14ac:dyDescent="0.2">
      <c r="A335" s="243">
        <v>623</v>
      </c>
      <c r="B335" s="243" t="s">
        <v>939</v>
      </c>
      <c r="C335" s="243" t="s">
        <v>1015</v>
      </c>
      <c r="D335" s="244" t="str">
        <f t="shared" si="1"/>
        <v>PPL Rank: 623       
Henderson                                         
Watermain - Replacement &amp; Upgrades</v>
      </c>
      <c r="E335" s="207" t="s">
        <v>1414</v>
      </c>
      <c r="F335" s="207">
        <v>9</v>
      </c>
      <c r="G335" s="194" t="s">
        <v>1413</v>
      </c>
      <c r="H335" s="194" t="s">
        <v>1413</v>
      </c>
      <c r="I335" s="195">
        <v>0</v>
      </c>
      <c r="J335" s="226">
        <v>0</v>
      </c>
      <c r="K335" s="226">
        <v>0</v>
      </c>
      <c r="L335" s="218">
        <v>0</v>
      </c>
      <c r="M335" s="218">
        <v>0</v>
      </c>
      <c r="N335" s="218">
        <v>0</v>
      </c>
      <c r="O335" s="196"/>
      <c r="Q335" s="194">
        <f>VLOOKUP($A335,'[2]Project Data'!$C$6:$BS$682,67,FALSE)</f>
        <v>0</v>
      </c>
    </row>
    <row r="336" spans="1:17" s="142" customFormat="1" ht="42" customHeight="1" x14ac:dyDescent="0.2">
      <c r="A336" s="243">
        <v>349</v>
      </c>
      <c r="B336" s="243" t="s">
        <v>427</v>
      </c>
      <c r="C336" s="243" t="s">
        <v>428</v>
      </c>
      <c r="D336" s="244" t="str">
        <f t="shared" si="1"/>
        <v>PPL Rank: 349       
Hendrum                                           
Storage - Repl 50,000 Gal Tower</v>
      </c>
      <c r="E336" s="207" t="s">
        <v>1411</v>
      </c>
      <c r="F336" s="207">
        <v>1</v>
      </c>
      <c r="G336" s="194" t="s">
        <v>1413</v>
      </c>
      <c r="H336" s="194" t="s">
        <v>1413</v>
      </c>
      <c r="I336" s="195">
        <v>0</v>
      </c>
      <c r="J336" s="226">
        <v>0</v>
      </c>
      <c r="K336" s="226">
        <v>0</v>
      </c>
      <c r="L336" s="218">
        <v>0</v>
      </c>
      <c r="M336" s="218" t="s">
        <v>1431</v>
      </c>
      <c r="N336" s="218">
        <v>0</v>
      </c>
      <c r="O336" s="196"/>
      <c r="Q336" s="194">
        <f>VLOOKUP($A336,'[2]Project Data'!$C$6:$BS$682,67,FALSE)</f>
        <v>0</v>
      </c>
    </row>
    <row r="337" spans="1:17" s="142" customFormat="1" ht="42" customHeight="1" x14ac:dyDescent="0.2">
      <c r="A337" s="243">
        <v>29</v>
      </c>
      <c r="B337" s="243" t="s">
        <v>109</v>
      </c>
      <c r="C337" s="243" t="s">
        <v>1016</v>
      </c>
      <c r="D337" s="244" t="str">
        <f t="shared" si="1"/>
        <v>PPL Rank: 29        
Henning                                           
Other - LSL Replacement</v>
      </c>
      <c r="E337" s="207" t="s">
        <v>1416</v>
      </c>
      <c r="F337" s="207">
        <v>4</v>
      </c>
      <c r="G337" s="194" t="s">
        <v>1413</v>
      </c>
      <c r="H337" s="194" t="s">
        <v>1413</v>
      </c>
      <c r="I337" s="195">
        <v>0</v>
      </c>
      <c r="J337" s="226">
        <v>0</v>
      </c>
      <c r="K337" s="226">
        <v>0</v>
      </c>
      <c r="L337" s="218">
        <v>2660000</v>
      </c>
      <c r="M337" s="218">
        <v>0</v>
      </c>
      <c r="N337" s="218">
        <v>0</v>
      </c>
      <c r="O337" s="196"/>
      <c r="Q337" s="194">
        <f>VLOOKUP($A337,'[2]Project Data'!$C$6:$BS$682,67,FALSE)</f>
        <v>0</v>
      </c>
    </row>
    <row r="338" spans="1:17" s="142" customFormat="1" ht="42" customHeight="1" x14ac:dyDescent="0.2">
      <c r="A338" s="243">
        <v>323</v>
      </c>
      <c r="B338" s="243" t="s">
        <v>109</v>
      </c>
      <c r="C338" s="243" t="s">
        <v>740</v>
      </c>
      <c r="D338" s="244" t="str">
        <f t="shared" si="1"/>
        <v>PPL Rank: 323       
Henning                                           
Watermain - Inman St. Underground Imprvm</v>
      </c>
      <c r="E338" s="207" t="s">
        <v>1434</v>
      </c>
      <c r="F338" s="207">
        <v>4</v>
      </c>
      <c r="G338" s="194" t="s">
        <v>1415</v>
      </c>
      <c r="H338" s="194" t="s">
        <v>1413</v>
      </c>
      <c r="I338" s="195">
        <v>44652</v>
      </c>
      <c r="J338" s="226">
        <v>45093</v>
      </c>
      <c r="K338" s="226">
        <v>0</v>
      </c>
      <c r="L338" s="218">
        <v>0</v>
      </c>
      <c r="M338" s="218">
        <v>0</v>
      </c>
      <c r="N338" s="218">
        <v>0</v>
      </c>
      <c r="O338" s="196"/>
      <c r="Q338" s="194">
        <f>VLOOKUP($A338,'[2]Project Data'!$C$6:$BS$682,67,FALSE)</f>
        <v>0</v>
      </c>
    </row>
    <row r="339" spans="1:17" s="142" customFormat="1" ht="42" customHeight="1" x14ac:dyDescent="0.2">
      <c r="A339" s="243">
        <v>341</v>
      </c>
      <c r="B339" s="243" t="s">
        <v>109</v>
      </c>
      <c r="C339" s="243" t="s">
        <v>366</v>
      </c>
      <c r="D339" s="244" t="str">
        <f t="shared" si="1"/>
        <v>PPL Rank: 341       
Henning                                           
Watermain - Replace Cast Iron Main</v>
      </c>
      <c r="E339" s="207" t="s">
        <v>1416</v>
      </c>
      <c r="F339" s="207">
        <v>4</v>
      </c>
      <c r="G339" s="194" t="s">
        <v>1415</v>
      </c>
      <c r="H339" s="194" t="s">
        <v>1413</v>
      </c>
      <c r="I339" s="195">
        <v>45083</v>
      </c>
      <c r="J339" s="226">
        <v>0</v>
      </c>
      <c r="K339" s="226">
        <v>5000000</v>
      </c>
      <c r="L339" s="218">
        <v>5000000</v>
      </c>
      <c r="M339" s="218">
        <v>0</v>
      </c>
      <c r="N339" s="218">
        <v>0</v>
      </c>
      <c r="O339" s="196"/>
      <c r="Q339" s="194">
        <f>VLOOKUP($A339,'[2]Project Data'!$C$6:$BS$682,67,FALSE)</f>
        <v>0</v>
      </c>
    </row>
    <row r="340" spans="1:17" s="142" customFormat="1" ht="42" customHeight="1" x14ac:dyDescent="0.2">
      <c r="A340" s="243">
        <v>347</v>
      </c>
      <c r="B340" s="243" t="s">
        <v>109</v>
      </c>
      <c r="C340" s="243" t="s">
        <v>1297</v>
      </c>
      <c r="D340" s="244" t="str">
        <f t="shared" si="1"/>
        <v>PPL Rank: 347       
Henning                                           
Treatment - Facility Rehab</v>
      </c>
      <c r="E340" s="207" t="s">
        <v>1416</v>
      </c>
      <c r="F340" s="207">
        <v>4</v>
      </c>
      <c r="G340" s="194" t="s">
        <v>1413</v>
      </c>
      <c r="H340" s="194" t="s">
        <v>1415</v>
      </c>
      <c r="I340" s="195">
        <v>0</v>
      </c>
      <c r="J340" s="226">
        <v>0</v>
      </c>
      <c r="K340" s="226">
        <v>0</v>
      </c>
      <c r="L340" s="218">
        <v>2089173.5783843775</v>
      </c>
      <c r="M340" s="218">
        <v>0</v>
      </c>
      <c r="N340" s="218">
        <v>0</v>
      </c>
      <c r="O340" s="196"/>
      <c r="Q340" s="194">
        <f>VLOOKUP($A340,'[2]Project Data'!$C$6:$BS$682,67,FALSE)</f>
        <v>0</v>
      </c>
    </row>
    <row r="341" spans="1:17" s="142" customFormat="1" ht="42" customHeight="1" x14ac:dyDescent="0.2">
      <c r="A341" s="243">
        <v>327</v>
      </c>
      <c r="B341" s="243" t="s">
        <v>429</v>
      </c>
      <c r="C341" s="243" t="s">
        <v>430</v>
      </c>
      <c r="D341" s="244" t="str">
        <f t="shared" si="1"/>
        <v>PPL Rank: 327       
Herman                                            
Source - New Well #2/Rehab #1</v>
      </c>
      <c r="E341" s="207" t="s">
        <v>1416</v>
      </c>
      <c r="F341" s="207">
        <v>4</v>
      </c>
      <c r="G341" s="194" t="s">
        <v>1413</v>
      </c>
      <c r="H341" s="194" t="s">
        <v>1413</v>
      </c>
      <c r="I341" s="195">
        <v>0</v>
      </c>
      <c r="J341" s="226">
        <v>0</v>
      </c>
      <c r="K341" s="226">
        <v>0</v>
      </c>
      <c r="L341" s="218">
        <v>0</v>
      </c>
      <c r="M341" s="218">
        <v>0</v>
      </c>
      <c r="N341" s="218">
        <v>0</v>
      </c>
      <c r="O341" s="196"/>
      <c r="Q341" s="194">
        <f>VLOOKUP($A341,'[2]Project Data'!$C$6:$BS$682,67,FALSE)</f>
        <v>0</v>
      </c>
    </row>
    <row r="342" spans="1:17" s="142" customFormat="1" ht="42" customHeight="1" x14ac:dyDescent="0.2">
      <c r="A342" s="243">
        <v>328</v>
      </c>
      <c r="B342" s="243" t="s">
        <v>429</v>
      </c>
      <c r="C342" s="243" t="s">
        <v>431</v>
      </c>
      <c r="D342" s="244" t="str">
        <f t="shared" si="1"/>
        <v>PPL Rank: 328       
Herman                                            
Storage - Replace Elevated Tower</v>
      </c>
      <c r="E342" s="207" t="s">
        <v>1416</v>
      </c>
      <c r="F342" s="207">
        <v>4</v>
      </c>
      <c r="G342" s="194" t="s">
        <v>1413</v>
      </c>
      <c r="H342" s="194" t="s">
        <v>1413</v>
      </c>
      <c r="I342" s="195">
        <v>0</v>
      </c>
      <c r="J342" s="226">
        <v>0</v>
      </c>
      <c r="K342" s="226">
        <v>0</v>
      </c>
      <c r="L342" s="218">
        <v>0</v>
      </c>
      <c r="M342" s="218">
        <v>0</v>
      </c>
      <c r="N342" s="218">
        <v>0</v>
      </c>
      <c r="O342" s="196"/>
      <c r="Q342" s="194">
        <f>VLOOKUP($A342,'[2]Project Data'!$C$6:$BS$682,67,FALSE)</f>
        <v>0</v>
      </c>
    </row>
    <row r="343" spans="1:17" s="142" customFormat="1" ht="42" customHeight="1" x14ac:dyDescent="0.2">
      <c r="A343" s="243">
        <v>329</v>
      </c>
      <c r="B343" s="243" t="s">
        <v>429</v>
      </c>
      <c r="C343" s="243" t="s">
        <v>432</v>
      </c>
      <c r="D343" s="244" t="str">
        <f t="shared" si="1"/>
        <v>PPL Rank: 329       
Herman                                            
Watermain - Loop and Replace</v>
      </c>
      <c r="E343" s="207" t="s">
        <v>1416</v>
      </c>
      <c r="F343" s="207">
        <v>4</v>
      </c>
      <c r="G343" s="194" t="s">
        <v>1413</v>
      </c>
      <c r="H343" s="194" t="s">
        <v>1413</v>
      </c>
      <c r="I343" s="195">
        <v>0</v>
      </c>
      <c r="J343" s="226">
        <v>0</v>
      </c>
      <c r="K343" s="226">
        <v>0</v>
      </c>
      <c r="L343" s="218">
        <v>0</v>
      </c>
      <c r="M343" s="218">
        <v>0</v>
      </c>
      <c r="N343" s="218">
        <v>0</v>
      </c>
      <c r="O343" s="196"/>
      <c r="Q343" s="194">
        <f>VLOOKUP($A343,'[2]Project Data'!$C$6:$BS$682,67,FALSE)</f>
        <v>0</v>
      </c>
    </row>
    <row r="344" spans="1:17" s="142" customFormat="1" ht="42" customHeight="1" x14ac:dyDescent="0.2">
      <c r="A344" s="243">
        <v>306</v>
      </c>
      <c r="B344" s="243" t="s">
        <v>433</v>
      </c>
      <c r="C344" s="243" t="s">
        <v>434</v>
      </c>
      <c r="D344" s="244" t="str">
        <f t="shared" si="1"/>
        <v>PPL Rank: 306       
Heron Lake                                        
Storage - Replace 100,000 Gal Tower</v>
      </c>
      <c r="E344" s="207" t="s">
        <v>1417</v>
      </c>
      <c r="F344" s="207">
        <v>8</v>
      </c>
      <c r="G344" s="194" t="s">
        <v>1413</v>
      </c>
      <c r="H344" s="194" t="s">
        <v>1413</v>
      </c>
      <c r="I344" s="195">
        <v>0</v>
      </c>
      <c r="J344" s="226">
        <v>0</v>
      </c>
      <c r="K344" s="226">
        <v>0</v>
      </c>
      <c r="L344" s="218">
        <v>640000</v>
      </c>
      <c r="M344" s="218" t="s">
        <v>1443</v>
      </c>
      <c r="N344" s="218">
        <v>390000</v>
      </c>
      <c r="O344" s="196"/>
      <c r="Q344" s="194">
        <f>VLOOKUP($A344,'[2]Project Data'!$C$6:$BS$682,67,FALSE)</f>
        <v>600000</v>
      </c>
    </row>
    <row r="345" spans="1:17" s="142" customFormat="1" ht="42" customHeight="1" x14ac:dyDescent="0.2">
      <c r="A345" s="243">
        <v>46</v>
      </c>
      <c r="B345" s="243" t="s">
        <v>940</v>
      </c>
      <c r="C345" s="243" t="s">
        <v>1054</v>
      </c>
      <c r="D345" s="244" t="str">
        <f t="shared" si="1"/>
        <v>PPL Rank: 46        
Hibbing                                           
Other - LSL Replacement Phase 2</v>
      </c>
      <c r="E345" s="207" t="s">
        <v>1416</v>
      </c>
      <c r="F345" s="207" t="s">
        <v>1422</v>
      </c>
      <c r="G345" s="194" t="s">
        <v>1413</v>
      </c>
      <c r="H345" s="194" t="s">
        <v>1415</v>
      </c>
      <c r="I345" s="195">
        <v>0</v>
      </c>
      <c r="J345" s="226">
        <v>0</v>
      </c>
      <c r="K345" s="226">
        <v>0</v>
      </c>
      <c r="L345" s="218">
        <v>0</v>
      </c>
      <c r="M345" s="218">
        <v>0</v>
      </c>
      <c r="N345" s="218">
        <v>0</v>
      </c>
      <c r="O345" s="196"/>
      <c r="Q345" s="194">
        <f>VLOOKUP($A345,'[2]Project Data'!$C$6:$BS$682,67,FALSE)</f>
        <v>0</v>
      </c>
    </row>
    <row r="346" spans="1:17" s="142" customFormat="1" ht="42" customHeight="1" x14ac:dyDescent="0.2">
      <c r="A346" s="243">
        <v>47</v>
      </c>
      <c r="B346" s="243" t="s">
        <v>940</v>
      </c>
      <c r="C346" s="243" t="s">
        <v>1298</v>
      </c>
      <c r="D346" s="244" t="str">
        <f t="shared" si="1"/>
        <v>PPL Rank: 47        
Hibbing                                           
Other - LSL Replacement  Phase 1</v>
      </c>
      <c r="E346" s="207" t="s">
        <v>1416</v>
      </c>
      <c r="F346" s="207" t="s">
        <v>1422</v>
      </c>
      <c r="G346" s="194" t="s">
        <v>1413</v>
      </c>
      <c r="H346" s="194" t="s">
        <v>1415</v>
      </c>
      <c r="I346" s="195">
        <v>0</v>
      </c>
      <c r="J346" s="226">
        <v>0</v>
      </c>
      <c r="K346" s="226">
        <v>0</v>
      </c>
      <c r="L346" s="218">
        <v>0</v>
      </c>
      <c r="M346" s="218">
        <v>0</v>
      </c>
      <c r="N346" s="218">
        <v>0</v>
      </c>
      <c r="O346" s="196"/>
      <c r="Q346" s="194">
        <f>VLOOKUP($A346,'[2]Project Data'!$C$6:$BS$682,67,FALSE)</f>
        <v>0</v>
      </c>
    </row>
    <row r="347" spans="1:17" s="142" customFormat="1" ht="42" customHeight="1" x14ac:dyDescent="0.2">
      <c r="A347" s="243">
        <v>400</v>
      </c>
      <c r="B347" s="243" t="s">
        <v>940</v>
      </c>
      <c r="C347" s="243" t="s">
        <v>1017</v>
      </c>
      <c r="D347" s="244" t="str">
        <f t="shared" si="1"/>
        <v>PPL Rank: 400       
Hibbing                                           
Source - Well Houses Rehab</v>
      </c>
      <c r="E347" s="207" t="s">
        <v>1416</v>
      </c>
      <c r="F347" s="207" t="s">
        <v>1422</v>
      </c>
      <c r="G347" s="194" t="s">
        <v>1413</v>
      </c>
      <c r="H347" s="194" t="s">
        <v>1415</v>
      </c>
      <c r="I347" s="195">
        <v>45078</v>
      </c>
      <c r="J347" s="226">
        <v>0</v>
      </c>
      <c r="K347" s="226">
        <v>0</v>
      </c>
      <c r="L347" s="218">
        <v>0</v>
      </c>
      <c r="M347" s="218">
        <v>0</v>
      </c>
      <c r="N347" s="218">
        <v>0</v>
      </c>
      <c r="O347" s="196"/>
      <c r="Q347" s="194">
        <f>VLOOKUP($A347,'[2]Project Data'!$C$6:$BS$682,67,FALSE)</f>
        <v>0</v>
      </c>
    </row>
    <row r="348" spans="1:17" s="142" customFormat="1" ht="42" customHeight="1" x14ac:dyDescent="0.2">
      <c r="A348" s="243">
        <v>401</v>
      </c>
      <c r="B348" s="243" t="s">
        <v>940</v>
      </c>
      <c r="C348" s="243" t="s">
        <v>321</v>
      </c>
      <c r="D348" s="244" t="str">
        <f t="shared" si="1"/>
        <v>PPL Rank: 401       
Hibbing                                           
Treatment - Plant Rehab</v>
      </c>
      <c r="E348" s="207" t="s">
        <v>1416</v>
      </c>
      <c r="F348" s="207" t="s">
        <v>1422</v>
      </c>
      <c r="G348" s="194" t="s">
        <v>1415</v>
      </c>
      <c r="H348" s="194" t="s">
        <v>1413</v>
      </c>
      <c r="I348" s="195">
        <v>45078</v>
      </c>
      <c r="J348" s="226">
        <v>45264</v>
      </c>
      <c r="K348" s="226">
        <v>0</v>
      </c>
      <c r="L348" s="218">
        <v>0</v>
      </c>
      <c r="M348" s="218">
        <v>0</v>
      </c>
      <c r="N348" s="218">
        <v>0</v>
      </c>
      <c r="O348" s="196"/>
      <c r="Q348" s="194">
        <f>VLOOKUP($A348,'[2]Project Data'!$C$6:$BS$682,67,FALSE)</f>
        <v>0</v>
      </c>
    </row>
    <row r="349" spans="1:17" s="142" customFormat="1" ht="42" customHeight="1" x14ac:dyDescent="0.2">
      <c r="A349" s="243">
        <v>402</v>
      </c>
      <c r="B349" s="243" t="s">
        <v>940</v>
      </c>
      <c r="C349" s="243" t="s">
        <v>1018</v>
      </c>
      <c r="D349" s="244" t="str">
        <f t="shared" si="1"/>
        <v>PPL Rank: 402       
Hibbing                                           
Treatment - Plant for Carey Valley Well</v>
      </c>
      <c r="E349" s="207" t="s">
        <v>1416</v>
      </c>
      <c r="F349" s="207" t="s">
        <v>1422</v>
      </c>
      <c r="G349" s="194" t="s">
        <v>1413</v>
      </c>
      <c r="H349" s="194" t="s">
        <v>1415</v>
      </c>
      <c r="I349" s="195">
        <v>45078</v>
      </c>
      <c r="J349" s="226">
        <v>0</v>
      </c>
      <c r="K349" s="226">
        <v>0</v>
      </c>
      <c r="L349" s="218">
        <v>0</v>
      </c>
      <c r="M349" s="218">
        <v>0</v>
      </c>
      <c r="N349" s="218">
        <v>0</v>
      </c>
      <c r="O349" s="196"/>
      <c r="Q349" s="194">
        <f>VLOOKUP($A349,'[2]Project Data'!$C$6:$BS$682,67,FALSE)</f>
        <v>0</v>
      </c>
    </row>
    <row r="350" spans="1:17" s="142" customFormat="1" ht="42" customHeight="1" x14ac:dyDescent="0.2">
      <c r="A350" s="243">
        <v>403</v>
      </c>
      <c r="B350" s="243" t="s">
        <v>940</v>
      </c>
      <c r="C350" s="243" t="s">
        <v>1019</v>
      </c>
      <c r="D350" s="244" t="str">
        <f t="shared" si="1"/>
        <v>PPL Rank: 403       
Hibbing                                           
Storage - Mesabi Tower Rehab</v>
      </c>
      <c r="E350" s="207" t="s">
        <v>1416</v>
      </c>
      <c r="F350" s="207" t="s">
        <v>1422</v>
      </c>
      <c r="G350" s="194" t="s">
        <v>1413</v>
      </c>
      <c r="H350" s="194" t="s">
        <v>1415</v>
      </c>
      <c r="I350" s="195">
        <v>0</v>
      </c>
      <c r="J350" s="226">
        <v>0</v>
      </c>
      <c r="K350" s="226">
        <v>0</v>
      </c>
      <c r="L350" s="218">
        <v>0</v>
      </c>
      <c r="M350" s="218">
        <v>0</v>
      </c>
      <c r="N350" s="218">
        <v>0</v>
      </c>
      <c r="O350" s="196"/>
      <c r="Q350" s="194">
        <f>VLOOKUP($A350,'[2]Project Data'!$C$6:$BS$682,67,FALSE)</f>
        <v>0</v>
      </c>
    </row>
    <row r="351" spans="1:17" s="142" customFormat="1" ht="42" customHeight="1" x14ac:dyDescent="0.2">
      <c r="A351" s="243">
        <v>436</v>
      </c>
      <c r="B351" s="243" t="s">
        <v>940</v>
      </c>
      <c r="C351" s="243" t="s">
        <v>1299</v>
      </c>
      <c r="D351" s="244" t="str">
        <f t="shared" si="1"/>
        <v>PPL Rank: 436       
Hibbing                                           
Watermain - Capital Imp Phase 1</v>
      </c>
      <c r="E351" s="207" t="s">
        <v>1416</v>
      </c>
      <c r="F351" s="207" t="s">
        <v>1422</v>
      </c>
      <c r="G351" s="194" t="s">
        <v>1413</v>
      </c>
      <c r="H351" s="194" t="s">
        <v>1415</v>
      </c>
      <c r="I351" s="195">
        <v>0</v>
      </c>
      <c r="J351" s="226">
        <v>0</v>
      </c>
      <c r="K351" s="226">
        <v>0</v>
      </c>
      <c r="L351" s="218">
        <v>0</v>
      </c>
      <c r="M351" s="218">
        <v>0</v>
      </c>
      <c r="N351" s="218">
        <v>0</v>
      </c>
      <c r="O351" s="196"/>
      <c r="Q351" s="194">
        <f>VLOOKUP($A351,'[2]Project Data'!$C$6:$BS$682,67,FALSE)</f>
        <v>0</v>
      </c>
    </row>
    <row r="352" spans="1:17" s="142" customFormat="1" ht="42" customHeight="1" x14ac:dyDescent="0.2">
      <c r="A352" s="243">
        <v>437</v>
      </c>
      <c r="B352" s="243" t="s">
        <v>940</v>
      </c>
      <c r="C352" s="243" t="s">
        <v>1300</v>
      </c>
      <c r="D352" s="244" t="str">
        <f t="shared" si="1"/>
        <v>PPL Rank: 437       
Hibbing                                           
Watermain - Capital Imp Phase 2</v>
      </c>
      <c r="E352" s="207" t="s">
        <v>1416</v>
      </c>
      <c r="F352" s="207" t="s">
        <v>1422</v>
      </c>
      <c r="G352" s="194" t="s">
        <v>1413</v>
      </c>
      <c r="H352" s="194" t="s">
        <v>1415</v>
      </c>
      <c r="I352" s="195">
        <v>0</v>
      </c>
      <c r="J352" s="226">
        <v>0</v>
      </c>
      <c r="K352" s="226">
        <v>0</v>
      </c>
      <c r="L352" s="218">
        <v>0</v>
      </c>
      <c r="M352" s="218">
        <v>0</v>
      </c>
      <c r="N352" s="218">
        <v>0</v>
      </c>
      <c r="O352" s="196"/>
      <c r="Q352" s="194">
        <f>VLOOKUP($A352,'[2]Project Data'!$C$6:$BS$682,67,FALSE)</f>
        <v>0</v>
      </c>
    </row>
    <row r="353" spans="1:17" s="142" customFormat="1" ht="42" customHeight="1" x14ac:dyDescent="0.2">
      <c r="A353" s="243">
        <v>24</v>
      </c>
      <c r="B353" s="243" t="s">
        <v>1301</v>
      </c>
      <c r="C353" s="243" t="s">
        <v>981</v>
      </c>
      <c r="D353" s="244" t="str">
        <f t="shared" si="1"/>
        <v>PPL Rank: 24        
Hill City                                         
Treatment - Manganese Treatment Plant</v>
      </c>
      <c r="E353" s="207" t="s">
        <v>1411</v>
      </c>
      <c r="F353" s="207" t="s">
        <v>1412</v>
      </c>
      <c r="G353" s="194" t="s">
        <v>1413</v>
      </c>
      <c r="H353" s="194" t="s">
        <v>1415</v>
      </c>
      <c r="I353" s="195">
        <v>0</v>
      </c>
      <c r="J353" s="226">
        <v>0</v>
      </c>
      <c r="K353" s="226">
        <v>0</v>
      </c>
      <c r="L353" s="218">
        <v>0</v>
      </c>
      <c r="M353" s="218" t="s">
        <v>1431</v>
      </c>
      <c r="N353" s="218">
        <v>0</v>
      </c>
      <c r="O353" s="196"/>
      <c r="Q353" s="194">
        <f>VLOOKUP($A353,'[2]Project Data'!$C$6:$BS$682,67,FALSE)</f>
        <v>0</v>
      </c>
    </row>
    <row r="354" spans="1:17" s="142" customFormat="1" ht="42" customHeight="1" x14ac:dyDescent="0.2">
      <c r="A354" s="243">
        <v>201</v>
      </c>
      <c r="B354" s="243" t="s">
        <v>435</v>
      </c>
      <c r="C354" s="243" t="s">
        <v>741</v>
      </c>
      <c r="D354" s="244" t="str">
        <f t="shared" si="1"/>
        <v>PPL Rank: 201       
Hokah                                             
Treatment - New Plant or Blend</v>
      </c>
      <c r="E354" s="207" t="s">
        <v>1414</v>
      </c>
      <c r="F354" s="207">
        <v>10</v>
      </c>
      <c r="G354" s="194" t="s">
        <v>1413</v>
      </c>
      <c r="H354" s="194" t="s">
        <v>1413</v>
      </c>
      <c r="I354" s="195">
        <v>0</v>
      </c>
      <c r="J354" s="226">
        <v>0</v>
      </c>
      <c r="K354" s="226">
        <v>0</v>
      </c>
      <c r="L354" s="218">
        <v>1332262.3833969235</v>
      </c>
      <c r="M354" s="218" t="s">
        <v>1431</v>
      </c>
      <c r="N354" s="218">
        <v>1462500</v>
      </c>
      <c r="O354" s="196"/>
      <c r="Q354" s="194">
        <f>VLOOKUP($A354,'[2]Project Data'!$C$6:$BS$682,67,FALSE)</f>
        <v>2250000</v>
      </c>
    </row>
    <row r="355" spans="1:17" s="142" customFormat="1" ht="42" customHeight="1" x14ac:dyDescent="0.2">
      <c r="A355" s="243">
        <v>473</v>
      </c>
      <c r="B355" s="243" t="s">
        <v>435</v>
      </c>
      <c r="C355" s="243" t="s">
        <v>742</v>
      </c>
      <c r="D355" s="244" t="str">
        <f t="shared" si="1"/>
        <v>PPL Rank: 473       
Hokah                                             
Source - Phase 1 - Upgrade Wells &amp; Reser</v>
      </c>
      <c r="E355" s="207" t="s">
        <v>1414</v>
      </c>
      <c r="F355" s="207">
        <v>10</v>
      </c>
      <c r="G355" s="194" t="s">
        <v>1413</v>
      </c>
      <c r="H355" s="194" t="s">
        <v>1413</v>
      </c>
      <c r="I355" s="195">
        <v>0</v>
      </c>
      <c r="J355" s="226">
        <v>0</v>
      </c>
      <c r="K355" s="226">
        <v>0</v>
      </c>
      <c r="L355" s="218">
        <v>0</v>
      </c>
      <c r="M355" s="218" t="s">
        <v>1431</v>
      </c>
      <c r="N355" s="218">
        <v>499687.5</v>
      </c>
      <c r="O355" s="196"/>
      <c r="Q355" s="194">
        <f>VLOOKUP($A355,'[2]Project Data'!$C$6:$BS$682,67,FALSE)</f>
        <v>768750</v>
      </c>
    </row>
    <row r="356" spans="1:17" s="142" customFormat="1" ht="42" customHeight="1" x14ac:dyDescent="0.2">
      <c r="A356" s="243">
        <v>474</v>
      </c>
      <c r="B356" s="243" t="s">
        <v>435</v>
      </c>
      <c r="C356" s="243" t="s">
        <v>743</v>
      </c>
      <c r="D356" s="244" t="str">
        <f t="shared" si="1"/>
        <v>PPL Rank: 474       
Hokah                                             
Source - Construction Well No. 3</v>
      </c>
      <c r="E356" s="207" t="s">
        <v>1414</v>
      </c>
      <c r="F356" s="207">
        <v>10</v>
      </c>
      <c r="G356" s="194" t="s">
        <v>1413</v>
      </c>
      <c r="H356" s="194" t="s">
        <v>1413</v>
      </c>
      <c r="I356" s="195">
        <v>0</v>
      </c>
      <c r="J356" s="226">
        <v>0</v>
      </c>
      <c r="K356" s="226">
        <v>0</v>
      </c>
      <c r="L356" s="218">
        <v>0</v>
      </c>
      <c r="M356" s="218" t="s">
        <v>1431</v>
      </c>
      <c r="N356" s="218">
        <v>275437.5</v>
      </c>
      <c r="O356" s="196"/>
      <c r="Q356" s="194">
        <f>VLOOKUP($A356,'[2]Project Data'!$C$6:$BS$682,67,FALSE)</f>
        <v>423750</v>
      </c>
    </row>
    <row r="357" spans="1:17" s="142" customFormat="1" ht="42" customHeight="1" x14ac:dyDescent="0.2">
      <c r="A357" s="243">
        <v>475</v>
      </c>
      <c r="B357" s="243" t="s">
        <v>435</v>
      </c>
      <c r="C357" s="243" t="s">
        <v>744</v>
      </c>
      <c r="D357" s="244" t="str">
        <f t="shared" si="1"/>
        <v>PPL Rank: 475       
Hokah                                             
Watermain - Distribution System Imp.</v>
      </c>
      <c r="E357" s="207" t="s">
        <v>1414</v>
      </c>
      <c r="F357" s="207">
        <v>10</v>
      </c>
      <c r="G357" s="194" t="s">
        <v>1413</v>
      </c>
      <c r="H357" s="194" t="s">
        <v>1413</v>
      </c>
      <c r="I357" s="195">
        <v>0</v>
      </c>
      <c r="J357" s="226">
        <v>0</v>
      </c>
      <c r="K357" s="226">
        <v>0</v>
      </c>
      <c r="L357" s="218">
        <v>1764262.3833969235</v>
      </c>
      <c r="M357" s="218" t="s">
        <v>1431</v>
      </c>
      <c r="N357" s="218">
        <v>1725750</v>
      </c>
      <c r="O357" s="196"/>
      <c r="Q357" s="194">
        <f>VLOOKUP($A357,'[2]Project Data'!$C$6:$BS$682,67,FALSE)</f>
        <v>2655000</v>
      </c>
    </row>
    <row r="358" spans="1:17" s="142" customFormat="1" ht="42" customHeight="1" x14ac:dyDescent="0.2">
      <c r="A358" s="243">
        <v>665</v>
      </c>
      <c r="B358" s="243" t="s">
        <v>436</v>
      </c>
      <c r="C358" s="243" t="s">
        <v>437</v>
      </c>
      <c r="D358" s="244" t="str">
        <f t="shared" si="1"/>
        <v>PPL Rank: 665       
Holdingford                                       
Treatment - Well House Rehab</v>
      </c>
      <c r="E358" s="207" t="s">
        <v>165</v>
      </c>
      <c r="F358" s="207" t="s">
        <v>1419</v>
      </c>
      <c r="G358" s="194" t="s">
        <v>1413</v>
      </c>
      <c r="H358" s="194" t="s">
        <v>1413</v>
      </c>
      <c r="I358" s="195">
        <v>0</v>
      </c>
      <c r="J358" s="226">
        <v>0</v>
      </c>
      <c r="K358" s="226">
        <v>0</v>
      </c>
      <c r="L358" s="218">
        <v>0</v>
      </c>
      <c r="M358" s="218">
        <v>0</v>
      </c>
      <c r="N358" s="218">
        <v>0</v>
      </c>
      <c r="O358" s="196"/>
      <c r="Q358" s="194">
        <f>VLOOKUP($A358,'[2]Project Data'!$C$6:$BS$682,67,FALSE)</f>
        <v>0</v>
      </c>
    </row>
    <row r="359" spans="1:17" s="142" customFormat="1" ht="42" customHeight="1" x14ac:dyDescent="0.2">
      <c r="A359" s="243">
        <v>419</v>
      </c>
      <c r="B359" s="243" t="s">
        <v>818</v>
      </c>
      <c r="C359" s="243" t="s">
        <v>310</v>
      </c>
      <c r="D359" s="244" t="str">
        <f t="shared" si="1"/>
        <v>PPL Rank: 419       
Holland                                           
Storage - Tower Rehab</v>
      </c>
      <c r="E359" s="207" t="s">
        <v>1417</v>
      </c>
      <c r="F359" s="207">
        <v>8</v>
      </c>
      <c r="G359" s="194" t="s">
        <v>1413</v>
      </c>
      <c r="H359" s="194" t="s">
        <v>1413</v>
      </c>
      <c r="I359" s="195">
        <v>0</v>
      </c>
      <c r="J359" s="226">
        <v>0</v>
      </c>
      <c r="K359" s="226">
        <v>0</v>
      </c>
      <c r="L359" s="218">
        <v>0</v>
      </c>
      <c r="M359" s="218">
        <v>0</v>
      </c>
      <c r="N359" s="218">
        <v>0</v>
      </c>
      <c r="O359" s="196"/>
      <c r="Q359" s="194">
        <f>VLOOKUP($A359,'[2]Project Data'!$C$6:$BS$682,67,FALSE)</f>
        <v>0</v>
      </c>
    </row>
    <row r="360" spans="1:17" s="142" customFormat="1" ht="42" customHeight="1" x14ac:dyDescent="0.2">
      <c r="A360" s="243">
        <v>420</v>
      </c>
      <c r="B360" s="243" t="s">
        <v>818</v>
      </c>
      <c r="C360" s="243" t="s">
        <v>442</v>
      </c>
      <c r="D360" s="244" t="str">
        <f t="shared" si="1"/>
        <v>PPL Rank: 420       
Holland                                           
Watermain - Replacement</v>
      </c>
      <c r="E360" s="207" t="s">
        <v>1417</v>
      </c>
      <c r="F360" s="207">
        <v>8</v>
      </c>
      <c r="G360" s="194" t="s">
        <v>1413</v>
      </c>
      <c r="H360" s="194" t="s">
        <v>1413</v>
      </c>
      <c r="I360" s="195">
        <v>0</v>
      </c>
      <c r="J360" s="226">
        <v>0</v>
      </c>
      <c r="K360" s="226">
        <v>0</v>
      </c>
      <c r="L360" s="218">
        <v>0</v>
      </c>
      <c r="M360" s="218">
        <v>0</v>
      </c>
      <c r="N360" s="218">
        <v>0</v>
      </c>
      <c r="O360" s="196"/>
      <c r="Q360" s="194">
        <f>VLOOKUP($A360,'[2]Project Data'!$C$6:$BS$682,67,FALSE)</f>
        <v>0</v>
      </c>
    </row>
    <row r="361" spans="1:17" s="142" customFormat="1" ht="42" customHeight="1" x14ac:dyDescent="0.2">
      <c r="A361" s="243">
        <v>421</v>
      </c>
      <c r="B361" s="243" t="s">
        <v>818</v>
      </c>
      <c r="C361" s="243" t="s">
        <v>962</v>
      </c>
      <c r="D361" s="244" t="str">
        <f t="shared" si="1"/>
        <v>PPL Rank: 421       
Holland                                           
Conservation - Meter Replacement</v>
      </c>
      <c r="E361" s="207" t="s">
        <v>1417</v>
      </c>
      <c r="F361" s="207">
        <v>8</v>
      </c>
      <c r="G361" s="194" t="s">
        <v>1413</v>
      </c>
      <c r="H361" s="194" t="s">
        <v>1413</v>
      </c>
      <c r="I361" s="195">
        <v>0</v>
      </c>
      <c r="J361" s="226">
        <v>0</v>
      </c>
      <c r="K361" s="226">
        <v>0</v>
      </c>
      <c r="L361" s="218">
        <v>0</v>
      </c>
      <c r="M361" s="218">
        <v>0</v>
      </c>
      <c r="N361" s="218">
        <v>0</v>
      </c>
      <c r="O361" s="196"/>
      <c r="Q361" s="194">
        <f>VLOOKUP($A361,'[2]Project Data'!$C$6:$BS$682,67,FALSE)</f>
        <v>0</v>
      </c>
    </row>
    <row r="362" spans="1:17" s="142" customFormat="1" ht="42" customHeight="1" x14ac:dyDescent="0.2">
      <c r="A362" s="243">
        <v>343</v>
      </c>
      <c r="B362" s="243" t="s">
        <v>169</v>
      </c>
      <c r="C362" s="243" t="s">
        <v>438</v>
      </c>
      <c r="D362" s="244" t="str">
        <f t="shared" si="1"/>
        <v>PPL Rank: 343       
Houston                                           
Watermain - Jackson, Lincoln, Spruce Sts</v>
      </c>
      <c r="E362" s="207" t="s">
        <v>1414</v>
      </c>
      <c r="F362" s="207">
        <v>10</v>
      </c>
      <c r="G362" s="194" t="s">
        <v>1413</v>
      </c>
      <c r="H362" s="194" t="s">
        <v>1413</v>
      </c>
      <c r="I362" s="195">
        <v>0</v>
      </c>
      <c r="J362" s="226">
        <v>0</v>
      </c>
      <c r="K362" s="226">
        <v>0</v>
      </c>
      <c r="L362" s="218">
        <v>0</v>
      </c>
      <c r="M362" s="218">
        <v>0</v>
      </c>
      <c r="N362" s="218">
        <v>0</v>
      </c>
      <c r="O362" s="196"/>
      <c r="Q362" s="194">
        <f>VLOOKUP($A362,'[2]Project Data'!$C$6:$BS$682,67,FALSE)</f>
        <v>0</v>
      </c>
    </row>
    <row r="363" spans="1:17" s="142" customFormat="1" ht="42" customHeight="1" x14ac:dyDescent="0.2">
      <c r="A363" s="243">
        <v>87</v>
      </c>
      <c r="B363" s="243" t="s">
        <v>110</v>
      </c>
      <c r="C363" s="243" t="s">
        <v>1016</v>
      </c>
      <c r="D363" s="244" t="str">
        <f t="shared" si="1"/>
        <v>PPL Rank: 87        
Howard Lake                                       
Other - LSL Replacement</v>
      </c>
      <c r="E363" s="207" t="s">
        <v>165</v>
      </c>
      <c r="F363" s="207" t="s">
        <v>1419</v>
      </c>
      <c r="G363" s="194" t="s">
        <v>1413</v>
      </c>
      <c r="H363" s="194" t="s">
        <v>1413</v>
      </c>
      <c r="I363" s="195">
        <v>0</v>
      </c>
      <c r="J363" s="226">
        <v>0</v>
      </c>
      <c r="K363" s="226">
        <v>0</v>
      </c>
      <c r="L363" s="218">
        <v>0</v>
      </c>
      <c r="M363" s="218" t="s">
        <v>1435</v>
      </c>
      <c r="N363" s="218">
        <v>0</v>
      </c>
      <c r="O363" s="196"/>
      <c r="Q363" s="194">
        <f>VLOOKUP($A363,'[2]Project Data'!$C$6:$BS$682,67,FALSE)</f>
        <v>0</v>
      </c>
    </row>
    <row r="364" spans="1:17" s="142" customFormat="1" ht="42" customHeight="1" x14ac:dyDescent="0.2">
      <c r="A364" s="243">
        <v>88</v>
      </c>
      <c r="B364" s="243" t="s">
        <v>110</v>
      </c>
      <c r="C364" s="243" t="s">
        <v>981</v>
      </c>
      <c r="D364" s="244" t="str">
        <f t="shared" si="1"/>
        <v>PPL Rank: 88        
Howard Lake                                       
Treatment - Manganese Treatment Plant</v>
      </c>
      <c r="E364" s="207" t="s">
        <v>165</v>
      </c>
      <c r="F364" s="207" t="s">
        <v>1419</v>
      </c>
      <c r="G364" s="194" t="s">
        <v>1413</v>
      </c>
      <c r="H364" s="194" t="s">
        <v>1413</v>
      </c>
      <c r="I364" s="195">
        <v>0</v>
      </c>
      <c r="J364" s="226">
        <v>0</v>
      </c>
      <c r="K364" s="226">
        <v>0</v>
      </c>
      <c r="L364" s="218">
        <v>849756.68209356675</v>
      </c>
      <c r="M364" s="218" t="s">
        <v>1444</v>
      </c>
      <c r="N364" s="218">
        <v>0</v>
      </c>
      <c r="O364" s="196"/>
      <c r="Q364" s="194">
        <f>VLOOKUP($A364,'[2]Project Data'!$C$6:$BS$682,67,FALSE)</f>
        <v>0</v>
      </c>
    </row>
    <row r="365" spans="1:17" s="142" customFormat="1" ht="42" customHeight="1" x14ac:dyDescent="0.2">
      <c r="A365" s="243">
        <v>582</v>
      </c>
      <c r="B365" s="243" t="s">
        <v>110</v>
      </c>
      <c r="C365" s="243" t="s">
        <v>442</v>
      </c>
      <c r="D365" s="244" t="str">
        <f t="shared" si="1"/>
        <v>PPL Rank: 582       
Howard Lake                                       
Watermain - Replacement</v>
      </c>
      <c r="E365" s="207" t="s">
        <v>165</v>
      </c>
      <c r="F365" s="207" t="s">
        <v>1419</v>
      </c>
      <c r="G365" s="194" t="s">
        <v>1413</v>
      </c>
      <c r="H365" s="194" t="s">
        <v>1413</v>
      </c>
      <c r="I365" s="195">
        <v>0</v>
      </c>
      <c r="J365" s="226">
        <v>0</v>
      </c>
      <c r="K365" s="226">
        <v>0</v>
      </c>
      <c r="L365" s="218">
        <v>0</v>
      </c>
      <c r="M365" s="218" t="s">
        <v>1435</v>
      </c>
      <c r="N365" s="218">
        <v>0</v>
      </c>
      <c r="O365" s="196"/>
      <c r="Q365" s="194">
        <f>VLOOKUP($A365,'[2]Project Data'!$C$6:$BS$682,67,FALSE)</f>
        <v>0</v>
      </c>
    </row>
    <row r="366" spans="1:17" s="142" customFormat="1" ht="42" customHeight="1" x14ac:dyDescent="0.2">
      <c r="A366" s="243">
        <v>583</v>
      </c>
      <c r="B366" s="243" t="s">
        <v>110</v>
      </c>
      <c r="C366" s="243" t="s">
        <v>1020</v>
      </c>
      <c r="D366" s="244" t="str">
        <f t="shared" si="1"/>
        <v>PPL Rank: 583       
Howard Lake                                       
Storage - Replace Tower No. 1</v>
      </c>
      <c r="E366" s="207" t="s">
        <v>165</v>
      </c>
      <c r="F366" s="207" t="s">
        <v>1419</v>
      </c>
      <c r="G366" s="194" t="s">
        <v>1413</v>
      </c>
      <c r="H366" s="194" t="s">
        <v>1413</v>
      </c>
      <c r="I366" s="195">
        <v>0</v>
      </c>
      <c r="J366" s="226">
        <v>0</v>
      </c>
      <c r="K366" s="226">
        <v>0</v>
      </c>
      <c r="L366" s="218">
        <v>0</v>
      </c>
      <c r="M366" s="218" t="s">
        <v>1435</v>
      </c>
      <c r="N366" s="218">
        <v>0</v>
      </c>
      <c r="O366" s="196"/>
      <c r="Q366" s="194">
        <f>VLOOKUP($A366,'[2]Project Data'!$C$6:$BS$682,67,FALSE)</f>
        <v>0</v>
      </c>
    </row>
    <row r="367" spans="1:17" s="142" customFormat="1" ht="42" customHeight="1" x14ac:dyDescent="0.2">
      <c r="A367" s="243">
        <v>51</v>
      </c>
      <c r="B367" s="243" t="s">
        <v>941</v>
      </c>
      <c r="C367" s="243" t="s">
        <v>1016</v>
      </c>
      <c r="D367" s="244" t="str">
        <f t="shared" si="1"/>
        <v>PPL Rank: 51        
International Falls                               
Other - LSL Replacement</v>
      </c>
      <c r="E367" s="207" t="s">
        <v>1411</v>
      </c>
      <c r="F367" s="207" t="s">
        <v>1428</v>
      </c>
      <c r="G367" s="194" t="s">
        <v>1413</v>
      </c>
      <c r="H367" s="194" t="s">
        <v>1415</v>
      </c>
      <c r="I367" s="195">
        <v>0</v>
      </c>
      <c r="J367" s="226">
        <v>0</v>
      </c>
      <c r="K367" s="226">
        <v>0</v>
      </c>
      <c r="L367" s="218">
        <v>0</v>
      </c>
      <c r="M367" s="218">
        <v>0</v>
      </c>
      <c r="N367" s="218">
        <v>0</v>
      </c>
      <c r="O367" s="196"/>
      <c r="Q367" s="194">
        <f>VLOOKUP($A367,'[2]Project Data'!$C$6:$BS$682,67,FALSE)</f>
        <v>0</v>
      </c>
    </row>
    <row r="368" spans="1:17" s="142" customFormat="1" ht="42" customHeight="1" x14ac:dyDescent="0.2">
      <c r="A368" s="243">
        <v>183</v>
      </c>
      <c r="B368" s="243" t="s">
        <v>941</v>
      </c>
      <c r="C368" s="243" t="s">
        <v>321</v>
      </c>
      <c r="D368" s="244" t="str">
        <f t="shared" si="1"/>
        <v>PPL Rank: 183       
International Falls                               
Treatment - Plant Rehab</v>
      </c>
      <c r="E368" s="207" t="s">
        <v>1411</v>
      </c>
      <c r="F368" s="207" t="s">
        <v>1428</v>
      </c>
      <c r="G368" s="194" t="s">
        <v>1415</v>
      </c>
      <c r="H368" s="194" t="s">
        <v>1413</v>
      </c>
      <c r="I368" s="195">
        <v>45014</v>
      </c>
      <c r="J368" s="226">
        <v>0</v>
      </c>
      <c r="K368" s="226">
        <v>0</v>
      </c>
      <c r="L368" s="218">
        <v>0</v>
      </c>
      <c r="M368" s="218">
        <v>0</v>
      </c>
      <c r="N368" s="218">
        <v>0</v>
      </c>
      <c r="O368" s="196"/>
      <c r="Q368" s="194">
        <f>VLOOKUP($A368,'[2]Project Data'!$C$6:$BS$682,67,FALSE)</f>
        <v>0</v>
      </c>
    </row>
    <row r="369" spans="1:17" s="142" customFormat="1" ht="42" customHeight="1" x14ac:dyDescent="0.2">
      <c r="A369" s="243">
        <v>404</v>
      </c>
      <c r="B369" s="243" t="s">
        <v>941</v>
      </c>
      <c r="C369" s="243" t="s">
        <v>1021</v>
      </c>
      <c r="D369" s="244" t="str">
        <f t="shared" si="1"/>
        <v>PPL Rank: 404       
International Falls                               
Watermain - Replace 9th Street</v>
      </c>
      <c r="E369" s="207" t="s">
        <v>1411</v>
      </c>
      <c r="F369" s="207" t="s">
        <v>1428</v>
      </c>
      <c r="G369" s="194" t="s">
        <v>1413</v>
      </c>
      <c r="H369" s="194" t="s">
        <v>1415</v>
      </c>
      <c r="I369" s="195">
        <v>0</v>
      </c>
      <c r="J369" s="226">
        <v>0</v>
      </c>
      <c r="K369" s="226">
        <v>0</v>
      </c>
      <c r="L369" s="218">
        <v>0</v>
      </c>
      <c r="M369" s="218">
        <v>0</v>
      </c>
      <c r="N369" s="218">
        <v>0</v>
      </c>
      <c r="O369" s="196"/>
      <c r="Q369" s="194">
        <f>VLOOKUP($A369,'[2]Project Data'!$C$6:$BS$682,67,FALSE)</f>
        <v>0</v>
      </c>
    </row>
    <row r="370" spans="1:17" s="142" customFormat="1" ht="42" customHeight="1" x14ac:dyDescent="0.2">
      <c r="A370" s="243">
        <v>134</v>
      </c>
      <c r="B370" s="243" t="s">
        <v>1302</v>
      </c>
      <c r="C370" s="243" t="s">
        <v>1303</v>
      </c>
      <c r="D370" s="244" t="str">
        <f t="shared" si="1"/>
        <v>PPL Rank: 134       
Inver Grove Heights                               
Treatment - Radium Treatment Plant Rehab</v>
      </c>
      <c r="E370" s="207" t="s">
        <v>1420</v>
      </c>
      <c r="F370" s="207">
        <v>11</v>
      </c>
      <c r="G370" s="194" t="s">
        <v>1413</v>
      </c>
      <c r="H370" s="194" t="s">
        <v>1415</v>
      </c>
      <c r="I370" s="195">
        <v>0</v>
      </c>
      <c r="J370" s="226">
        <v>0</v>
      </c>
      <c r="K370" s="226">
        <v>0</v>
      </c>
      <c r="L370" s="218">
        <v>0</v>
      </c>
      <c r="M370" s="218">
        <v>0</v>
      </c>
      <c r="N370" s="218">
        <v>0</v>
      </c>
      <c r="O370" s="196"/>
      <c r="Q370" s="194">
        <f>VLOOKUP($A370,'[2]Project Data'!$C$6:$BS$682,67,FALSE)</f>
        <v>0</v>
      </c>
    </row>
    <row r="371" spans="1:17" s="142" customFormat="1" ht="42" customHeight="1" x14ac:dyDescent="0.2">
      <c r="A371" s="243">
        <v>259</v>
      </c>
      <c r="B371" s="243" t="s">
        <v>439</v>
      </c>
      <c r="C371" s="243" t="s">
        <v>440</v>
      </c>
      <c r="D371" s="244" t="str">
        <f t="shared" si="1"/>
        <v>PPL Rank: 259       
Ironton                                           
Treatment - Replace Plant</v>
      </c>
      <c r="E371" s="207" t="s">
        <v>1411</v>
      </c>
      <c r="F371" s="207">
        <v>5</v>
      </c>
      <c r="G371" s="194" t="s">
        <v>1413</v>
      </c>
      <c r="H371" s="194" t="s">
        <v>1413</v>
      </c>
      <c r="I371" s="195">
        <v>0</v>
      </c>
      <c r="J371" s="226">
        <v>0</v>
      </c>
      <c r="K371" s="226">
        <v>2500000</v>
      </c>
      <c r="L371" s="218">
        <v>3421240.8276614249</v>
      </c>
      <c r="M371" s="218" t="s">
        <v>1427</v>
      </c>
      <c r="N371" s="218">
        <v>2661100</v>
      </c>
      <c r="O371" s="196"/>
      <c r="Q371" s="194">
        <f>VLOOKUP($A371,'[2]Project Data'!$C$6:$BS$682,67,FALSE)</f>
        <v>4094000</v>
      </c>
    </row>
    <row r="372" spans="1:17" s="142" customFormat="1" ht="42" customHeight="1" x14ac:dyDescent="0.2">
      <c r="A372" s="243">
        <v>253</v>
      </c>
      <c r="B372" s="243" t="s">
        <v>441</v>
      </c>
      <c r="C372" s="243" t="s">
        <v>442</v>
      </c>
      <c r="D372" s="244" t="str">
        <f t="shared" si="1"/>
        <v>PPL Rank: 253       
Isle                                              
Watermain - Replacement</v>
      </c>
      <c r="E372" s="207" t="s">
        <v>165</v>
      </c>
      <c r="F372" s="207" t="s">
        <v>1426</v>
      </c>
      <c r="G372" s="194" t="s">
        <v>1413</v>
      </c>
      <c r="H372" s="194" t="s">
        <v>1413</v>
      </c>
      <c r="I372" s="195">
        <v>0</v>
      </c>
      <c r="J372" s="226">
        <v>0</v>
      </c>
      <c r="K372" s="226">
        <v>0</v>
      </c>
      <c r="L372" s="218">
        <v>0</v>
      </c>
      <c r="M372" s="218" t="s">
        <v>1427</v>
      </c>
      <c r="N372" s="218">
        <v>0</v>
      </c>
      <c r="O372" s="196"/>
      <c r="Q372" s="194">
        <f>VLOOKUP($A372,'[2]Project Data'!$C$6:$BS$682,67,FALSE)</f>
        <v>0</v>
      </c>
    </row>
    <row r="373" spans="1:17" s="142" customFormat="1" ht="42" customHeight="1" x14ac:dyDescent="0.2">
      <c r="A373" s="243">
        <v>254</v>
      </c>
      <c r="B373" s="243" t="s">
        <v>441</v>
      </c>
      <c r="C373" s="243" t="s">
        <v>443</v>
      </c>
      <c r="D373" s="244" t="str">
        <f t="shared" si="1"/>
        <v>PPL Rank: 254       
Isle                                              
Source - Improvements</v>
      </c>
      <c r="E373" s="207" t="s">
        <v>165</v>
      </c>
      <c r="F373" s="207" t="s">
        <v>1426</v>
      </c>
      <c r="G373" s="194" t="s">
        <v>1413</v>
      </c>
      <c r="H373" s="194" t="s">
        <v>1413</v>
      </c>
      <c r="I373" s="195">
        <v>0</v>
      </c>
      <c r="J373" s="226">
        <v>0</v>
      </c>
      <c r="K373" s="226">
        <v>0</v>
      </c>
      <c r="L373" s="218">
        <v>0</v>
      </c>
      <c r="M373" s="218" t="s">
        <v>1427</v>
      </c>
      <c r="N373" s="218">
        <v>0</v>
      </c>
      <c r="O373" s="196"/>
      <c r="Q373" s="194">
        <f>VLOOKUP($A373,'[2]Project Data'!$C$6:$BS$682,67,FALSE)</f>
        <v>0</v>
      </c>
    </row>
    <row r="374" spans="1:17" s="142" customFormat="1" ht="42" customHeight="1" x14ac:dyDescent="0.2">
      <c r="A374" s="243">
        <v>255</v>
      </c>
      <c r="B374" s="243" t="s">
        <v>441</v>
      </c>
      <c r="C374" s="243" t="s">
        <v>310</v>
      </c>
      <c r="D374" s="244" t="str">
        <f t="shared" si="1"/>
        <v>PPL Rank: 255       
Isle                                              
Storage - Tower Rehab</v>
      </c>
      <c r="E374" s="207" t="s">
        <v>165</v>
      </c>
      <c r="F374" s="207" t="s">
        <v>1426</v>
      </c>
      <c r="G374" s="194" t="s">
        <v>1413</v>
      </c>
      <c r="H374" s="194" t="s">
        <v>1413</v>
      </c>
      <c r="I374" s="195">
        <v>0</v>
      </c>
      <c r="J374" s="226">
        <v>0</v>
      </c>
      <c r="K374" s="226">
        <v>0</v>
      </c>
      <c r="L374" s="218">
        <v>0</v>
      </c>
      <c r="M374" s="218" t="s">
        <v>1427</v>
      </c>
      <c r="N374" s="218">
        <v>0</v>
      </c>
      <c r="O374" s="196"/>
      <c r="Q374" s="194">
        <f>VLOOKUP($A374,'[2]Project Data'!$C$6:$BS$682,67,FALSE)</f>
        <v>0</v>
      </c>
    </row>
    <row r="375" spans="1:17" s="142" customFormat="1" ht="42" customHeight="1" x14ac:dyDescent="0.2">
      <c r="A375" s="243">
        <v>673</v>
      </c>
      <c r="B375" s="243" t="s">
        <v>820</v>
      </c>
      <c r="C375" s="243" t="s">
        <v>1022</v>
      </c>
      <c r="D375" s="244" t="str">
        <f t="shared" si="1"/>
        <v>PPL Rank: 673       
Jackson                                           
Watermain - River Crossing</v>
      </c>
      <c r="E375" s="207" t="s">
        <v>1417</v>
      </c>
      <c r="F375" s="207">
        <v>8</v>
      </c>
      <c r="G375" s="194" t="s">
        <v>1413</v>
      </c>
      <c r="H375" s="194" t="s">
        <v>1415</v>
      </c>
      <c r="I375" s="195">
        <v>0</v>
      </c>
      <c r="J375" s="226">
        <v>0</v>
      </c>
      <c r="K375" s="226">
        <v>0</v>
      </c>
      <c r="L375" s="218">
        <v>0</v>
      </c>
      <c r="M375" s="218">
        <v>0</v>
      </c>
      <c r="N375" s="218">
        <v>0</v>
      </c>
      <c r="O375" s="196"/>
      <c r="Q375" s="194">
        <f>VLOOKUP($A375,'[2]Project Data'!$C$6:$BS$682,67,FALSE)</f>
        <v>0</v>
      </c>
    </row>
    <row r="376" spans="1:17" s="142" customFormat="1" ht="42" customHeight="1" x14ac:dyDescent="0.2">
      <c r="A376" s="243">
        <v>322</v>
      </c>
      <c r="B376" s="243" t="s">
        <v>942</v>
      </c>
      <c r="C376" s="243" t="s">
        <v>310</v>
      </c>
      <c r="D376" s="244" t="str">
        <f t="shared" si="1"/>
        <v>PPL Rank: 322       
Jeffers                                           
Storage - Tower Rehab</v>
      </c>
      <c r="E376" s="207" t="s">
        <v>1417</v>
      </c>
      <c r="F376" s="207">
        <v>8</v>
      </c>
      <c r="G376" s="194" t="s">
        <v>1413</v>
      </c>
      <c r="H376" s="194" t="s">
        <v>1413</v>
      </c>
      <c r="I376" s="195">
        <v>0</v>
      </c>
      <c r="J376" s="226">
        <v>0</v>
      </c>
      <c r="K376" s="226">
        <v>0</v>
      </c>
      <c r="L376" s="218">
        <v>0</v>
      </c>
      <c r="M376" s="218" t="s">
        <v>1431</v>
      </c>
      <c r="N376" s="218">
        <v>0</v>
      </c>
      <c r="O376" s="196"/>
      <c r="Q376" s="194">
        <f>VLOOKUP($A376,'[2]Project Data'!$C$6:$BS$682,67,FALSE)</f>
        <v>0</v>
      </c>
    </row>
    <row r="377" spans="1:17" s="142" customFormat="1" ht="42" customHeight="1" x14ac:dyDescent="0.2">
      <c r="A377" s="243">
        <v>621</v>
      </c>
      <c r="B377" s="243" t="s">
        <v>653</v>
      </c>
      <c r="C377" s="243" t="s">
        <v>745</v>
      </c>
      <c r="D377" s="244" t="str">
        <f t="shared" si="1"/>
        <v>PPL Rank: 621       
Jordan                                            
Storage -Tower Imprvmnts &amp; Booster Rehab</v>
      </c>
      <c r="E377" s="207" t="s">
        <v>1420</v>
      </c>
      <c r="F377" s="207">
        <v>11</v>
      </c>
      <c r="G377" s="194" t="s">
        <v>1413</v>
      </c>
      <c r="H377" s="194" t="s">
        <v>1413</v>
      </c>
      <c r="I377" s="195">
        <v>0</v>
      </c>
      <c r="J377" s="226">
        <v>0</v>
      </c>
      <c r="K377" s="226">
        <v>0</v>
      </c>
      <c r="L377" s="218">
        <v>0</v>
      </c>
      <c r="M377" s="218">
        <v>0</v>
      </c>
      <c r="N377" s="218">
        <v>0</v>
      </c>
      <c r="O377" s="196"/>
      <c r="Q377" s="194">
        <f>VLOOKUP($A377,'[2]Project Data'!$C$6:$BS$682,67,FALSE)</f>
        <v>0</v>
      </c>
    </row>
    <row r="378" spans="1:17" s="142" customFormat="1" ht="42" customHeight="1" x14ac:dyDescent="0.2">
      <c r="A378" s="243">
        <v>216</v>
      </c>
      <c r="B378" s="243" t="s">
        <v>170</v>
      </c>
      <c r="C378" s="243" t="s">
        <v>444</v>
      </c>
      <c r="D378" s="244" t="str">
        <f t="shared" si="1"/>
        <v>PPL Rank: 216       
Kandiyohi                                         
Treatment - New Fe/Mn Plant &amp; Wells</v>
      </c>
      <c r="E378" s="207" t="s">
        <v>165</v>
      </c>
      <c r="F378" s="207" t="s">
        <v>1423</v>
      </c>
      <c r="G378" s="194" t="s">
        <v>1413</v>
      </c>
      <c r="H378" s="194" t="s">
        <v>1413</v>
      </c>
      <c r="I378" s="195">
        <v>0</v>
      </c>
      <c r="J378" s="226">
        <v>0</v>
      </c>
      <c r="K378" s="226">
        <v>0</v>
      </c>
      <c r="L378" s="218">
        <v>0</v>
      </c>
      <c r="M378" s="218" t="s">
        <v>1435</v>
      </c>
      <c r="N378" s="218">
        <v>2117700</v>
      </c>
      <c r="O378" s="196"/>
      <c r="Q378" s="194">
        <f>VLOOKUP($A378,'[2]Project Data'!$C$6:$BS$682,67,FALSE)</f>
        <v>3258000</v>
      </c>
    </row>
    <row r="379" spans="1:17" s="142" customFormat="1" ht="42" customHeight="1" x14ac:dyDescent="0.2">
      <c r="A379" s="243">
        <v>217</v>
      </c>
      <c r="B379" s="243" t="s">
        <v>170</v>
      </c>
      <c r="C379" s="243" t="s">
        <v>362</v>
      </c>
      <c r="D379" s="244" t="str">
        <f t="shared" si="1"/>
        <v>PPL Rank: 217       
Kandiyohi                                         
Watermain - Looping</v>
      </c>
      <c r="E379" s="207" t="s">
        <v>165</v>
      </c>
      <c r="F379" s="207" t="s">
        <v>1423</v>
      </c>
      <c r="G379" s="194" t="s">
        <v>1413</v>
      </c>
      <c r="H379" s="194" t="s">
        <v>1413</v>
      </c>
      <c r="I379" s="195">
        <v>0</v>
      </c>
      <c r="J379" s="226">
        <v>0</v>
      </c>
      <c r="K379" s="226">
        <v>0</v>
      </c>
      <c r="L379" s="218">
        <v>0</v>
      </c>
      <c r="M379" s="218" t="s">
        <v>1435</v>
      </c>
      <c r="N379" s="218">
        <v>253305</v>
      </c>
      <c r="O379" s="196"/>
      <c r="Q379" s="194">
        <f>VLOOKUP($A379,'[2]Project Data'!$C$6:$BS$682,67,FALSE)</f>
        <v>389700</v>
      </c>
    </row>
    <row r="380" spans="1:17" s="142" customFormat="1" ht="42" customHeight="1" x14ac:dyDescent="0.2">
      <c r="A380" s="243">
        <v>241</v>
      </c>
      <c r="B380" s="243" t="s">
        <v>170</v>
      </c>
      <c r="C380" s="243" t="s">
        <v>445</v>
      </c>
      <c r="D380" s="244" t="str">
        <f t="shared" si="1"/>
        <v>PPL Rank: 241       
Kandiyohi                                         
Storage - Repl Tower w/75,000 Gal Tower</v>
      </c>
      <c r="E380" s="207" t="s">
        <v>165</v>
      </c>
      <c r="F380" s="207" t="s">
        <v>1423</v>
      </c>
      <c r="G380" s="194" t="s">
        <v>1413</v>
      </c>
      <c r="H380" s="194" t="s">
        <v>1413</v>
      </c>
      <c r="I380" s="195">
        <v>0</v>
      </c>
      <c r="J380" s="226">
        <v>0</v>
      </c>
      <c r="K380" s="226">
        <v>0</v>
      </c>
      <c r="L380" s="218">
        <v>462218.67759449431</v>
      </c>
      <c r="M380" s="218" t="s">
        <v>1429</v>
      </c>
      <c r="N380" s="218">
        <v>1060020</v>
      </c>
      <c r="O380" s="196"/>
      <c r="Q380" s="194">
        <f>VLOOKUP($A380,'[2]Project Data'!$C$6:$BS$682,67,FALSE)</f>
        <v>1630800</v>
      </c>
    </row>
    <row r="381" spans="1:17" s="142" customFormat="1" ht="42" customHeight="1" x14ac:dyDescent="0.2">
      <c r="A381" s="243">
        <v>560</v>
      </c>
      <c r="B381" s="243" t="s">
        <v>170</v>
      </c>
      <c r="C381" s="243" t="s">
        <v>446</v>
      </c>
      <c r="D381" s="244" t="str">
        <f t="shared" si="1"/>
        <v>PPL Rank: 560       
Kandiyohi                                         
Watermain - Repl McLaughlin &amp; 3rd St.</v>
      </c>
      <c r="E381" s="207" t="s">
        <v>165</v>
      </c>
      <c r="F381" s="207" t="s">
        <v>1423</v>
      </c>
      <c r="G381" s="194" t="s">
        <v>1413</v>
      </c>
      <c r="H381" s="194" t="s">
        <v>1413</v>
      </c>
      <c r="I381" s="195">
        <v>0</v>
      </c>
      <c r="J381" s="226">
        <v>0</v>
      </c>
      <c r="K381" s="226">
        <v>0</v>
      </c>
      <c r="L381" s="218">
        <v>0</v>
      </c>
      <c r="M381" s="218" t="s">
        <v>1435</v>
      </c>
      <c r="N381" s="218">
        <v>276705</v>
      </c>
      <c r="O381" s="196"/>
      <c r="Q381" s="194">
        <f>VLOOKUP($A381,'[2]Project Data'!$C$6:$BS$682,67,FALSE)</f>
        <v>425700</v>
      </c>
    </row>
    <row r="382" spans="1:17" s="142" customFormat="1" ht="42" customHeight="1" x14ac:dyDescent="0.2">
      <c r="A382" s="243">
        <v>561</v>
      </c>
      <c r="B382" s="243" t="s">
        <v>170</v>
      </c>
      <c r="C382" s="243" t="s">
        <v>746</v>
      </c>
      <c r="D382" s="244" t="str">
        <f t="shared" si="1"/>
        <v>PPL Rank: 561       
Kandiyohi                                         
Watermain - Phase 1 - Replacement</v>
      </c>
      <c r="E382" s="207" t="s">
        <v>165</v>
      </c>
      <c r="F382" s="207" t="s">
        <v>1423</v>
      </c>
      <c r="G382" s="194" t="s">
        <v>1413</v>
      </c>
      <c r="H382" s="194" t="s">
        <v>1413</v>
      </c>
      <c r="I382" s="195">
        <v>0</v>
      </c>
      <c r="J382" s="226">
        <v>0</v>
      </c>
      <c r="K382" s="226">
        <v>0</v>
      </c>
      <c r="L382" s="218">
        <v>960618.67759449431</v>
      </c>
      <c r="M382" s="218" t="s">
        <v>1429</v>
      </c>
      <c r="N382" s="218">
        <v>1424475</v>
      </c>
      <c r="O382" s="196"/>
      <c r="Q382" s="194">
        <f>VLOOKUP($A382,'[2]Project Data'!$C$6:$BS$682,67,FALSE)</f>
        <v>2191500</v>
      </c>
    </row>
    <row r="383" spans="1:17" s="142" customFormat="1" ht="42" customHeight="1" x14ac:dyDescent="0.2">
      <c r="A383" s="243">
        <v>562</v>
      </c>
      <c r="B383" s="243" t="s">
        <v>170</v>
      </c>
      <c r="C383" s="243" t="s">
        <v>747</v>
      </c>
      <c r="D383" s="244" t="str">
        <f t="shared" si="1"/>
        <v>PPL Rank: 562       
Kandiyohi                                         
Watermain - Phase 2 - Replacement</v>
      </c>
      <c r="E383" s="207" t="s">
        <v>165</v>
      </c>
      <c r="F383" s="207" t="s">
        <v>1423</v>
      </c>
      <c r="G383" s="194" t="s">
        <v>1413</v>
      </c>
      <c r="H383" s="194" t="s">
        <v>1413</v>
      </c>
      <c r="I383" s="195">
        <v>0</v>
      </c>
      <c r="J383" s="226">
        <v>0</v>
      </c>
      <c r="K383" s="226">
        <v>0</v>
      </c>
      <c r="L383" s="218">
        <v>0</v>
      </c>
      <c r="M383" s="218" t="s">
        <v>1435</v>
      </c>
      <c r="N383" s="218">
        <v>1511640</v>
      </c>
      <c r="O383" s="196"/>
      <c r="Q383" s="194">
        <f>VLOOKUP($A383,'[2]Project Data'!$C$6:$BS$682,67,FALSE)</f>
        <v>2325600</v>
      </c>
    </row>
    <row r="384" spans="1:17" s="142" customFormat="1" ht="42" customHeight="1" x14ac:dyDescent="0.2">
      <c r="A384" s="243">
        <v>563</v>
      </c>
      <c r="B384" s="243" t="s">
        <v>170</v>
      </c>
      <c r="C384" s="243" t="s">
        <v>748</v>
      </c>
      <c r="D384" s="244" t="str">
        <f t="shared" si="1"/>
        <v>PPL Rank: 563       
Kandiyohi                                         
Watermain - Phase 3 - Replacement</v>
      </c>
      <c r="E384" s="207" t="s">
        <v>165</v>
      </c>
      <c r="F384" s="207" t="s">
        <v>1423</v>
      </c>
      <c r="G384" s="194" t="s">
        <v>1413</v>
      </c>
      <c r="H384" s="194" t="s">
        <v>1413</v>
      </c>
      <c r="I384" s="195">
        <v>0</v>
      </c>
      <c r="J384" s="226">
        <v>0</v>
      </c>
      <c r="K384" s="226">
        <v>0</v>
      </c>
      <c r="L384" s="218">
        <v>0</v>
      </c>
      <c r="M384" s="218" t="s">
        <v>1435</v>
      </c>
      <c r="N384" s="218">
        <v>356265</v>
      </c>
      <c r="O384" s="196"/>
      <c r="Q384" s="194">
        <f>VLOOKUP($A384,'[2]Project Data'!$C$6:$BS$682,67,FALSE)</f>
        <v>548100</v>
      </c>
    </row>
    <row r="385" spans="1:17" s="142" customFormat="1" ht="42" customHeight="1" x14ac:dyDescent="0.2">
      <c r="A385" s="243">
        <v>468</v>
      </c>
      <c r="B385" s="243" t="s">
        <v>112</v>
      </c>
      <c r="C385" s="243" t="s">
        <v>447</v>
      </c>
      <c r="D385" s="244" t="str">
        <f t="shared" si="1"/>
        <v>PPL Rank: 468       
Kennedy                                           
Storage - Booster Stat., Gen. Demo Tower</v>
      </c>
      <c r="E385" s="207" t="s">
        <v>1411</v>
      </c>
      <c r="F385" s="207">
        <v>1</v>
      </c>
      <c r="G385" s="194" t="s">
        <v>1413</v>
      </c>
      <c r="H385" s="194" t="s">
        <v>1413</v>
      </c>
      <c r="I385" s="195">
        <v>0</v>
      </c>
      <c r="J385" s="226">
        <v>0</v>
      </c>
      <c r="K385" s="226">
        <v>350000</v>
      </c>
      <c r="L385" s="218">
        <v>1540400</v>
      </c>
      <c r="M385" s="218" t="s">
        <v>1427</v>
      </c>
      <c r="N385" s="218">
        <v>1255150</v>
      </c>
      <c r="O385" s="196"/>
      <c r="Q385" s="194">
        <f>VLOOKUP($A385,'[2]Project Data'!$C$6:$BS$682,67,FALSE)</f>
        <v>1931000</v>
      </c>
    </row>
    <row r="386" spans="1:17" s="142" customFormat="1" ht="42" customHeight="1" x14ac:dyDescent="0.2">
      <c r="A386" s="243">
        <v>727</v>
      </c>
      <c r="B386" s="243" t="s">
        <v>112</v>
      </c>
      <c r="C386" s="243" t="s">
        <v>322</v>
      </c>
      <c r="D386" s="244" t="str">
        <f t="shared" si="1"/>
        <v>PPL Rank: 727       
Kennedy                                           
Watermain - Replace Various Areas</v>
      </c>
      <c r="E386" s="207" t="s">
        <v>1411</v>
      </c>
      <c r="F386" s="207">
        <v>1</v>
      </c>
      <c r="G386" s="194" t="s">
        <v>1413</v>
      </c>
      <c r="H386" s="194" t="s">
        <v>1413</v>
      </c>
      <c r="I386" s="195">
        <v>0</v>
      </c>
      <c r="J386" s="226">
        <v>0</v>
      </c>
      <c r="K386" s="226">
        <v>0</v>
      </c>
      <c r="L386" s="218">
        <v>0</v>
      </c>
      <c r="M386" s="218" t="s">
        <v>1424</v>
      </c>
      <c r="N386" s="218">
        <v>0</v>
      </c>
      <c r="O386" s="196"/>
      <c r="Q386" s="194">
        <f>VLOOKUP($A386,'[2]Project Data'!$C$6:$BS$682,67,FALSE)</f>
        <v>961875</v>
      </c>
    </row>
    <row r="387" spans="1:17" s="142" customFormat="1" ht="42" customHeight="1" x14ac:dyDescent="0.2">
      <c r="A387" s="243">
        <v>756</v>
      </c>
      <c r="B387" s="243" t="s">
        <v>448</v>
      </c>
      <c r="C387" s="243" t="s">
        <v>449</v>
      </c>
      <c r="D387" s="244" t="str">
        <f t="shared" si="1"/>
        <v>PPL Rank: 756       
Kent                                              
Source - New Pumphouse &amp; Equipment</v>
      </c>
      <c r="E387" s="207" t="s">
        <v>1416</v>
      </c>
      <c r="F387" s="207">
        <v>4</v>
      </c>
      <c r="G387" s="194" t="s">
        <v>1413</v>
      </c>
      <c r="H387" s="194" t="s">
        <v>1413</v>
      </c>
      <c r="I387" s="195">
        <v>0</v>
      </c>
      <c r="J387" s="226">
        <v>0</v>
      </c>
      <c r="K387" s="226">
        <v>0</v>
      </c>
      <c r="L387" s="218">
        <v>0</v>
      </c>
      <c r="M387" s="218">
        <v>0</v>
      </c>
      <c r="N387" s="218">
        <v>0</v>
      </c>
      <c r="O387" s="196"/>
      <c r="Q387" s="194">
        <f>VLOOKUP($A387,'[2]Project Data'!$C$6:$BS$682,67,FALSE)</f>
        <v>0</v>
      </c>
    </row>
    <row r="388" spans="1:17" s="142" customFormat="1" ht="42" customHeight="1" x14ac:dyDescent="0.2">
      <c r="A388" s="243">
        <v>651</v>
      </c>
      <c r="B388" s="243" t="s">
        <v>113</v>
      </c>
      <c r="C388" s="243" t="s">
        <v>450</v>
      </c>
      <c r="D388" s="244" t="str">
        <f t="shared" si="1"/>
        <v>PPL Rank: 651       
Kerkhoven                                         
Treatment - Remove Fe/Mn/As</v>
      </c>
      <c r="E388" s="207" t="s">
        <v>165</v>
      </c>
      <c r="F388" s="207" t="s">
        <v>1421</v>
      </c>
      <c r="G388" s="194" t="s">
        <v>1413</v>
      </c>
      <c r="H388" s="194" t="s">
        <v>1413</v>
      </c>
      <c r="I388" s="195">
        <v>0</v>
      </c>
      <c r="J388" s="226">
        <v>0</v>
      </c>
      <c r="K388" s="226">
        <v>0</v>
      </c>
      <c r="L388" s="218">
        <v>0</v>
      </c>
      <c r="M388" s="218" t="s">
        <v>1431</v>
      </c>
      <c r="N388" s="218">
        <v>0</v>
      </c>
      <c r="O388" s="196"/>
      <c r="Q388" s="194">
        <f>VLOOKUP($A388,'[2]Project Data'!$C$6:$BS$682,67,FALSE)</f>
        <v>0</v>
      </c>
    </row>
    <row r="389" spans="1:17" s="142" customFormat="1" ht="42" customHeight="1" x14ac:dyDescent="0.2">
      <c r="A389" s="243">
        <v>28</v>
      </c>
      <c r="B389" s="243" t="s">
        <v>654</v>
      </c>
      <c r="C389" s="243" t="s">
        <v>1016</v>
      </c>
      <c r="D389" s="244" t="str">
        <f t="shared" si="1"/>
        <v>PPL Rank: 28        
Kiester                                           
Other - LSL Replacement</v>
      </c>
      <c r="E389" s="207" t="s">
        <v>1414</v>
      </c>
      <c r="F389" s="207">
        <v>9</v>
      </c>
      <c r="G389" s="194" t="s">
        <v>1413</v>
      </c>
      <c r="H389" s="194" t="s">
        <v>1415</v>
      </c>
      <c r="I389" s="195">
        <v>0</v>
      </c>
      <c r="J389" s="226">
        <v>0</v>
      </c>
      <c r="K389" s="226">
        <v>0</v>
      </c>
      <c r="L389" s="218">
        <v>0</v>
      </c>
      <c r="M389" s="218">
        <v>0</v>
      </c>
      <c r="N389" s="218">
        <v>0</v>
      </c>
      <c r="O389" s="196"/>
      <c r="Q389" s="194">
        <f>VLOOKUP($A389,'[2]Project Data'!$C$6:$BS$682,67,FALSE)</f>
        <v>0</v>
      </c>
    </row>
    <row r="390" spans="1:17" s="142" customFormat="1" ht="42" customHeight="1" x14ac:dyDescent="0.2">
      <c r="A390" s="243">
        <v>415</v>
      </c>
      <c r="B390" s="243" t="s">
        <v>654</v>
      </c>
      <c r="C390" s="243" t="s">
        <v>749</v>
      </c>
      <c r="D390" s="244" t="str">
        <f t="shared" si="1"/>
        <v>PPL Rank: 415       
Kiester                                           
Watermain - Distribution Improvements</v>
      </c>
      <c r="E390" s="207" t="s">
        <v>1414</v>
      </c>
      <c r="F390" s="207">
        <v>9</v>
      </c>
      <c r="G390" s="194" t="s">
        <v>1413</v>
      </c>
      <c r="H390" s="194" t="s">
        <v>1413</v>
      </c>
      <c r="I390" s="195">
        <v>0</v>
      </c>
      <c r="J390" s="226">
        <v>0</v>
      </c>
      <c r="K390" s="226">
        <v>1695000</v>
      </c>
      <c r="L390" s="218">
        <v>0</v>
      </c>
      <c r="M390" s="218" t="s">
        <v>1427</v>
      </c>
      <c r="N390" s="218">
        <v>1284026.621991015</v>
      </c>
      <c r="O390" s="196"/>
      <c r="Q390" s="194">
        <f>VLOOKUP($A390,'[2]Project Data'!$C$6:$BS$682,67,FALSE)</f>
        <v>1975425.5722938692</v>
      </c>
    </row>
    <row r="391" spans="1:17" s="142" customFormat="1" ht="42" customHeight="1" x14ac:dyDescent="0.2">
      <c r="A391" s="243">
        <v>416</v>
      </c>
      <c r="B391" s="243" t="s">
        <v>654</v>
      </c>
      <c r="C391" s="243" t="s">
        <v>750</v>
      </c>
      <c r="D391" s="244" t="str">
        <f t="shared" si="1"/>
        <v>PPL Rank: 416       
Kiester                                           
Storage - Tank Improvements</v>
      </c>
      <c r="E391" s="207" t="s">
        <v>1414</v>
      </c>
      <c r="F391" s="207">
        <v>9</v>
      </c>
      <c r="G391" s="194" t="s">
        <v>1413</v>
      </c>
      <c r="H391" s="194" t="s">
        <v>1413</v>
      </c>
      <c r="I391" s="195">
        <v>0</v>
      </c>
      <c r="J391" s="226">
        <v>0</v>
      </c>
      <c r="K391" s="226">
        <v>0</v>
      </c>
      <c r="L391" s="218">
        <v>0</v>
      </c>
      <c r="M391" s="218" t="s">
        <v>1427</v>
      </c>
      <c r="N391" s="218">
        <v>0</v>
      </c>
      <c r="O391" s="196"/>
      <c r="Q391" s="194">
        <f>VLOOKUP($A391,'[2]Project Data'!$C$6:$BS$682,67,FALSE)</f>
        <v>549000</v>
      </c>
    </row>
    <row r="392" spans="1:17" s="142" customFormat="1" ht="42" customHeight="1" x14ac:dyDescent="0.2">
      <c r="A392" s="243">
        <v>417</v>
      </c>
      <c r="B392" s="243" t="s">
        <v>654</v>
      </c>
      <c r="C392" s="243" t="s">
        <v>597</v>
      </c>
      <c r="D392" s="244" t="str">
        <f t="shared" si="1"/>
        <v>PPL Rank: 417       
Kiester                                           
Treatment - Plant Improvements</v>
      </c>
      <c r="E392" s="207" t="s">
        <v>1414</v>
      </c>
      <c r="F392" s="207">
        <v>9</v>
      </c>
      <c r="G392" s="194" t="s">
        <v>1413</v>
      </c>
      <c r="H392" s="194" t="s">
        <v>1413</v>
      </c>
      <c r="I392" s="195">
        <v>0</v>
      </c>
      <c r="J392" s="226">
        <v>0</v>
      </c>
      <c r="K392" s="226">
        <v>87000</v>
      </c>
      <c r="L392" s="218">
        <v>0</v>
      </c>
      <c r="M392" s="218" t="s">
        <v>1427</v>
      </c>
      <c r="N392" s="218">
        <v>1497813.0181377258</v>
      </c>
      <c r="O392" s="196"/>
      <c r="Q392" s="194">
        <f>VLOOKUP($A392,'[2]Project Data'!$C$6:$BS$682,67,FALSE)</f>
        <v>2304327.7202118859</v>
      </c>
    </row>
    <row r="393" spans="1:17" s="142" customFormat="1" ht="42" customHeight="1" x14ac:dyDescent="0.2">
      <c r="A393" s="243">
        <v>146</v>
      </c>
      <c r="B393" s="243" t="s">
        <v>704</v>
      </c>
      <c r="C393" s="243" t="s">
        <v>336</v>
      </c>
      <c r="D393" s="244" t="str">
        <f t="shared" si="1"/>
        <v>PPL Rank: 146       
Kilkenny                                          
Source - New Well &amp; Wellhouse</v>
      </c>
      <c r="E393" s="207" t="s">
        <v>1414</v>
      </c>
      <c r="F393" s="207">
        <v>9</v>
      </c>
      <c r="G393" s="194" t="s">
        <v>1413</v>
      </c>
      <c r="H393" s="194" t="s">
        <v>1413</v>
      </c>
      <c r="I393" s="195">
        <v>0</v>
      </c>
      <c r="J393" s="226">
        <v>0</v>
      </c>
      <c r="K393" s="226">
        <v>0</v>
      </c>
      <c r="L393" s="218">
        <v>0</v>
      </c>
      <c r="M393" s="218" t="s">
        <v>1431</v>
      </c>
      <c r="N393" s="218">
        <v>0</v>
      </c>
      <c r="O393" s="196"/>
      <c r="Q393" s="194">
        <f>VLOOKUP($A393,'[2]Project Data'!$C$6:$BS$682,67,FALSE)</f>
        <v>0</v>
      </c>
    </row>
    <row r="394" spans="1:17" s="142" customFormat="1" ht="42" customHeight="1" x14ac:dyDescent="0.2">
      <c r="A394" s="243">
        <v>181</v>
      </c>
      <c r="B394" s="243" t="s">
        <v>1304</v>
      </c>
      <c r="C394" s="243" t="s">
        <v>1305</v>
      </c>
      <c r="D394" s="244" t="str">
        <f t="shared" si="1"/>
        <v>PPL Rank: 181       
Kinney                                            
Treatment - New Facility</v>
      </c>
      <c r="E394" s="207" t="s">
        <v>1416</v>
      </c>
      <c r="F394" s="207" t="s">
        <v>1422</v>
      </c>
      <c r="G394" s="194" t="s">
        <v>1413</v>
      </c>
      <c r="H394" s="194" t="s">
        <v>1413</v>
      </c>
      <c r="I394" s="195">
        <v>0</v>
      </c>
      <c r="J394" s="226">
        <v>0</v>
      </c>
      <c r="K394" s="226">
        <v>0</v>
      </c>
      <c r="L394" s="218">
        <v>0</v>
      </c>
      <c r="M394" s="218" t="s">
        <v>1431</v>
      </c>
      <c r="N394" s="218">
        <v>0</v>
      </c>
      <c r="O394" s="196"/>
      <c r="Q394" s="194">
        <f>VLOOKUP($A394,'[2]Project Data'!$C$6:$BS$682,67,FALSE)</f>
        <v>0</v>
      </c>
    </row>
    <row r="395" spans="1:17" s="142" customFormat="1" ht="42" customHeight="1" x14ac:dyDescent="0.2">
      <c r="A395" s="243">
        <v>117</v>
      </c>
      <c r="B395" s="243" t="s">
        <v>705</v>
      </c>
      <c r="C395" s="243" t="s">
        <v>451</v>
      </c>
      <c r="D395" s="244" t="str">
        <f t="shared" si="1"/>
        <v>PPL Rank: 117       
La Salle                                          
Source - Connect to Red Rock RWS</v>
      </c>
      <c r="E395" s="207" t="s">
        <v>1414</v>
      </c>
      <c r="F395" s="207">
        <v>9</v>
      </c>
      <c r="G395" s="194" t="s">
        <v>1413</v>
      </c>
      <c r="H395" s="194" t="s">
        <v>1413</v>
      </c>
      <c r="I395" s="195">
        <v>0</v>
      </c>
      <c r="J395" s="226">
        <v>0</v>
      </c>
      <c r="K395" s="226">
        <v>371000</v>
      </c>
      <c r="L395" s="218">
        <v>461554.4</v>
      </c>
      <c r="M395" s="218" t="s">
        <v>1427</v>
      </c>
      <c r="N395" s="218">
        <v>375012.95</v>
      </c>
      <c r="O395" s="196"/>
      <c r="Q395" s="194">
        <f>VLOOKUP($A395,'[2]Project Data'!$C$6:$BS$682,67,FALSE)</f>
        <v>576943</v>
      </c>
    </row>
    <row r="396" spans="1:17" s="142" customFormat="1" ht="42" customHeight="1" x14ac:dyDescent="0.2">
      <c r="A396" s="243">
        <v>176</v>
      </c>
      <c r="B396" s="243" t="s">
        <v>705</v>
      </c>
      <c r="C396" s="243" t="s">
        <v>362</v>
      </c>
      <c r="D396" s="244" t="str">
        <f t="shared" si="1"/>
        <v>PPL Rank: 176       
La Salle                                          
Watermain - Looping</v>
      </c>
      <c r="E396" s="207" t="s">
        <v>1414</v>
      </c>
      <c r="F396" s="207">
        <v>9</v>
      </c>
      <c r="G396" s="194" t="s">
        <v>1413</v>
      </c>
      <c r="H396" s="194" t="s">
        <v>1413</v>
      </c>
      <c r="I396" s="195">
        <v>0</v>
      </c>
      <c r="J396" s="226">
        <v>0</v>
      </c>
      <c r="K396" s="226">
        <v>151000</v>
      </c>
      <c r="L396" s="218">
        <v>526445.6</v>
      </c>
      <c r="M396" s="218" t="s">
        <v>1427</v>
      </c>
      <c r="N396" s="218">
        <v>267187.05</v>
      </c>
      <c r="O396" s="196"/>
      <c r="Q396" s="194">
        <f>VLOOKUP($A396,'[2]Project Data'!$C$6:$BS$682,67,FALSE)</f>
        <v>411057</v>
      </c>
    </row>
    <row r="397" spans="1:17" s="142" customFormat="1" ht="42" customHeight="1" x14ac:dyDescent="0.2">
      <c r="A397" s="243">
        <v>365</v>
      </c>
      <c r="B397" s="243" t="s">
        <v>705</v>
      </c>
      <c r="C397" s="243" t="s">
        <v>333</v>
      </c>
      <c r="D397" s="244" t="str">
        <f t="shared" si="1"/>
        <v>PPL Rank: 365       
La Salle                                          
Conservation - Repl Meters</v>
      </c>
      <c r="E397" s="207" t="s">
        <v>1414</v>
      </c>
      <c r="F397" s="207">
        <v>9</v>
      </c>
      <c r="G397" s="194" t="s">
        <v>1413</v>
      </c>
      <c r="H397" s="194" t="s">
        <v>1413</v>
      </c>
      <c r="I397" s="195">
        <v>0</v>
      </c>
      <c r="J397" s="226">
        <v>0</v>
      </c>
      <c r="K397" s="226">
        <v>0</v>
      </c>
      <c r="L397" s="218">
        <v>0</v>
      </c>
      <c r="M397" s="218" t="s">
        <v>1427</v>
      </c>
      <c r="N397" s="218">
        <v>0</v>
      </c>
      <c r="O397" s="196"/>
      <c r="Q397" s="194">
        <f>VLOOKUP($A397,'[2]Project Data'!$C$6:$BS$682,67,FALSE)</f>
        <v>0</v>
      </c>
    </row>
    <row r="398" spans="1:17" s="142" customFormat="1" ht="42" customHeight="1" x14ac:dyDescent="0.2">
      <c r="A398" s="243">
        <v>130</v>
      </c>
      <c r="B398" s="243" t="s">
        <v>1306</v>
      </c>
      <c r="C398" s="243" t="s">
        <v>1023</v>
      </c>
      <c r="D398" s="244" t="str">
        <f t="shared" si="1"/>
        <v>PPL Rank: 130       
Lafayette                                         
Treatment - Plant Addition</v>
      </c>
      <c r="E398" s="207" t="s">
        <v>1414</v>
      </c>
      <c r="F398" s="207">
        <v>9</v>
      </c>
      <c r="G398" s="194" t="s">
        <v>1413</v>
      </c>
      <c r="H398" s="194" t="s">
        <v>1415</v>
      </c>
      <c r="I398" s="195">
        <v>0</v>
      </c>
      <c r="J398" s="226">
        <v>0</v>
      </c>
      <c r="K398" s="226">
        <v>0</v>
      </c>
      <c r="L398" s="218">
        <v>1285069.6000000001</v>
      </c>
      <c r="M398" s="218">
        <v>0</v>
      </c>
      <c r="N398" s="218">
        <v>0</v>
      </c>
      <c r="O398" s="196"/>
      <c r="Q398" s="194">
        <f>VLOOKUP($A398,'[2]Project Data'!$C$6:$BS$682,67,FALSE)</f>
        <v>0</v>
      </c>
    </row>
    <row r="399" spans="1:17" s="142" customFormat="1" ht="42" customHeight="1" x14ac:dyDescent="0.2">
      <c r="A399" s="243">
        <v>7</v>
      </c>
      <c r="B399" s="243" t="s">
        <v>208</v>
      </c>
      <c r="C399" s="243" t="s">
        <v>452</v>
      </c>
      <c r="D399" s="244" t="str">
        <f t="shared" si="1"/>
        <v>PPL Rank: 7         
Lake Lillian                                      
Treatment - WTP Improvements Remove As</v>
      </c>
      <c r="E399" s="207" t="s">
        <v>165</v>
      </c>
      <c r="F399" s="207" t="s">
        <v>1423</v>
      </c>
      <c r="G399" s="194" t="s">
        <v>1413</v>
      </c>
      <c r="H399" s="194" t="s">
        <v>1413</v>
      </c>
      <c r="I399" s="195">
        <v>0</v>
      </c>
      <c r="J399" s="226">
        <v>0</v>
      </c>
      <c r="K399" s="226">
        <v>2620000</v>
      </c>
      <c r="L399" s="218">
        <v>2620000</v>
      </c>
      <c r="M399" s="218" t="s">
        <v>1437</v>
      </c>
      <c r="N399" s="218">
        <v>2620000</v>
      </c>
      <c r="O399" s="196"/>
      <c r="Q399" s="194">
        <f>VLOOKUP($A399,'[2]Project Data'!$C$6:$BS$682,67,FALSE)</f>
        <v>5744000</v>
      </c>
    </row>
    <row r="400" spans="1:17" s="142" customFormat="1" ht="42" customHeight="1" x14ac:dyDescent="0.2">
      <c r="A400" s="243">
        <v>537</v>
      </c>
      <c r="B400" s="243" t="s">
        <v>208</v>
      </c>
      <c r="C400" s="243" t="s">
        <v>306</v>
      </c>
      <c r="D400" s="244" t="str">
        <f t="shared" si="1"/>
        <v>PPL Rank: 537       
Lake Lillian                                      
Watermain - Repl &amp; Loop</v>
      </c>
      <c r="E400" s="207" t="s">
        <v>165</v>
      </c>
      <c r="F400" s="207" t="s">
        <v>1423</v>
      </c>
      <c r="G400" s="194" t="s">
        <v>1413</v>
      </c>
      <c r="H400" s="194" t="s">
        <v>1413</v>
      </c>
      <c r="I400" s="195">
        <v>0</v>
      </c>
      <c r="J400" s="226">
        <v>0</v>
      </c>
      <c r="K400" s="226">
        <v>0</v>
      </c>
      <c r="L400" s="218">
        <v>0</v>
      </c>
      <c r="M400" s="218" t="s">
        <v>1427</v>
      </c>
      <c r="N400" s="218">
        <v>2620000</v>
      </c>
      <c r="O400" s="196"/>
      <c r="Q400" s="194">
        <f>VLOOKUP($A400,'[2]Project Data'!$C$6:$BS$682,67,FALSE)</f>
        <v>6406200</v>
      </c>
    </row>
    <row r="401" spans="1:17" s="142" customFormat="1" ht="42" customHeight="1" x14ac:dyDescent="0.2">
      <c r="A401" s="243">
        <v>538</v>
      </c>
      <c r="B401" s="243" t="s">
        <v>208</v>
      </c>
      <c r="C401" s="243" t="s">
        <v>310</v>
      </c>
      <c r="D401" s="244" t="str">
        <f t="shared" si="1"/>
        <v>PPL Rank: 538       
Lake Lillian                                      
Storage - Tower Rehab</v>
      </c>
      <c r="E401" s="207" t="s">
        <v>165</v>
      </c>
      <c r="F401" s="207" t="s">
        <v>1423</v>
      </c>
      <c r="G401" s="194" t="s">
        <v>1413</v>
      </c>
      <c r="H401" s="194" t="s">
        <v>1413</v>
      </c>
      <c r="I401" s="195">
        <v>0</v>
      </c>
      <c r="J401" s="226">
        <v>0</v>
      </c>
      <c r="K401" s="226">
        <v>0</v>
      </c>
      <c r="L401" s="218">
        <v>0</v>
      </c>
      <c r="M401" s="218" t="s">
        <v>1427</v>
      </c>
      <c r="N401" s="218">
        <v>0</v>
      </c>
      <c r="O401" s="196"/>
      <c r="Q401" s="194">
        <f>VLOOKUP($A401,'[2]Project Data'!$C$6:$BS$682,67,FALSE)</f>
        <v>1008900</v>
      </c>
    </row>
    <row r="402" spans="1:17" s="142" customFormat="1" ht="42" customHeight="1" x14ac:dyDescent="0.2">
      <c r="A402" s="243">
        <v>392</v>
      </c>
      <c r="B402" s="243" t="s">
        <v>114</v>
      </c>
      <c r="C402" s="243" t="s">
        <v>453</v>
      </c>
      <c r="D402" s="244" t="str">
        <f t="shared" si="1"/>
        <v>PPL Rank: 392       
Lake Park                                         
Watermain - Repl 2nd Street</v>
      </c>
      <c r="E402" s="207" t="s">
        <v>1416</v>
      </c>
      <c r="F402" s="207">
        <v>4</v>
      </c>
      <c r="G402" s="194" t="s">
        <v>1413</v>
      </c>
      <c r="H402" s="194" t="s">
        <v>1413</v>
      </c>
      <c r="I402" s="195">
        <v>0</v>
      </c>
      <c r="J402" s="226">
        <v>0</v>
      </c>
      <c r="K402" s="226">
        <v>0</v>
      </c>
      <c r="L402" s="218">
        <v>0</v>
      </c>
      <c r="M402" s="218">
        <v>0</v>
      </c>
      <c r="N402" s="218">
        <v>0</v>
      </c>
      <c r="O402" s="196"/>
      <c r="Q402" s="194">
        <f>VLOOKUP($A402,'[2]Project Data'!$C$6:$BS$682,67,FALSE)</f>
        <v>0</v>
      </c>
    </row>
    <row r="403" spans="1:17" s="142" customFormat="1" ht="42" customHeight="1" x14ac:dyDescent="0.2">
      <c r="A403" s="243">
        <v>393</v>
      </c>
      <c r="B403" s="243" t="s">
        <v>114</v>
      </c>
      <c r="C403" s="243" t="s">
        <v>454</v>
      </c>
      <c r="D403" s="244" t="str">
        <f t="shared" si="1"/>
        <v>PPL Rank: 393       
Lake Park                                         
Conservation - Repl Water Meters</v>
      </c>
      <c r="E403" s="207" t="s">
        <v>1416</v>
      </c>
      <c r="F403" s="207">
        <v>4</v>
      </c>
      <c r="G403" s="194" t="s">
        <v>1413</v>
      </c>
      <c r="H403" s="194" t="s">
        <v>1413</v>
      </c>
      <c r="I403" s="195">
        <v>0</v>
      </c>
      <c r="J403" s="226">
        <v>0</v>
      </c>
      <c r="K403" s="226">
        <v>0</v>
      </c>
      <c r="L403" s="218">
        <v>0</v>
      </c>
      <c r="M403" s="218">
        <v>0</v>
      </c>
      <c r="N403" s="218">
        <v>0</v>
      </c>
      <c r="O403" s="196"/>
      <c r="Q403" s="194">
        <f>VLOOKUP($A403,'[2]Project Data'!$C$6:$BS$682,67,FALSE)</f>
        <v>0</v>
      </c>
    </row>
    <row r="404" spans="1:17" s="142" customFormat="1" ht="42" customHeight="1" x14ac:dyDescent="0.2">
      <c r="A404" s="243">
        <v>438</v>
      </c>
      <c r="B404" s="243" t="s">
        <v>706</v>
      </c>
      <c r="C404" s="243" t="s">
        <v>591</v>
      </c>
      <c r="D404" s="244" t="str">
        <f t="shared" si="1"/>
        <v>PPL Rank: 438       
Lake Wilson                                       
Storage - Tank Rehab</v>
      </c>
      <c r="E404" s="207" t="s">
        <v>1417</v>
      </c>
      <c r="F404" s="207">
        <v>8</v>
      </c>
      <c r="G404" s="194" t="s">
        <v>1413</v>
      </c>
      <c r="H404" s="194" t="s">
        <v>1413</v>
      </c>
      <c r="I404" s="195">
        <v>0</v>
      </c>
      <c r="J404" s="226">
        <v>0</v>
      </c>
      <c r="K404" s="226">
        <v>0</v>
      </c>
      <c r="L404" s="218">
        <v>0</v>
      </c>
      <c r="M404" s="218" t="s">
        <v>1431</v>
      </c>
      <c r="N404" s="218">
        <v>0</v>
      </c>
      <c r="O404" s="196"/>
      <c r="Q404" s="194">
        <f>VLOOKUP($A404,'[2]Project Data'!$C$6:$BS$682,67,FALSE)</f>
        <v>0</v>
      </c>
    </row>
    <row r="405" spans="1:17" s="142" customFormat="1" ht="42" customHeight="1" x14ac:dyDescent="0.2">
      <c r="A405" s="243">
        <v>719</v>
      </c>
      <c r="B405" s="243" t="s">
        <v>116</v>
      </c>
      <c r="C405" s="243" t="s">
        <v>455</v>
      </c>
      <c r="D405" s="244" t="str">
        <f t="shared" si="1"/>
        <v>PPL Rank: 719       
Lakefield                                         
Treatment - Add RO/Plant Rehab</v>
      </c>
      <c r="E405" s="207" t="s">
        <v>1417</v>
      </c>
      <c r="F405" s="207">
        <v>8</v>
      </c>
      <c r="G405" s="194" t="s">
        <v>1413</v>
      </c>
      <c r="H405" s="194" t="s">
        <v>1413</v>
      </c>
      <c r="I405" s="195">
        <v>0</v>
      </c>
      <c r="J405" s="226">
        <v>0</v>
      </c>
      <c r="K405" s="226">
        <v>0</v>
      </c>
      <c r="L405" s="218">
        <v>0</v>
      </c>
      <c r="M405" s="218" t="s">
        <v>1435</v>
      </c>
      <c r="N405" s="218">
        <v>0</v>
      </c>
      <c r="O405" s="196"/>
      <c r="Q405" s="194">
        <f>VLOOKUP($A405,'[2]Project Data'!$C$6:$BS$682,67,FALSE)</f>
        <v>0</v>
      </c>
    </row>
    <row r="406" spans="1:17" s="142" customFormat="1" ht="42" customHeight="1" x14ac:dyDescent="0.2">
      <c r="A406" s="243">
        <v>64</v>
      </c>
      <c r="B406" s="243" t="s">
        <v>456</v>
      </c>
      <c r="C406" s="243" t="s">
        <v>1016</v>
      </c>
      <c r="D406" s="244" t="str">
        <f t="shared" si="1"/>
        <v>PPL Rank: 64        
Lamberton                                         
Other - LSL Replacement</v>
      </c>
      <c r="E406" s="207" t="s">
        <v>1417</v>
      </c>
      <c r="F406" s="207">
        <v>8</v>
      </c>
      <c r="G406" s="194" t="s">
        <v>1413</v>
      </c>
      <c r="H406" s="194" t="s">
        <v>1413</v>
      </c>
      <c r="I406" s="195">
        <v>0</v>
      </c>
      <c r="J406" s="226">
        <v>0</v>
      </c>
      <c r="K406" s="226">
        <v>0</v>
      </c>
      <c r="L406" s="218">
        <v>0</v>
      </c>
      <c r="M406" s="218">
        <v>0</v>
      </c>
      <c r="N406" s="218">
        <v>0</v>
      </c>
      <c r="O406" s="196"/>
      <c r="Q406" s="194">
        <f>VLOOKUP($A406,'[2]Project Data'!$C$6:$BS$682,67,FALSE)</f>
        <v>0</v>
      </c>
    </row>
    <row r="407" spans="1:17" s="142" customFormat="1" ht="42" customHeight="1" x14ac:dyDescent="0.2">
      <c r="A407" s="243">
        <v>667</v>
      </c>
      <c r="B407" s="243" t="s">
        <v>456</v>
      </c>
      <c r="C407" s="243" t="s">
        <v>326</v>
      </c>
      <c r="D407" s="244" t="str">
        <f t="shared" si="1"/>
        <v>PPL Rank: 667       
Lamberton                                         
Treatment - New Plant</v>
      </c>
      <c r="E407" s="207" t="s">
        <v>1417</v>
      </c>
      <c r="F407" s="207">
        <v>8</v>
      </c>
      <c r="G407" s="194" t="s">
        <v>1413</v>
      </c>
      <c r="H407" s="194" t="s">
        <v>1413</v>
      </c>
      <c r="I407" s="195">
        <v>0</v>
      </c>
      <c r="J407" s="226">
        <v>0</v>
      </c>
      <c r="K407" s="226">
        <v>0</v>
      </c>
      <c r="L407" s="218">
        <v>0</v>
      </c>
      <c r="M407" s="218" t="s">
        <v>1445</v>
      </c>
      <c r="N407" s="218">
        <v>0</v>
      </c>
      <c r="O407" s="196"/>
      <c r="Q407" s="194">
        <f>VLOOKUP($A407,'[2]Project Data'!$C$6:$BS$682,67,FALSE)</f>
        <v>0</v>
      </c>
    </row>
    <row r="408" spans="1:17" s="142" customFormat="1" ht="42" customHeight="1" x14ac:dyDescent="0.2">
      <c r="A408" s="243">
        <v>668</v>
      </c>
      <c r="B408" s="243" t="s">
        <v>456</v>
      </c>
      <c r="C408" s="243" t="s">
        <v>350</v>
      </c>
      <c r="D408" s="244" t="str">
        <f t="shared" si="1"/>
        <v>PPL Rank: 668       
Lamberton                                         
Watermain - Replace &amp; Loop</v>
      </c>
      <c r="E408" s="207" t="s">
        <v>1417</v>
      </c>
      <c r="F408" s="207">
        <v>8</v>
      </c>
      <c r="G408" s="194" t="s">
        <v>1413</v>
      </c>
      <c r="H408" s="194" t="s">
        <v>1413</v>
      </c>
      <c r="I408" s="195">
        <v>0</v>
      </c>
      <c r="J408" s="226">
        <v>0</v>
      </c>
      <c r="K408" s="226">
        <v>0</v>
      </c>
      <c r="L408" s="218">
        <v>0</v>
      </c>
      <c r="M408" s="218" t="s">
        <v>1445</v>
      </c>
      <c r="N408" s="218">
        <v>0</v>
      </c>
      <c r="O408" s="196"/>
      <c r="Q408" s="194">
        <f>VLOOKUP($A408,'[2]Project Data'!$C$6:$BS$682,67,FALSE)</f>
        <v>0</v>
      </c>
    </row>
    <row r="409" spans="1:17" s="142" customFormat="1" ht="42" customHeight="1" x14ac:dyDescent="0.2">
      <c r="A409" s="243">
        <v>669</v>
      </c>
      <c r="B409" s="243" t="s">
        <v>456</v>
      </c>
      <c r="C409" s="243" t="s">
        <v>458</v>
      </c>
      <c r="D409" s="244" t="str">
        <f t="shared" si="1"/>
        <v>PPL Rank: 669       
Lamberton                                         
Source - New Well, Rehab Well 1</v>
      </c>
      <c r="E409" s="207" t="s">
        <v>1417</v>
      </c>
      <c r="F409" s="207">
        <v>8</v>
      </c>
      <c r="G409" s="194" t="s">
        <v>1413</v>
      </c>
      <c r="H409" s="194" t="s">
        <v>1413</v>
      </c>
      <c r="I409" s="195">
        <v>0</v>
      </c>
      <c r="J409" s="226">
        <v>0</v>
      </c>
      <c r="K409" s="226">
        <v>0</v>
      </c>
      <c r="L409" s="218">
        <v>0</v>
      </c>
      <c r="M409" s="218" t="s">
        <v>1445</v>
      </c>
      <c r="N409" s="218">
        <v>0</v>
      </c>
      <c r="O409" s="196"/>
      <c r="Q409" s="194">
        <f>VLOOKUP($A409,'[2]Project Data'!$C$6:$BS$682,67,FALSE)</f>
        <v>0</v>
      </c>
    </row>
    <row r="410" spans="1:17" s="142" customFormat="1" ht="42" customHeight="1" x14ac:dyDescent="0.2">
      <c r="A410" s="243">
        <v>757</v>
      </c>
      <c r="B410" s="243" t="s">
        <v>456</v>
      </c>
      <c r="C410" s="243" t="s">
        <v>457</v>
      </c>
      <c r="D410" s="244" t="str">
        <f t="shared" si="1"/>
        <v>PPL Rank: 757       
Lamberton                                         
Storage - Ground Storage Rehab</v>
      </c>
      <c r="E410" s="207" t="s">
        <v>1417</v>
      </c>
      <c r="F410" s="207">
        <v>8</v>
      </c>
      <c r="G410" s="194" t="s">
        <v>1413</v>
      </c>
      <c r="H410" s="194" t="s">
        <v>1413</v>
      </c>
      <c r="I410" s="195">
        <v>0</v>
      </c>
      <c r="J410" s="226">
        <v>0</v>
      </c>
      <c r="K410" s="226">
        <v>0</v>
      </c>
      <c r="L410" s="218">
        <v>0</v>
      </c>
      <c r="M410" s="218" t="s">
        <v>1445</v>
      </c>
      <c r="N410" s="218">
        <v>0</v>
      </c>
      <c r="O410" s="196"/>
      <c r="Q410" s="194">
        <f>VLOOKUP($A410,'[2]Project Data'!$C$6:$BS$682,67,FALSE)</f>
        <v>0</v>
      </c>
    </row>
    <row r="411" spans="1:17" s="142" customFormat="1" ht="42" customHeight="1" x14ac:dyDescent="0.2">
      <c r="A411" s="243">
        <v>371</v>
      </c>
      <c r="B411" s="243" t="s">
        <v>236</v>
      </c>
      <c r="C411" s="243" t="s">
        <v>459</v>
      </c>
      <c r="D411" s="244" t="str">
        <f t="shared" si="1"/>
        <v>PPL Rank: 371       
Lanesboro                                         
Watermain - Repl TH250</v>
      </c>
      <c r="E411" s="207" t="s">
        <v>1414</v>
      </c>
      <c r="F411" s="207">
        <v>10</v>
      </c>
      <c r="G411" s="194" t="s">
        <v>1413</v>
      </c>
      <c r="H411" s="194" t="s">
        <v>1413</v>
      </c>
      <c r="I411" s="195">
        <v>0</v>
      </c>
      <c r="J411" s="226">
        <v>0</v>
      </c>
      <c r="K411" s="226">
        <v>0</v>
      </c>
      <c r="L411" s="218">
        <v>0</v>
      </c>
      <c r="M411" s="218">
        <v>0</v>
      </c>
      <c r="N411" s="218">
        <v>0</v>
      </c>
      <c r="O411" s="196"/>
      <c r="Q411" s="194">
        <f>VLOOKUP($A411,'[2]Project Data'!$C$6:$BS$682,67,FALSE)</f>
        <v>0</v>
      </c>
    </row>
    <row r="412" spans="1:17" s="142" customFormat="1" ht="42" customHeight="1" x14ac:dyDescent="0.2">
      <c r="A412" s="243">
        <v>220</v>
      </c>
      <c r="B412" s="243" t="s">
        <v>707</v>
      </c>
      <c r="C412" s="243" t="s">
        <v>321</v>
      </c>
      <c r="D412" s="244" t="str">
        <f t="shared" si="1"/>
        <v>PPL Rank: 220       
Le Sueur                                          
Treatment - Plant Rehab</v>
      </c>
      <c r="E412" s="207" t="s">
        <v>1414</v>
      </c>
      <c r="F412" s="207">
        <v>9</v>
      </c>
      <c r="G412" s="194" t="s">
        <v>1413</v>
      </c>
      <c r="H412" s="194" t="s">
        <v>1415</v>
      </c>
      <c r="I412" s="195">
        <v>0</v>
      </c>
      <c r="J412" s="226">
        <v>0</v>
      </c>
      <c r="K412" s="226">
        <v>0</v>
      </c>
      <c r="L412" s="218">
        <v>0</v>
      </c>
      <c r="M412" s="218">
        <v>0</v>
      </c>
      <c r="N412" s="218">
        <v>0</v>
      </c>
      <c r="O412" s="196"/>
      <c r="Q412" s="194">
        <f>VLOOKUP($A412,'[2]Project Data'!$C$6:$BS$682,67,FALSE)</f>
        <v>0</v>
      </c>
    </row>
    <row r="413" spans="1:17" s="142" customFormat="1" ht="42" customHeight="1" x14ac:dyDescent="0.2">
      <c r="A413" s="243">
        <v>221</v>
      </c>
      <c r="B413" s="243" t="s">
        <v>707</v>
      </c>
      <c r="C413" s="243" t="s">
        <v>751</v>
      </c>
      <c r="D413" s="244" t="str">
        <f t="shared" si="1"/>
        <v>PPL Rank: 221       
Le Sueur                                          
Watermain - New Booster Station &amp; Wtrmn</v>
      </c>
      <c r="E413" s="207" t="s">
        <v>1414</v>
      </c>
      <c r="F413" s="207">
        <v>9</v>
      </c>
      <c r="G413" s="194" t="s">
        <v>1415</v>
      </c>
      <c r="H413" s="194" t="s">
        <v>1413</v>
      </c>
      <c r="I413" s="195">
        <v>44657</v>
      </c>
      <c r="J413" s="226">
        <v>0</v>
      </c>
      <c r="K413" s="226">
        <v>0</v>
      </c>
      <c r="L413" s="218">
        <v>0</v>
      </c>
      <c r="M413" s="218">
        <v>0</v>
      </c>
      <c r="N413" s="218">
        <v>0</v>
      </c>
      <c r="O413" s="196"/>
      <c r="Q413" s="194">
        <f>VLOOKUP($A413,'[2]Project Data'!$C$6:$BS$682,67,FALSE)</f>
        <v>0</v>
      </c>
    </row>
    <row r="414" spans="1:17" s="142" customFormat="1" ht="42" customHeight="1" x14ac:dyDescent="0.2">
      <c r="A414" s="243">
        <v>544</v>
      </c>
      <c r="B414" s="243" t="s">
        <v>707</v>
      </c>
      <c r="C414" s="243" t="s">
        <v>1307</v>
      </c>
      <c r="D414" s="244" t="str">
        <f t="shared" si="1"/>
        <v>PPL Rank: 544       
Le Sueur                                          
Other - SCADA upgrade</v>
      </c>
      <c r="E414" s="207" t="s">
        <v>1414</v>
      </c>
      <c r="F414" s="207">
        <v>9</v>
      </c>
      <c r="G414" s="194" t="s">
        <v>1413</v>
      </c>
      <c r="H414" s="194" t="s">
        <v>1413</v>
      </c>
      <c r="I414" s="195">
        <v>0</v>
      </c>
      <c r="J414" s="226">
        <v>0</v>
      </c>
      <c r="K414" s="226">
        <v>0</v>
      </c>
      <c r="L414" s="218">
        <v>0</v>
      </c>
      <c r="M414" s="218">
        <v>0</v>
      </c>
      <c r="N414" s="218">
        <v>0</v>
      </c>
      <c r="O414" s="196"/>
      <c r="Q414" s="194">
        <f>VLOOKUP($A414,'[2]Project Data'!$C$6:$BS$682,67,FALSE)</f>
        <v>0</v>
      </c>
    </row>
    <row r="415" spans="1:17" s="142" customFormat="1" ht="42" customHeight="1" x14ac:dyDescent="0.2">
      <c r="A415" s="243">
        <v>662</v>
      </c>
      <c r="B415" s="243" t="s">
        <v>460</v>
      </c>
      <c r="C415" s="243" t="s">
        <v>461</v>
      </c>
      <c r="D415" s="244" t="str">
        <f t="shared" si="1"/>
        <v>PPL Rank: 662       
LeRoy                                             
Source - Backup Well</v>
      </c>
      <c r="E415" s="207" t="s">
        <v>1414</v>
      </c>
      <c r="F415" s="207">
        <v>9</v>
      </c>
      <c r="G415" s="194" t="s">
        <v>1413</v>
      </c>
      <c r="H415" s="194" t="s">
        <v>1413</v>
      </c>
      <c r="I415" s="195">
        <v>0</v>
      </c>
      <c r="J415" s="226">
        <v>0</v>
      </c>
      <c r="K415" s="226">
        <v>0</v>
      </c>
      <c r="L415" s="218">
        <v>0</v>
      </c>
      <c r="M415" s="218">
        <v>0</v>
      </c>
      <c r="N415" s="218">
        <v>0</v>
      </c>
      <c r="O415" s="196"/>
      <c r="Q415" s="194">
        <f>VLOOKUP($A415,'[2]Project Data'!$C$6:$BS$682,67,FALSE)</f>
        <v>0</v>
      </c>
    </row>
    <row r="416" spans="1:17" s="142" customFormat="1" ht="42" customHeight="1" x14ac:dyDescent="0.2">
      <c r="A416" s="243">
        <v>752</v>
      </c>
      <c r="B416" s="243" t="s">
        <v>460</v>
      </c>
      <c r="C416" s="243" t="s">
        <v>462</v>
      </c>
      <c r="D416" s="244" t="str">
        <f t="shared" si="1"/>
        <v>PPL Rank: 752       
LeRoy                                             
Storage - Repl with 120,000 Gallon Tower</v>
      </c>
      <c r="E416" s="207" t="s">
        <v>1414</v>
      </c>
      <c r="F416" s="207">
        <v>10</v>
      </c>
      <c r="G416" s="194" t="s">
        <v>1413</v>
      </c>
      <c r="H416" s="194" t="s">
        <v>1413</v>
      </c>
      <c r="I416" s="195">
        <v>0</v>
      </c>
      <c r="J416" s="226">
        <v>0</v>
      </c>
      <c r="K416" s="226">
        <v>0</v>
      </c>
      <c r="L416" s="218">
        <v>0</v>
      </c>
      <c r="M416" s="218">
        <v>0</v>
      </c>
      <c r="N416" s="218">
        <v>0</v>
      </c>
      <c r="O416" s="196"/>
      <c r="Q416" s="194">
        <f>VLOOKUP($A416,'[2]Project Data'!$C$6:$BS$682,67,FALSE)</f>
        <v>0</v>
      </c>
    </row>
    <row r="417" spans="1:17" s="142" customFormat="1" ht="42" customHeight="1" x14ac:dyDescent="0.2">
      <c r="A417" s="243">
        <v>753</v>
      </c>
      <c r="B417" s="243" t="s">
        <v>460</v>
      </c>
      <c r="C417" s="243" t="s">
        <v>463</v>
      </c>
      <c r="D417" s="244" t="str">
        <f t="shared" si="1"/>
        <v>PPL Rank: 753       
LeRoy                                             
Watermain - Replace for East County Rd.</v>
      </c>
      <c r="E417" s="207" t="s">
        <v>1414</v>
      </c>
      <c r="F417" s="207">
        <v>10</v>
      </c>
      <c r="G417" s="194" t="s">
        <v>1413</v>
      </c>
      <c r="H417" s="194" t="s">
        <v>1413</v>
      </c>
      <c r="I417" s="195">
        <v>0</v>
      </c>
      <c r="J417" s="226">
        <v>0</v>
      </c>
      <c r="K417" s="226">
        <v>0</v>
      </c>
      <c r="L417" s="218">
        <v>0</v>
      </c>
      <c r="M417" s="218">
        <v>0</v>
      </c>
      <c r="N417" s="218">
        <v>0</v>
      </c>
      <c r="O417" s="196"/>
      <c r="Q417" s="194">
        <f>VLOOKUP($A417,'[2]Project Data'!$C$6:$BS$682,67,FALSE)</f>
        <v>0</v>
      </c>
    </row>
    <row r="418" spans="1:17" s="142" customFormat="1" ht="42" customHeight="1" x14ac:dyDescent="0.2">
      <c r="A418" s="243">
        <v>754</v>
      </c>
      <c r="B418" s="243" t="s">
        <v>460</v>
      </c>
      <c r="C418" s="243" t="s">
        <v>464</v>
      </c>
      <c r="D418" s="244" t="str">
        <f t="shared" si="1"/>
        <v>PPL Rank: 754       
LeRoy                                             
Treatment - Rehab Filter</v>
      </c>
      <c r="E418" s="207" t="s">
        <v>1414</v>
      </c>
      <c r="F418" s="207">
        <v>10</v>
      </c>
      <c r="G418" s="194" t="s">
        <v>1413</v>
      </c>
      <c r="H418" s="194" t="s">
        <v>1413</v>
      </c>
      <c r="I418" s="195">
        <v>0</v>
      </c>
      <c r="J418" s="226">
        <v>0</v>
      </c>
      <c r="K418" s="226">
        <v>0</v>
      </c>
      <c r="L418" s="218">
        <v>0</v>
      </c>
      <c r="M418" s="218">
        <v>0</v>
      </c>
      <c r="N418" s="218">
        <v>0</v>
      </c>
      <c r="O418" s="196"/>
      <c r="Q418" s="194">
        <f>VLOOKUP($A418,'[2]Project Data'!$C$6:$BS$682,67,FALSE)</f>
        <v>0</v>
      </c>
    </row>
    <row r="419" spans="1:17" s="142" customFormat="1" ht="42" customHeight="1" x14ac:dyDescent="0.2">
      <c r="A419" s="243">
        <v>688</v>
      </c>
      <c r="B419" s="243" t="s">
        <v>465</v>
      </c>
      <c r="C419" s="243" t="s">
        <v>466</v>
      </c>
      <c r="D419" s="244" t="str">
        <f t="shared" si="1"/>
        <v>PPL Rank: 688       
Lewiston                                          
Watermain - TH 14 Loop</v>
      </c>
      <c r="E419" s="207" t="s">
        <v>1414</v>
      </c>
      <c r="F419" s="207">
        <v>10</v>
      </c>
      <c r="G419" s="194" t="s">
        <v>1413</v>
      </c>
      <c r="H419" s="194" t="s">
        <v>1413</v>
      </c>
      <c r="I419" s="195">
        <v>0</v>
      </c>
      <c r="J419" s="226">
        <v>0</v>
      </c>
      <c r="K419" s="226">
        <v>0</v>
      </c>
      <c r="L419" s="218">
        <v>0</v>
      </c>
      <c r="M419" s="218">
        <v>0</v>
      </c>
      <c r="N419" s="218">
        <v>0</v>
      </c>
      <c r="O419" s="196"/>
      <c r="Q419" s="194">
        <f>VLOOKUP($A419,'[2]Project Data'!$C$6:$BS$682,67,FALSE)</f>
        <v>0</v>
      </c>
    </row>
    <row r="420" spans="1:17" s="142" customFormat="1" ht="42" customHeight="1" x14ac:dyDescent="0.2">
      <c r="A420" s="243">
        <v>806</v>
      </c>
      <c r="B420" s="243" t="s">
        <v>465</v>
      </c>
      <c r="C420" s="243" t="s">
        <v>1024</v>
      </c>
      <c r="D420" s="244" t="str">
        <f t="shared" si="1"/>
        <v>PPL Rank: 806       
Lewiston                                          
Source - Construct Well #6</v>
      </c>
      <c r="E420" s="207" t="s">
        <v>1414</v>
      </c>
      <c r="F420" s="207">
        <v>10</v>
      </c>
      <c r="G420" s="194" t="s">
        <v>1413</v>
      </c>
      <c r="H420" s="194" t="s">
        <v>1413</v>
      </c>
      <c r="I420" s="195">
        <v>0</v>
      </c>
      <c r="J420" s="226">
        <v>0</v>
      </c>
      <c r="K420" s="226">
        <v>0</v>
      </c>
      <c r="L420" s="218">
        <v>0</v>
      </c>
      <c r="M420" s="218">
        <v>0</v>
      </c>
      <c r="N420" s="218">
        <v>0</v>
      </c>
      <c r="O420" s="196"/>
      <c r="Q420" s="194">
        <f>VLOOKUP($A420,'[2]Project Data'!$C$6:$BS$682,67,FALSE)</f>
        <v>0</v>
      </c>
    </row>
    <row r="421" spans="1:17" s="142" customFormat="1" ht="42" customHeight="1" x14ac:dyDescent="0.2">
      <c r="A421" s="243">
        <v>807</v>
      </c>
      <c r="B421" s="243" t="s">
        <v>465</v>
      </c>
      <c r="C421" s="243" t="s">
        <v>1025</v>
      </c>
      <c r="D421" s="244" t="str">
        <f t="shared" si="1"/>
        <v>PPL Rank: 807       
Lewiston                                          
Treatment - RO for Softening</v>
      </c>
      <c r="E421" s="207" t="s">
        <v>1414</v>
      </c>
      <c r="F421" s="207">
        <v>10</v>
      </c>
      <c r="G421" s="194" t="s">
        <v>1413</v>
      </c>
      <c r="H421" s="194" t="s">
        <v>1413</v>
      </c>
      <c r="I421" s="195">
        <v>0</v>
      </c>
      <c r="J421" s="226">
        <v>0</v>
      </c>
      <c r="K421" s="226">
        <v>0</v>
      </c>
      <c r="L421" s="218">
        <v>0</v>
      </c>
      <c r="M421" s="218">
        <v>0</v>
      </c>
      <c r="N421" s="218">
        <v>0</v>
      </c>
      <c r="O421" s="196"/>
      <c r="Q421" s="194">
        <f>VLOOKUP($A421,'[2]Project Data'!$C$6:$BS$682,67,FALSE)</f>
        <v>0</v>
      </c>
    </row>
    <row r="422" spans="1:17" s="142" customFormat="1" ht="42" customHeight="1" x14ac:dyDescent="0.2">
      <c r="A422" s="243">
        <v>808</v>
      </c>
      <c r="B422" s="243" t="s">
        <v>465</v>
      </c>
      <c r="C422" s="243" t="s">
        <v>1026</v>
      </c>
      <c r="D422" s="244" t="str">
        <f t="shared" si="1"/>
        <v>PPL Rank: 808       
Lewiston                                          
Storage - Replacement Tower</v>
      </c>
      <c r="E422" s="207" t="s">
        <v>1414</v>
      </c>
      <c r="F422" s="207">
        <v>10</v>
      </c>
      <c r="G422" s="194" t="s">
        <v>1413</v>
      </c>
      <c r="H422" s="194" t="s">
        <v>1413</v>
      </c>
      <c r="I422" s="195">
        <v>0</v>
      </c>
      <c r="J422" s="226">
        <v>0</v>
      </c>
      <c r="K422" s="226">
        <v>0</v>
      </c>
      <c r="L422" s="218">
        <v>0</v>
      </c>
      <c r="M422" s="218">
        <v>0</v>
      </c>
      <c r="N422" s="218">
        <v>0</v>
      </c>
      <c r="O422" s="196"/>
      <c r="Q422" s="194">
        <f>VLOOKUP($A422,'[2]Project Data'!$C$6:$BS$682,67,FALSE)</f>
        <v>0</v>
      </c>
    </row>
    <row r="423" spans="1:17" s="142" customFormat="1" ht="42" customHeight="1" x14ac:dyDescent="0.2">
      <c r="A423" s="243">
        <v>809</v>
      </c>
      <c r="B423" s="243" t="s">
        <v>465</v>
      </c>
      <c r="C423" s="243" t="s">
        <v>307</v>
      </c>
      <c r="D423" s="244" t="str">
        <f t="shared" si="1"/>
        <v>PPL Rank: 809       
Lewiston                                          
Conservation - Replace Meters</v>
      </c>
      <c r="E423" s="207" t="s">
        <v>1414</v>
      </c>
      <c r="F423" s="207">
        <v>10</v>
      </c>
      <c r="G423" s="194" t="s">
        <v>1413</v>
      </c>
      <c r="H423" s="194" t="s">
        <v>1413</v>
      </c>
      <c r="I423" s="195">
        <v>0</v>
      </c>
      <c r="J423" s="226">
        <v>0</v>
      </c>
      <c r="K423" s="226">
        <v>0</v>
      </c>
      <c r="L423" s="218">
        <v>0</v>
      </c>
      <c r="M423" s="218">
        <v>0</v>
      </c>
      <c r="N423" s="218">
        <v>0</v>
      </c>
      <c r="O423" s="196"/>
      <c r="Q423" s="194">
        <f>VLOOKUP($A423,'[2]Project Data'!$C$6:$BS$682,67,FALSE)</f>
        <v>0</v>
      </c>
    </row>
    <row r="424" spans="1:17" s="142" customFormat="1" ht="42" customHeight="1" x14ac:dyDescent="0.2">
      <c r="A424" s="243">
        <v>810</v>
      </c>
      <c r="B424" s="243" t="s">
        <v>465</v>
      </c>
      <c r="C424" s="243" t="s">
        <v>310</v>
      </c>
      <c r="D424" s="244" t="str">
        <f t="shared" si="1"/>
        <v>PPL Rank: 810       
Lewiston                                          
Storage - Tower Rehab</v>
      </c>
      <c r="E424" s="207" t="s">
        <v>1414</v>
      </c>
      <c r="F424" s="207">
        <v>10</v>
      </c>
      <c r="G424" s="194" t="s">
        <v>1413</v>
      </c>
      <c r="H424" s="194" t="s">
        <v>1413</v>
      </c>
      <c r="I424" s="195">
        <v>0</v>
      </c>
      <c r="J424" s="226">
        <v>0</v>
      </c>
      <c r="K424" s="226">
        <v>0</v>
      </c>
      <c r="L424" s="218">
        <v>0</v>
      </c>
      <c r="M424" s="218">
        <v>0</v>
      </c>
      <c r="N424" s="218">
        <v>0</v>
      </c>
      <c r="O424" s="196"/>
      <c r="Q424" s="194">
        <f>VLOOKUP($A424,'[2]Project Data'!$C$6:$BS$682,67,FALSE)</f>
        <v>0</v>
      </c>
    </row>
    <row r="425" spans="1:17" s="142" customFormat="1" ht="42" customHeight="1" x14ac:dyDescent="0.2">
      <c r="A425" s="243">
        <v>811</v>
      </c>
      <c r="B425" s="243" t="s">
        <v>465</v>
      </c>
      <c r="C425" s="243" t="s">
        <v>1027</v>
      </c>
      <c r="D425" s="244" t="str">
        <f t="shared" si="1"/>
        <v>PPL Rank: 811       
Lewiston                                          
Watermain - Watermain Reconstruction</v>
      </c>
      <c r="E425" s="207" t="s">
        <v>1414</v>
      </c>
      <c r="F425" s="207">
        <v>10</v>
      </c>
      <c r="G425" s="194" t="s">
        <v>1413</v>
      </c>
      <c r="H425" s="194" t="s">
        <v>1413</v>
      </c>
      <c r="I425" s="195">
        <v>0</v>
      </c>
      <c r="J425" s="226">
        <v>0</v>
      </c>
      <c r="K425" s="226">
        <v>0</v>
      </c>
      <c r="L425" s="218">
        <v>0</v>
      </c>
      <c r="M425" s="218">
        <v>0</v>
      </c>
      <c r="N425" s="218">
        <v>0</v>
      </c>
      <c r="O425" s="196"/>
      <c r="Q425" s="194">
        <f>VLOOKUP($A425,'[2]Project Data'!$C$6:$BS$682,67,FALSE)</f>
        <v>0</v>
      </c>
    </row>
    <row r="426" spans="1:17" s="142" customFormat="1" ht="42" customHeight="1" x14ac:dyDescent="0.2">
      <c r="A426" s="243">
        <v>50</v>
      </c>
      <c r="B426" s="243" t="s">
        <v>829</v>
      </c>
      <c r="C426" s="243" t="s">
        <v>1016</v>
      </c>
      <c r="D426" s="244" t="str">
        <f t="shared" si="1"/>
        <v>PPL Rank: 50        
Lewisville                                        
Other - LSL Replacement</v>
      </c>
      <c r="E426" s="207" t="s">
        <v>1414</v>
      </c>
      <c r="F426" s="207">
        <v>9</v>
      </c>
      <c r="G426" s="194" t="s">
        <v>1413</v>
      </c>
      <c r="H426" s="194" t="s">
        <v>1415</v>
      </c>
      <c r="I426" s="195">
        <v>0</v>
      </c>
      <c r="J426" s="226">
        <v>0</v>
      </c>
      <c r="K426" s="226">
        <v>0</v>
      </c>
      <c r="L426" s="218">
        <v>0</v>
      </c>
      <c r="M426" s="218">
        <v>0</v>
      </c>
      <c r="N426" s="218">
        <v>0</v>
      </c>
      <c r="O426" s="196"/>
      <c r="Q426" s="194">
        <f>VLOOKUP($A426,'[2]Project Data'!$C$6:$BS$682,67,FALSE)</f>
        <v>0</v>
      </c>
    </row>
    <row r="427" spans="1:17" s="142" customFormat="1" ht="42" customHeight="1" x14ac:dyDescent="0.2">
      <c r="A427" s="243">
        <v>455</v>
      </c>
      <c r="B427" s="243" t="s">
        <v>829</v>
      </c>
      <c r="C427" s="243" t="s">
        <v>1028</v>
      </c>
      <c r="D427" s="244" t="str">
        <f t="shared" si="1"/>
        <v>PPL Rank: 455       
Lewisville                                        
Watermain - Replace Cast Iron WMs</v>
      </c>
      <c r="E427" s="207" t="s">
        <v>1414</v>
      </c>
      <c r="F427" s="207">
        <v>9</v>
      </c>
      <c r="G427" s="194" t="s">
        <v>1413</v>
      </c>
      <c r="H427" s="194" t="s">
        <v>1413</v>
      </c>
      <c r="I427" s="195">
        <v>0</v>
      </c>
      <c r="J427" s="226">
        <v>0</v>
      </c>
      <c r="K427" s="226">
        <v>0</v>
      </c>
      <c r="L427" s="218">
        <v>2680000</v>
      </c>
      <c r="M427" s="218" t="s">
        <v>1431</v>
      </c>
      <c r="N427" s="218">
        <v>0</v>
      </c>
      <c r="O427" s="196"/>
      <c r="Q427" s="194">
        <f>VLOOKUP($A427,'[2]Project Data'!$C$6:$BS$682,67,FALSE)</f>
        <v>0</v>
      </c>
    </row>
    <row r="428" spans="1:17" s="142" customFormat="1" ht="42" customHeight="1" x14ac:dyDescent="0.2">
      <c r="A428" s="243">
        <v>456</v>
      </c>
      <c r="B428" s="243" t="s">
        <v>829</v>
      </c>
      <c r="C428" s="243" t="s">
        <v>327</v>
      </c>
      <c r="D428" s="244" t="str">
        <f t="shared" si="1"/>
        <v>PPL Rank: 456       
Lewisville                                        
Storage - Replace Tower</v>
      </c>
      <c r="E428" s="207" t="s">
        <v>1414</v>
      </c>
      <c r="F428" s="207">
        <v>9</v>
      </c>
      <c r="G428" s="194" t="s">
        <v>1413</v>
      </c>
      <c r="H428" s="194" t="s">
        <v>1413</v>
      </c>
      <c r="I428" s="195">
        <v>0</v>
      </c>
      <c r="J428" s="226">
        <v>0</v>
      </c>
      <c r="K428" s="226">
        <v>0</v>
      </c>
      <c r="L428" s="218">
        <v>0</v>
      </c>
      <c r="M428" s="218" t="s">
        <v>1431</v>
      </c>
      <c r="N428" s="218">
        <v>0</v>
      </c>
      <c r="O428" s="196"/>
      <c r="Q428" s="194">
        <f>VLOOKUP($A428,'[2]Project Data'!$C$6:$BS$682,67,FALSE)</f>
        <v>0</v>
      </c>
    </row>
    <row r="429" spans="1:17" s="142" customFormat="1" ht="42" customHeight="1" x14ac:dyDescent="0.2">
      <c r="A429" s="243">
        <v>8</v>
      </c>
      <c r="B429" s="243" t="s">
        <v>943</v>
      </c>
      <c r="C429" s="243" t="s">
        <v>1029</v>
      </c>
      <c r="D429" s="244" t="str">
        <f t="shared" si="1"/>
        <v>PPL Rank: 8         
Lexington                                         
Treatment - Radium TP &amp; Booster Station</v>
      </c>
      <c r="E429" s="207" t="s">
        <v>1420</v>
      </c>
      <c r="F429" s="207">
        <v>11</v>
      </c>
      <c r="G429" s="194" t="s">
        <v>1413</v>
      </c>
      <c r="H429" s="194" t="s">
        <v>1413</v>
      </c>
      <c r="I429" s="195">
        <v>0</v>
      </c>
      <c r="J429" s="226">
        <v>0</v>
      </c>
      <c r="K429" s="226">
        <v>0</v>
      </c>
      <c r="L429" s="218">
        <v>0</v>
      </c>
      <c r="M429" s="218">
        <v>0</v>
      </c>
      <c r="N429" s="218">
        <v>0</v>
      </c>
      <c r="O429" s="196"/>
      <c r="Q429" s="194">
        <f>VLOOKUP($A429,'[2]Project Data'!$C$6:$BS$682,67,FALSE)</f>
        <v>0</v>
      </c>
    </row>
    <row r="430" spans="1:17" s="142" customFormat="1" ht="42" customHeight="1" x14ac:dyDescent="0.2">
      <c r="A430" s="243">
        <v>606</v>
      </c>
      <c r="B430" s="243" t="s">
        <v>943</v>
      </c>
      <c r="C430" s="243" t="s">
        <v>300</v>
      </c>
      <c r="D430" s="244" t="str">
        <f t="shared" si="1"/>
        <v>PPL Rank: 606       
Lexington                                         
Source - New Well</v>
      </c>
      <c r="E430" s="207" t="s">
        <v>1420</v>
      </c>
      <c r="F430" s="207">
        <v>11</v>
      </c>
      <c r="G430" s="194" t="s">
        <v>1413</v>
      </c>
      <c r="H430" s="194" t="s">
        <v>1413</v>
      </c>
      <c r="I430" s="195">
        <v>0</v>
      </c>
      <c r="J430" s="226">
        <v>0</v>
      </c>
      <c r="K430" s="226">
        <v>0</v>
      </c>
      <c r="L430" s="218">
        <v>0</v>
      </c>
      <c r="M430" s="218">
        <v>0</v>
      </c>
      <c r="N430" s="218">
        <v>0</v>
      </c>
      <c r="O430" s="196"/>
      <c r="Q430" s="194">
        <f>VLOOKUP($A430,'[2]Project Data'!$C$6:$BS$682,67,FALSE)</f>
        <v>0</v>
      </c>
    </row>
    <row r="431" spans="1:17" s="142" customFormat="1" ht="42" customHeight="1" x14ac:dyDescent="0.2">
      <c r="A431" s="243">
        <v>607</v>
      </c>
      <c r="B431" s="243" t="s">
        <v>943</v>
      </c>
      <c r="C431" s="243" t="s">
        <v>620</v>
      </c>
      <c r="D431" s="244" t="str">
        <f t="shared" si="1"/>
        <v>PPL Rank: 607       
Lexington                                         
Storage - New Tower</v>
      </c>
      <c r="E431" s="207" t="s">
        <v>1420</v>
      </c>
      <c r="F431" s="207">
        <v>11</v>
      </c>
      <c r="G431" s="194" t="s">
        <v>1413</v>
      </c>
      <c r="H431" s="194" t="s">
        <v>1413</v>
      </c>
      <c r="I431" s="195">
        <v>0</v>
      </c>
      <c r="J431" s="226">
        <v>0</v>
      </c>
      <c r="K431" s="226">
        <v>0</v>
      </c>
      <c r="L431" s="218">
        <v>0</v>
      </c>
      <c r="M431" s="218">
        <v>0</v>
      </c>
      <c r="N431" s="218">
        <v>0</v>
      </c>
      <c r="O431" s="196"/>
      <c r="Q431" s="194">
        <f>VLOOKUP($A431,'[2]Project Data'!$C$6:$BS$682,67,FALSE)</f>
        <v>0</v>
      </c>
    </row>
    <row r="432" spans="1:17" s="142" customFormat="1" ht="42" customHeight="1" x14ac:dyDescent="0.2">
      <c r="A432" s="243">
        <v>608</v>
      </c>
      <c r="B432" s="243" t="s">
        <v>943</v>
      </c>
      <c r="C432" s="243" t="s">
        <v>1030</v>
      </c>
      <c r="D432" s="244" t="str">
        <f t="shared" si="1"/>
        <v>PPL Rank: 608       
Lexington                                         
Watermain - New Watermain &amp; Looping</v>
      </c>
      <c r="E432" s="207" t="s">
        <v>1420</v>
      </c>
      <c r="F432" s="207">
        <v>11</v>
      </c>
      <c r="G432" s="194" t="s">
        <v>1413</v>
      </c>
      <c r="H432" s="194" t="s">
        <v>1413</v>
      </c>
      <c r="I432" s="195">
        <v>0</v>
      </c>
      <c r="J432" s="226">
        <v>0</v>
      </c>
      <c r="K432" s="226">
        <v>0</v>
      </c>
      <c r="L432" s="218">
        <v>0</v>
      </c>
      <c r="M432" s="218">
        <v>0</v>
      </c>
      <c r="N432" s="218">
        <v>0</v>
      </c>
      <c r="O432" s="196"/>
      <c r="Q432" s="194">
        <f>VLOOKUP($A432,'[2]Project Data'!$C$6:$BS$682,67,FALSE)</f>
        <v>0</v>
      </c>
    </row>
    <row r="433" spans="1:17" s="142" customFormat="1" ht="42" customHeight="1" x14ac:dyDescent="0.2">
      <c r="A433" s="243">
        <v>586</v>
      </c>
      <c r="B433" s="243" t="s">
        <v>1308</v>
      </c>
      <c r="C433" s="243" t="s">
        <v>1309</v>
      </c>
      <c r="D433" s="244" t="str">
        <f t="shared" si="1"/>
        <v>PPL Rank: 586       
Lincoln-Pipestone Rural Water System              
Treatment - Holland WTP biotta addition</v>
      </c>
      <c r="E433" s="207" t="s">
        <v>1417</v>
      </c>
      <c r="F433" s="207">
        <v>8</v>
      </c>
      <c r="G433" s="194" t="s">
        <v>1413</v>
      </c>
      <c r="H433" s="194" t="s">
        <v>1413</v>
      </c>
      <c r="I433" s="195">
        <v>0</v>
      </c>
      <c r="J433" s="226">
        <v>0</v>
      </c>
      <c r="K433" s="226">
        <v>0</v>
      </c>
      <c r="L433" s="218">
        <v>0</v>
      </c>
      <c r="M433" s="218" t="s">
        <v>1431</v>
      </c>
      <c r="N433" s="218">
        <v>0</v>
      </c>
      <c r="O433" s="196"/>
      <c r="Q433" s="194">
        <f>VLOOKUP($A433,'[2]Project Data'!$C$6:$BS$682,67,FALSE)</f>
        <v>0</v>
      </c>
    </row>
    <row r="434" spans="1:17" s="142" customFormat="1" ht="42" customHeight="1" x14ac:dyDescent="0.2">
      <c r="A434" s="243">
        <v>539</v>
      </c>
      <c r="B434" s="243" t="s">
        <v>708</v>
      </c>
      <c r="C434" s="243" t="s">
        <v>1031</v>
      </c>
      <c r="D434" s="244" t="str">
        <f t="shared" si="1"/>
        <v>PPL Rank: 539       
Lincoln-Pipestone RWS                             
Treatment - New Dawson-Boyd WTP &amp; Wells</v>
      </c>
      <c r="E434" s="207" t="s">
        <v>1417</v>
      </c>
      <c r="F434" s="207">
        <v>8</v>
      </c>
      <c r="G434" s="194" t="s">
        <v>1413</v>
      </c>
      <c r="H434" s="194" t="s">
        <v>1413</v>
      </c>
      <c r="I434" s="195">
        <v>0</v>
      </c>
      <c r="J434" s="226">
        <v>0</v>
      </c>
      <c r="K434" s="226">
        <v>0</v>
      </c>
      <c r="L434" s="218">
        <v>0</v>
      </c>
      <c r="M434" s="218" t="s">
        <v>1431</v>
      </c>
      <c r="N434" s="218">
        <v>0</v>
      </c>
      <c r="O434" s="196"/>
      <c r="Q434" s="194">
        <f>VLOOKUP($A434,'[2]Project Data'!$C$6:$BS$682,67,FALSE)</f>
        <v>0</v>
      </c>
    </row>
    <row r="435" spans="1:17" s="142" customFormat="1" ht="42" customHeight="1" x14ac:dyDescent="0.2">
      <c r="A435" s="243">
        <v>540</v>
      </c>
      <c r="B435" s="243" t="s">
        <v>708</v>
      </c>
      <c r="C435" s="243" t="s">
        <v>1032</v>
      </c>
      <c r="D435" s="244" t="str">
        <f t="shared" si="1"/>
        <v>PPL Rank: 540       
Lincoln-Pipestone RWS                             
Storage - New Burr Reservoir</v>
      </c>
      <c r="E435" s="207" t="s">
        <v>1417</v>
      </c>
      <c r="F435" s="207">
        <v>8</v>
      </c>
      <c r="G435" s="194" t="s">
        <v>1413</v>
      </c>
      <c r="H435" s="194" t="s">
        <v>1413</v>
      </c>
      <c r="I435" s="195">
        <v>0</v>
      </c>
      <c r="J435" s="226">
        <v>0</v>
      </c>
      <c r="K435" s="226">
        <v>0</v>
      </c>
      <c r="L435" s="218">
        <v>0</v>
      </c>
      <c r="M435" s="218" t="s">
        <v>1437</v>
      </c>
      <c r="N435" s="218">
        <v>0</v>
      </c>
      <c r="O435" s="196"/>
      <c r="Q435" s="194">
        <f>VLOOKUP($A435,'[2]Project Data'!$C$6:$BS$682,67,FALSE)</f>
        <v>0</v>
      </c>
    </row>
    <row r="436" spans="1:17" s="142" customFormat="1" ht="42" customHeight="1" x14ac:dyDescent="0.2">
      <c r="A436" s="243">
        <v>541</v>
      </c>
      <c r="B436" s="243" t="s">
        <v>708</v>
      </c>
      <c r="C436" s="243" t="s">
        <v>1033</v>
      </c>
      <c r="D436" s="244" t="str">
        <f t="shared" si="1"/>
        <v>PPL Rank: 541       
Lincoln-Pipestone RWS                             
Treatment - New Burr Contact Basin</v>
      </c>
      <c r="E436" s="207" t="s">
        <v>1417</v>
      </c>
      <c r="F436" s="207">
        <v>8</v>
      </c>
      <c r="G436" s="194" t="s">
        <v>1413</v>
      </c>
      <c r="H436" s="194" t="s">
        <v>1413</v>
      </c>
      <c r="I436" s="195">
        <v>0</v>
      </c>
      <c r="J436" s="226">
        <v>0</v>
      </c>
      <c r="K436" s="226">
        <v>0</v>
      </c>
      <c r="L436" s="218">
        <v>0</v>
      </c>
      <c r="M436" s="218" t="s">
        <v>1437</v>
      </c>
      <c r="N436" s="218">
        <v>0</v>
      </c>
      <c r="O436" s="196"/>
      <c r="Q436" s="194">
        <f>VLOOKUP($A436,'[2]Project Data'!$C$6:$BS$682,67,FALSE)</f>
        <v>0</v>
      </c>
    </row>
    <row r="437" spans="1:17" s="142" customFormat="1" ht="42" customHeight="1" x14ac:dyDescent="0.2">
      <c r="A437" s="243">
        <v>700</v>
      </c>
      <c r="B437" s="243" t="s">
        <v>944</v>
      </c>
      <c r="C437" s="243" t="s">
        <v>326</v>
      </c>
      <c r="D437" s="244" t="str">
        <f t="shared" si="1"/>
        <v>PPL Rank: 700       
Lindstrom                                         
Treatment - New Plant</v>
      </c>
      <c r="E437" s="207" t="s">
        <v>165</v>
      </c>
      <c r="F437" s="207" t="s">
        <v>1426</v>
      </c>
      <c r="G437" s="194" t="s">
        <v>1413</v>
      </c>
      <c r="H437" s="194" t="s">
        <v>1413</v>
      </c>
      <c r="I437" s="195">
        <v>0</v>
      </c>
      <c r="J437" s="226">
        <v>0</v>
      </c>
      <c r="K437" s="226">
        <v>0</v>
      </c>
      <c r="L437" s="218">
        <v>0</v>
      </c>
      <c r="M437" s="218">
        <v>0</v>
      </c>
      <c r="N437" s="218">
        <v>0</v>
      </c>
      <c r="O437" s="196"/>
      <c r="Q437" s="194">
        <f>VLOOKUP($A437,'[2]Project Data'!$C$6:$BS$682,67,FALSE)</f>
        <v>0</v>
      </c>
    </row>
    <row r="438" spans="1:17" s="142" customFormat="1" ht="42" customHeight="1" x14ac:dyDescent="0.2">
      <c r="A438" s="243">
        <v>835</v>
      </c>
      <c r="B438" s="243" t="s">
        <v>944</v>
      </c>
      <c r="C438" s="243" t="s">
        <v>300</v>
      </c>
      <c r="D438" s="244" t="str">
        <f t="shared" si="1"/>
        <v>PPL Rank: 835       
Lindstrom                                         
Source - New Well</v>
      </c>
      <c r="E438" s="207" t="s">
        <v>165</v>
      </c>
      <c r="F438" s="207" t="s">
        <v>1426</v>
      </c>
      <c r="G438" s="194" t="s">
        <v>1413</v>
      </c>
      <c r="H438" s="194" t="s">
        <v>1413</v>
      </c>
      <c r="I438" s="195">
        <v>0</v>
      </c>
      <c r="J438" s="226">
        <v>0</v>
      </c>
      <c r="K438" s="226">
        <v>0</v>
      </c>
      <c r="L438" s="218">
        <v>0</v>
      </c>
      <c r="M438" s="218">
        <v>0</v>
      </c>
      <c r="N438" s="218">
        <v>0</v>
      </c>
      <c r="O438" s="196"/>
      <c r="Q438" s="194">
        <f>VLOOKUP($A438,'[2]Project Data'!$C$6:$BS$682,67,FALSE)</f>
        <v>0</v>
      </c>
    </row>
    <row r="439" spans="1:17" s="142" customFormat="1" ht="42" customHeight="1" x14ac:dyDescent="0.2">
      <c r="A439" s="243">
        <v>139</v>
      </c>
      <c r="B439" s="243" t="s">
        <v>467</v>
      </c>
      <c r="C439" s="243" t="s">
        <v>981</v>
      </c>
      <c r="D439" s="244" t="str">
        <f t="shared" si="1"/>
        <v>PPL Rank: 139       
Lino Lakes                                        
Treatment - Manganese Treatment Plant</v>
      </c>
      <c r="E439" s="207" t="s">
        <v>1420</v>
      </c>
      <c r="F439" s="207">
        <v>11</v>
      </c>
      <c r="G439" s="194" t="s">
        <v>1413</v>
      </c>
      <c r="H439" s="194" t="s">
        <v>1415</v>
      </c>
      <c r="I439" s="195">
        <v>0</v>
      </c>
      <c r="J439" s="226">
        <v>0</v>
      </c>
      <c r="K439" s="226">
        <v>0</v>
      </c>
      <c r="L439" s="218">
        <v>0</v>
      </c>
      <c r="M439" s="218">
        <v>0</v>
      </c>
      <c r="N439" s="218">
        <v>0</v>
      </c>
      <c r="O439" s="196"/>
      <c r="Q439" s="194">
        <f>VLOOKUP($A439,'[2]Project Data'!$C$6:$BS$682,67,FALSE)</f>
        <v>0</v>
      </c>
    </row>
    <row r="440" spans="1:17" s="142" customFormat="1" ht="42" customHeight="1" x14ac:dyDescent="0.2">
      <c r="A440" s="243">
        <v>31</v>
      </c>
      <c r="B440" s="243" t="s">
        <v>117</v>
      </c>
      <c r="C440" s="243" t="s">
        <v>1310</v>
      </c>
      <c r="D440" s="244" t="str">
        <f t="shared" si="1"/>
        <v>PPL Rank: 31        
Little Falls                                      
Other - LSL Replacement-4th Street</v>
      </c>
      <c r="E440" s="207" t="s">
        <v>1411</v>
      </c>
      <c r="F440" s="207">
        <v>5</v>
      </c>
      <c r="G440" s="194" t="s">
        <v>1413</v>
      </c>
      <c r="H440" s="194" t="s">
        <v>1415</v>
      </c>
      <c r="I440" s="195">
        <v>0</v>
      </c>
      <c r="J440" s="226">
        <v>0</v>
      </c>
      <c r="K440" s="226">
        <v>0</v>
      </c>
      <c r="L440" s="218">
        <v>0</v>
      </c>
      <c r="M440" s="218">
        <v>0</v>
      </c>
      <c r="N440" s="218">
        <v>0</v>
      </c>
      <c r="O440" s="196"/>
      <c r="Q440" s="194">
        <f>VLOOKUP($A440,'[2]Project Data'!$C$6:$BS$682,67,FALSE)</f>
        <v>0</v>
      </c>
    </row>
    <row r="441" spans="1:17" s="142" customFormat="1" ht="42" customHeight="1" x14ac:dyDescent="0.2">
      <c r="A441" s="243">
        <v>32</v>
      </c>
      <c r="B441" s="243" t="s">
        <v>117</v>
      </c>
      <c r="C441" s="243" t="s">
        <v>1311</v>
      </c>
      <c r="D441" s="244" t="str">
        <f t="shared" si="1"/>
        <v>PPL Rank: 32        
Little Falls                                      
Other - LSL Replacement-1st Street</v>
      </c>
      <c r="E441" s="207" t="s">
        <v>1411</v>
      </c>
      <c r="F441" s="207">
        <v>5</v>
      </c>
      <c r="G441" s="194" t="s">
        <v>1413</v>
      </c>
      <c r="H441" s="194" t="s">
        <v>1413</v>
      </c>
      <c r="I441" s="195">
        <v>0</v>
      </c>
      <c r="J441" s="226">
        <v>0</v>
      </c>
      <c r="K441" s="226">
        <v>0</v>
      </c>
      <c r="L441" s="218">
        <v>0</v>
      </c>
      <c r="M441" s="218">
        <v>0</v>
      </c>
      <c r="N441" s="218">
        <v>0</v>
      </c>
      <c r="O441" s="196"/>
      <c r="Q441" s="194">
        <f>VLOOKUP($A441,'[2]Project Data'!$C$6:$BS$682,67,FALSE)</f>
        <v>0</v>
      </c>
    </row>
    <row r="442" spans="1:17" s="142" customFormat="1" ht="42" customHeight="1" x14ac:dyDescent="0.2">
      <c r="A442" s="243">
        <v>337</v>
      </c>
      <c r="B442" s="243" t="s">
        <v>117</v>
      </c>
      <c r="C442" s="243" t="s">
        <v>470</v>
      </c>
      <c r="D442" s="244" t="str">
        <f t="shared" si="1"/>
        <v>PPL Rank: 337       
Little Falls                                      
Treatment - Phase 1- Filter Rehab</v>
      </c>
      <c r="E442" s="207" t="s">
        <v>1411</v>
      </c>
      <c r="F442" s="207">
        <v>5</v>
      </c>
      <c r="G442" s="194" t="s">
        <v>1413</v>
      </c>
      <c r="H442" s="194" t="s">
        <v>1413</v>
      </c>
      <c r="I442" s="195">
        <v>0</v>
      </c>
      <c r="J442" s="226">
        <v>0</v>
      </c>
      <c r="K442" s="226">
        <v>0</v>
      </c>
      <c r="L442" s="218">
        <v>0</v>
      </c>
      <c r="M442" s="218">
        <v>0</v>
      </c>
      <c r="N442" s="218">
        <v>0</v>
      </c>
      <c r="O442" s="196"/>
      <c r="Q442" s="194">
        <f>VLOOKUP($A442,'[2]Project Data'!$C$6:$BS$682,67,FALSE)</f>
        <v>0</v>
      </c>
    </row>
    <row r="443" spans="1:17" s="142" customFormat="1" ht="42" customHeight="1" x14ac:dyDescent="0.2">
      <c r="A443" s="243">
        <v>338</v>
      </c>
      <c r="B443" s="243" t="s">
        <v>117</v>
      </c>
      <c r="C443" s="243" t="s">
        <v>471</v>
      </c>
      <c r="D443" s="244" t="str">
        <f t="shared" si="1"/>
        <v>PPL Rank: 338       
Little Falls                                      
Treatment - Phase 2 - Reclaim Tank Rehab</v>
      </c>
      <c r="E443" s="207" t="s">
        <v>1411</v>
      </c>
      <c r="F443" s="207">
        <v>5</v>
      </c>
      <c r="G443" s="194" t="s">
        <v>1413</v>
      </c>
      <c r="H443" s="194" t="s">
        <v>1413</v>
      </c>
      <c r="I443" s="195">
        <v>0</v>
      </c>
      <c r="J443" s="226">
        <v>0</v>
      </c>
      <c r="K443" s="226">
        <v>0</v>
      </c>
      <c r="L443" s="218">
        <v>0</v>
      </c>
      <c r="M443" s="218">
        <v>0</v>
      </c>
      <c r="N443" s="218">
        <v>0</v>
      </c>
      <c r="O443" s="196"/>
      <c r="Q443" s="194">
        <f>VLOOKUP($A443,'[2]Project Data'!$C$6:$BS$682,67,FALSE)</f>
        <v>0</v>
      </c>
    </row>
    <row r="444" spans="1:17" s="142" customFormat="1" ht="42" customHeight="1" x14ac:dyDescent="0.2">
      <c r="A444" s="243">
        <v>339</v>
      </c>
      <c r="B444" s="243" t="s">
        <v>117</v>
      </c>
      <c r="C444" s="243" t="s">
        <v>472</v>
      </c>
      <c r="D444" s="244" t="str">
        <f t="shared" si="1"/>
        <v>PPL Rank: 339       
Little Falls                                      
Treatment - Phase 3 - Plant Rehab</v>
      </c>
      <c r="E444" s="207" t="s">
        <v>1411</v>
      </c>
      <c r="F444" s="207">
        <v>5</v>
      </c>
      <c r="G444" s="194" t="s">
        <v>1413</v>
      </c>
      <c r="H444" s="194" t="s">
        <v>1413</v>
      </c>
      <c r="I444" s="195">
        <v>0</v>
      </c>
      <c r="J444" s="226">
        <v>0</v>
      </c>
      <c r="K444" s="226">
        <v>0</v>
      </c>
      <c r="L444" s="218">
        <v>0</v>
      </c>
      <c r="M444" s="218">
        <v>0</v>
      </c>
      <c r="N444" s="218">
        <v>0</v>
      </c>
      <c r="O444" s="196"/>
      <c r="Q444" s="194">
        <f>VLOOKUP($A444,'[2]Project Data'!$C$6:$BS$682,67,FALSE)</f>
        <v>0</v>
      </c>
    </row>
    <row r="445" spans="1:17" s="142" customFormat="1" ht="42" customHeight="1" x14ac:dyDescent="0.2">
      <c r="A445" s="243">
        <v>361</v>
      </c>
      <c r="B445" s="243" t="s">
        <v>117</v>
      </c>
      <c r="C445" s="243" t="s">
        <v>1312</v>
      </c>
      <c r="D445" s="244" t="str">
        <f t="shared" si="1"/>
        <v>PPL Rank: 361       
Little Falls                                      
Watermain - 4th Street Improvements</v>
      </c>
      <c r="E445" s="207" t="s">
        <v>1411</v>
      </c>
      <c r="F445" s="207">
        <v>5</v>
      </c>
      <c r="G445" s="194" t="s">
        <v>1413</v>
      </c>
      <c r="H445" s="194" t="s">
        <v>1415</v>
      </c>
      <c r="I445" s="195">
        <v>0</v>
      </c>
      <c r="J445" s="226">
        <v>0</v>
      </c>
      <c r="K445" s="226">
        <v>0</v>
      </c>
      <c r="L445" s="218">
        <v>0</v>
      </c>
      <c r="M445" s="218">
        <v>0</v>
      </c>
      <c r="N445" s="218">
        <v>0</v>
      </c>
      <c r="O445" s="196"/>
      <c r="Q445" s="194">
        <f>VLOOKUP($A445,'[2]Project Data'!$C$6:$BS$682,67,FALSE)</f>
        <v>0</v>
      </c>
    </row>
    <row r="446" spans="1:17" s="142" customFormat="1" ht="42" customHeight="1" x14ac:dyDescent="0.2">
      <c r="A446" s="243">
        <v>362</v>
      </c>
      <c r="B446" s="243" t="s">
        <v>117</v>
      </c>
      <c r="C446" s="243" t="s">
        <v>1313</v>
      </c>
      <c r="D446" s="244" t="str">
        <f t="shared" si="1"/>
        <v>PPL Rank: 362       
Little Falls                                      
Watermain - 1st Street Improvements</v>
      </c>
      <c r="E446" s="207" t="s">
        <v>1411</v>
      </c>
      <c r="F446" s="207">
        <v>5</v>
      </c>
      <c r="G446" s="194" t="s">
        <v>1413</v>
      </c>
      <c r="H446" s="194" t="s">
        <v>1413</v>
      </c>
      <c r="I446" s="195">
        <v>0</v>
      </c>
      <c r="J446" s="226">
        <v>0</v>
      </c>
      <c r="K446" s="226">
        <v>0</v>
      </c>
      <c r="L446" s="218">
        <v>0</v>
      </c>
      <c r="M446" s="218">
        <v>0</v>
      </c>
      <c r="N446" s="218">
        <v>0</v>
      </c>
      <c r="O446" s="196"/>
      <c r="Q446" s="194">
        <f>VLOOKUP($A446,'[2]Project Data'!$C$6:$BS$682,67,FALSE)</f>
        <v>0</v>
      </c>
    </row>
    <row r="447" spans="1:17" s="142" customFormat="1" ht="42" customHeight="1" x14ac:dyDescent="0.2">
      <c r="A447" s="243">
        <v>785</v>
      </c>
      <c r="B447" s="243" t="s">
        <v>473</v>
      </c>
      <c r="C447" s="243" t="s">
        <v>474</v>
      </c>
      <c r="D447" s="244" t="str">
        <f t="shared" si="1"/>
        <v>PPL Rank: 785       
Lonsdale                                          
Watermain - Repl Cast Iron Main - Area 5</v>
      </c>
      <c r="E447" s="207" t="s">
        <v>1414</v>
      </c>
      <c r="F447" s="207">
        <v>10</v>
      </c>
      <c r="G447" s="194" t="s">
        <v>1413</v>
      </c>
      <c r="H447" s="194" t="s">
        <v>1413</v>
      </c>
      <c r="I447" s="195">
        <v>0</v>
      </c>
      <c r="J447" s="226">
        <v>0</v>
      </c>
      <c r="K447" s="226">
        <v>0</v>
      </c>
      <c r="L447" s="218">
        <v>0</v>
      </c>
      <c r="M447" s="218">
        <v>0</v>
      </c>
      <c r="N447" s="218">
        <v>0</v>
      </c>
      <c r="O447" s="196"/>
      <c r="Q447" s="194">
        <f>VLOOKUP($A447,'[2]Project Data'!$C$6:$BS$682,67,FALSE)</f>
        <v>0</v>
      </c>
    </row>
    <row r="448" spans="1:17" s="142" customFormat="1" ht="42" customHeight="1" x14ac:dyDescent="0.2">
      <c r="A448" s="243">
        <v>695</v>
      </c>
      <c r="B448" s="243" t="s">
        <v>120</v>
      </c>
      <c r="C448" s="243" t="s">
        <v>298</v>
      </c>
      <c r="D448" s="244" t="str">
        <f t="shared" si="1"/>
        <v>PPL Rank: 695       
Loretto                                           
Treatment - New Fe/Mn Plant</v>
      </c>
      <c r="E448" s="207" t="s">
        <v>1420</v>
      </c>
      <c r="F448" s="207">
        <v>11</v>
      </c>
      <c r="G448" s="194" t="s">
        <v>1413</v>
      </c>
      <c r="H448" s="194" t="s">
        <v>1413</v>
      </c>
      <c r="I448" s="195">
        <v>0</v>
      </c>
      <c r="J448" s="226">
        <v>0</v>
      </c>
      <c r="K448" s="226">
        <v>0</v>
      </c>
      <c r="L448" s="218">
        <v>0</v>
      </c>
      <c r="M448" s="218">
        <v>0</v>
      </c>
      <c r="N448" s="218">
        <v>0</v>
      </c>
      <c r="O448" s="196"/>
      <c r="Q448" s="194">
        <f>VLOOKUP($A448,'[2]Project Data'!$C$6:$BS$682,67,FALSE)</f>
        <v>0</v>
      </c>
    </row>
    <row r="449" spans="1:17" s="142" customFormat="1" ht="42" customHeight="1" x14ac:dyDescent="0.2">
      <c r="A449" s="243">
        <v>647</v>
      </c>
      <c r="B449" s="243" t="s">
        <v>475</v>
      </c>
      <c r="C449" s="243" t="s">
        <v>734</v>
      </c>
      <c r="D449" s="244" t="str">
        <f t="shared" si="1"/>
        <v>PPL Rank: 647       
Lowry                                             
Source - New Wells</v>
      </c>
      <c r="E449" s="207" t="s">
        <v>1416</v>
      </c>
      <c r="F449" s="207">
        <v>4</v>
      </c>
      <c r="G449" s="194" t="s">
        <v>1413</v>
      </c>
      <c r="H449" s="194" t="s">
        <v>1415</v>
      </c>
      <c r="I449" s="195">
        <v>0</v>
      </c>
      <c r="J449" s="226">
        <v>0</v>
      </c>
      <c r="K449" s="226">
        <v>0</v>
      </c>
      <c r="L449" s="218">
        <v>98546.797833594013</v>
      </c>
      <c r="M449" s="218">
        <v>0</v>
      </c>
      <c r="N449" s="218">
        <v>0</v>
      </c>
      <c r="O449" s="196"/>
      <c r="Q449" s="194">
        <f>VLOOKUP($A449,'[2]Project Data'!$C$6:$BS$682,67,FALSE)</f>
        <v>0</v>
      </c>
    </row>
    <row r="450" spans="1:17" s="142" customFormat="1" ht="42" customHeight="1" x14ac:dyDescent="0.2">
      <c r="A450" s="243">
        <v>685</v>
      </c>
      <c r="B450" s="243" t="s">
        <v>475</v>
      </c>
      <c r="C450" s="243" t="s">
        <v>597</v>
      </c>
      <c r="D450" s="244" t="str">
        <f t="shared" si="1"/>
        <v>PPL Rank: 685       
Lowry                                             
Treatment - Plant Improvements</v>
      </c>
      <c r="E450" s="207" t="s">
        <v>1416</v>
      </c>
      <c r="F450" s="207">
        <v>4</v>
      </c>
      <c r="G450" s="194" t="s">
        <v>1413</v>
      </c>
      <c r="H450" s="194" t="s">
        <v>1415</v>
      </c>
      <c r="I450" s="195">
        <v>0</v>
      </c>
      <c r="J450" s="226">
        <v>0</v>
      </c>
      <c r="K450" s="226">
        <v>0</v>
      </c>
      <c r="L450" s="218">
        <v>0</v>
      </c>
      <c r="M450" s="218">
        <v>0</v>
      </c>
      <c r="N450" s="218">
        <v>0</v>
      </c>
      <c r="O450" s="196"/>
      <c r="Q450" s="194">
        <f>VLOOKUP($A450,'[2]Project Data'!$C$6:$BS$682,67,FALSE)</f>
        <v>0</v>
      </c>
    </row>
    <row r="451" spans="1:17" s="142" customFormat="1" ht="42" customHeight="1" x14ac:dyDescent="0.2">
      <c r="A451" s="243">
        <v>686.1</v>
      </c>
      <c r="B451" s="243" t="s">
        <v>475</v>
      </c>
      <c r="C451" s="243" t="s">
        <v>1314</v>
      </c>
      <c r="D451" s="244" t="str">
        <f t="shared" si="1"/>
        <v>PPL Rank: 686.1     
Lowry                                             
Watermain - Replace &amp; Loop, Ph 1</v>
      </c>
      <c r="E451" s="207" t="s">
        <v>1416</v>
      </c>
      <c r="F451" s="207">
        <v>4</v>
      </c>
      <c r="G451" s="194" t="s">
        <v>1413</v>
      </c>
      <c r="H451" s="194" t="s">
        <v>1415</v>
      </c>
      <c r="I451" s="195">
        <v>0</v>
      </c>
      <c r="J451" s="226">
        <v>0</v>
      </c>
      <c r="K451" s="226">
        <v>0</v>
      </c>
      <c r="L451" s="218">
        <v>0</v>
      </c>
      <c r="M451" s="218">
        <v>0</v>
      </c>
      <c r="N451" s="218">
        <v>0</v>
      </c>
      <c r="O451" s="196"/>
      <c r="Q451" s="194">
        <f>VLOOKUP($A451,'[2]Project Data'!$C$6:$BS$682,67,FALSE)</f>
        <v>0</v>
      </c>
    </row>
    <row r="452" spans="1:17" s="142" customFormat="1" ht="42" customHeight="1" x14ac:dyDescent="0.2">
      <c r="A452" s="243">
        <v>686.2</v>
      </c>
      <c r="B452" s="243" t="s">
        <v>475</v>
      </c>
      <c r="C452" s="243" t="s">
        <v>1315</v>
      </c>
      <c r="D452" s="244" t="str">
        <f t="shared" si="1"/>
        <v>PPL Rank: 686.2     
Lowry                                             
Watermain - Replace &amp; Loop, Ph 2</v>
      </c>
      <c r="E452" s="207" t="s">
        <v>1416</v>
      </c>
      <c r="F452" s="207">
        <v>4</v>
      </c>
      <c r="G452" s="194" t="s">
        <v>1413</v>
      </c>
      <c r="H452" s="194" t="s">
        <v>1413</v>
      </c>
      <c r="I452" s="195">
        <v>0</v>
      </c>
      <c r="J452" s="226">
        <v>0</v>
      </c>
      <c r="K452" s="226">
        <v>0</v>
      </c>
      <c r="L452" s="218">
        <v>1934466.797833594</v>
      </c>
      <c r="M452" s="218">
        <v>0</v>
      </c>
      <c r="N452" s="218">
        <v>0</v>
      </c>
      <c r="O452" s="196"/>
      <c r="Q452" s="194">
        <f>VLOOKUP($A452,'[2]Project Data'!$C$6:$BS$682,67,FALSE)</f>
        <v>0</v>
      </c>
    </row>
    <row r="453" spans="1:17" s="142" customFormat="1" ht="42" customHeight="1" x14ac:dyDescent="0.2">
      <c r="A453" s="243">
        <v>797</v>
      </c>
      <c r="B453" s="243" t="s">
        <v>475</v>
      </c>
      <c r="C453" s="243" t="s">
        <v>476</v>
      </c>
      <c r="D453" s="244" t="str">
        <f t="shared" si="1"/>
        <v>PPL Rank: 797       
Lowry                                             
Storage - Demolish Tower</v>
      </c>
      <c r="E453" s="207" t="s">
        <v>1416</v>
      </c>
      <c r="F453" s="207">
        <v>4</v>
      </c>
      <c r="G453" s="194" t="s">
        <v>1413</v>
      </c>
      <c r="H453" s="194" t="s">
        <v>1413</v>
      </c>
      <c r="I453" s="195">
        <v>0</v>
      </c>
      <c r="J453" s="226">
        <v>0</v>
      </c>
      <c r="K453" s="226">
        <v>0</v>
      </c>
      <c r="L453" s="218">
        <v>0</v>
      </c>
      <c r="M453" s="218">
        <v>0</v>
      </c>
      <c r="N453" s="218">
        <v>0</v>
      </c>
      <c r="O453" s="196"/>
      <c r="Q453" s="194">
        <f>VLOOKUP($A453,'[2]Project Data'!$C$6:$BS$682,67,FALSE)</f>
        <v>0</v>
      </c>
    </row>
    <row r="454" spans="1:17" s="142" customFormat="1" ht="42" customHeight="1" x14ac:dyDescent="0.2">
      <c r="A454" s="243">
        <v>798</v>
      </c>
      <c r="B454" s="243" t="s">
        <v>475</v>
      </c>
      <c r="C454" s="243" t="s">
        <v>1034</v>
      </c>
      <c r="D454" s="244" t="str">
        <f t="shared" si="1"/>
        <v>PPL Rank: 798       
Lowry                                             
Other - Meter Replacement</v>
      </c>
      <c r="E454" s="207" t="s">
        <v>1416</v>
      </c>
      <c r="F454" s="207">
        <v>4</v>
      </c>
      <c r="G454" s="194" t="s">
        <v>1413</v>
      </c>
      <c r="H454" s="194" t="s">
        <v>1413</v>
      </c>
      <c r="I454" s="195">
        <v>0</v>
      </c>
      <c r="J454" s="226">
        <v>0</v>
      </c>
      <c r="K454" s="226">
        <v>0</v>
      </c>
      <c r="L454" s="218">
        <v>0</v>
      </c>
      <c r="M454" s="218">
        <v>0</v>
      </c>
      <c r="N454" s="218">
        <v>0</v>
      </c>
      <c r="O454" s="196"/>
      <c r="Q454" s="194">
        <f>VLOOKUP($A454,'[2]Project Data'!$C$6:$BS$682,67,FALSE)</f>
        <v>0</v>
      </c>
    </row>
    <row r="455" spans="1:17" s="142" customFormat="1" ht="42" customHeight="1" x14ac:dyDescent="0.2">
      <c r="A455" s="243">
        <v>211</v>
      </c>
      <c r="B455" s="243" t="s">
        <v>709</v>
      </c>
      <c r="C455" s="243" t="s">
        <v>752</v>
      </c>
      <c r="D455" s="244" t="str">
        <f t="shared" si="1"/>
        <v>PPL Rank: 211       
Luverne                                           
Watermain - Lewis &amp; Clark 2nd Connection</v>
      </c>
      <c r="E455" s="207" t="s">
        <v>1417</v>
      </c>
      <c r="F455" s="207">
        <v>8</v>
      </c>
      <c r="G455" s="194" t="s">
        <v>1413</v>
      </c>
      <c r="H455" s="194" t="s">
        <v>1413</v>
      </c>
      <c r="I455" s="195">
        <v>0</v>
      </c>
      <c r="J455" s="226">
        <v>0</v>
      </c>
      <c r="K455" s="226">
        <v>0</v>
      </c>
      <c r="L455" s="218">
        <v>0</v>
      </c>
      <c r="M455" s="218">
        <v>0</v>
      </c>
      <c r="N455" s="218">
        <v>0</v>
      </c>
      <c r="O455" s="196"/>
      <c r="Q455" s="194">
        <f>VLOOKUP($A455,'[2]Project Data'!$C$6:$BS$682,67,FALSE)</f>
        <v>0</v>
      </c>
    </row>
    <row r="456" spans="1:17" s="142" customFormat="1" ht="42" customHeight="1" x14ac:dyDescent="0.2">
      <c r="A456" s="243">
        <v>346</v>
      </c>
      <c r="B456" s="243" t="s">
        <v>477</v>
      </c>
      <c r="C456" s="243" t="s">
        <v>478</v>
      </c>
      <c r="D456" s="244" t="str">
        <f t="shared" si="1"/>
        <v>PPL Rank: 346       
Mabel                                             
Watermain - Repl Various Street</v>
      </c>
      <c r="E456" s="207" t="s">
        <v>1414</v>
      </c>
      <c r="F456" s="207">
        <v>10</v>
      </c>
      <c r="G456" s="194" t="s">
        <v>1413</v>
      </c>
      <c r="H456" s="194" t="s">
        <v>1413</v>
      </c>
      <c r="I456" s="195">
        <v>0</v>
      </c>
      <c r="J456" s="226">
        <v>0</v>
      </c>
      <c r="K456" s="226">
        <v>0</v>
      </c>
      <c r="L456" s="218">
        <v>0</v>
      </c>
      <c r="M456" s="218" t="s">
        <v>1443</v>
      </c>
      <c r="N456" s="218">
        <v>0</v>
      </c>
      <c r="O456" s="196"/>
      <c r="Q456" s="194">
        <f>VLOOKUP($A456,'[2]Project Data'!$C$6:$BS$682,67,FALSE)</f>
        <v>0</v>
      </c>
    </row>
    <row r="457" spans="1:17" s="142" customFormat="1" ht="42" customHeight="1" x14ac:dyDescent="0.2">
      <c r="A457" s="243">
        <v>175</v>
      </c>
      <c r="B457" s="243" t="s">
        <v>479</v>
      </c>
      <c r="C457" s="243" t="s">
        <v>362</v>
      </c>
      <c r="D457" s="244" t="str">
        <f t="shared" si="1"/>
        <v>PPL Rank: 175       
Madelia                                           
Watermain - Looping</v>
      </c>
      <c r="E457" s="207" t="s">
        <v>1414</v>
      </c>
      <c r="F457" s="207">
        <v>9</v>
      </c>
      <c r="G457" s="194" t="s">
        <v>1413</v>
      </c>
      <c r="H457" s="194" t="s">
        <v>1413</v>
      </c>
      <c r="I457" s="195">
        <v>0</v>
      </c>
      <c r="J457" s="226">
        <v>0</v>
      </c>
      <c r="K457" s="226">
        <v>0</v>
      </c>
      <c r="L457" s="218">
        <v>0</v>
      </c>
      <c r="M457" s="218">
        <v>0</v>
      </c>
      <c r="N457" s="218">
        <v>0</v>
      </c>
      <c r="O457" s="196"/>
      <c r="Q457" s="194">
        <f>VLOOKUP($A457,'[2]Project Data'!$C$6:$BS$682,67,FALSE)</f>
        <v>0</v>
      </c>
    </row>
    <row r="458" spans="1:17" s="142" customFormat="1" ht="42" customHeight="1" x14ac:dyDescent="0.2">
      <c r="A458" s="243">
        <v>237</v>
      </c>
      <c r="B458" s="243" t="s">
        <v>479</v>
      </c>
      <c r="C458" s="243" t="s">
        <v>401</v>
      </c>
      <c r="D458" s="244" t="str">
        <f t="shared" si="1"/>
        <v>PPL Rank: 237       
Madelia                                           
Storage - New 200,000 Gal Tower</v>
      </c>
      <c r="E458" s="207" t="s">
        <v>1414</v>
      </c>
      <c r="F458" s="207">
        <v>9</v>
      </c>
      <c r="G458" s="194" t="s">
        <v>1413</v>
      </c>
      <c r="H458" s="194" t="s">
        <v>1413</v>
      </c>
      <c r="I458" s="195">
        <v>0</v>
      </c>
      <c r="J458" s="226">
        <v>0</v>
      </c>
      <c r="K458" s="226">
        <v>0</v>
      </c>
      <c r="L458" s="218">
        <v>0</v>
      </c>
      <c r="M458" s="218">
        <v>0</v>
      </c>
      <c r="N458" s="218">
        <v>0</v>
      </c>
      <c r="O458" s="196"/>
      <c r="Q458" s="194">
        <f>VLOOKUP($A458,'[2]Project Data'!$C$6:$BS$682,67,FALSE)</f>
        <v>0</v>
      </c>
    </row>
    <row r="459" spans="1:17" s="142" customFormat="1" ht="42" customHeight="1" x14ac:dyDescent="0.2">
      <c r="A459" s="243">
        <v>36</v>
      </c>
      <c r="B459" s="243" t="s">
        <v>831</v>
      </c>
      <c r="C459" s="243" t="s">
        <v>1016</v>
      </c>
      <c r="D459" s="244" t="str">
        <f t="shared" si="1"/>
        <v>PPL Rank: 36        
Madison                                           
Other - LSL Replacement</v>
      </c>
      <c r="E459" s="207" t="s">
        <v>165</v>
      </c>
      <c r="F459" s="207" t="s">
        <v>1421</v>
      </c>
      <c r="G459" s="194" t="s">
        <v>1413</v>
      </c>
      <c r="H459" s="194" t="s">
        <v>1415</v>
      </c>
      <c r="I459" s="195">
        <v>0</v>
      </c>
      <c r="J459" s="226">
        <v>0</v>
      </c>
      <c r="K459" s="226">
        <v>0</v>
      </c>
      <c r="L459" s="218">
        <v>0</v>
      </c>
      <c r="M459" s="218">
        <v>0</v>
      </c>
      <c r="N459" s="218">
        <v>0</v>
      </c>
      <c r="O459" s="196"/>
      <c r="Q459" s="194">
        <f>VLOOKUP($A459,'[2]Project Data'!$C$6:$BS$682,67,FALSE)</f>
        <v>0</v>
      </c>
    </row>
    <row r="460" spans="1:17" s="142" customFormat="1" ht="42" customHeight="1" x14ac:dyDescent="0.2">
      <c r="A460" s="243">
        <v>174</v>
      </c>
      <c r="B460" s="243" t="s">
        <v>831</v>
      </c>
      <c r="C460" s="243" t="s">
        <v>1035</v>
      </c>
      <c r="D460" s="244" t="str">
        <f t="shared" si="1"/>
        <v>PPL Rank: 174       
Madison                                           
Watermain - NW Area Loop</v>
      </c>
      <c r="E460" s="207" t="s">
        <v>165</v>
      </c>
      <c r="F460" s="207" t="s">
        <v>1421</v>
      </c>
      <c r="G460" s="194" t="s">
        <v>1415</v>
      </c>
      <c r="H460" s="194" t="s">
        <v>1413</v>
      </c>
      <c r="I460" s="195">
        <v>44965</v>
      </c>
      <c r="J460" s="226">
        <v>45266</v>
      </c>
      <c r="K460" s="226">
        <v>0</v>
      </c>
      <c r="L460" s="218">
        <v>1174360.8</v>
      </c>
      <c r="M460" s="218">
        <v>0</v>
      </c>
      <c r="N460" s="218">
        <v>0</v>
      </c>
      <c r="O460" s="196"/>
      <c r="Q460" s="194">
        <f>VLOOKUP($A460,'[2]Project Data'!$C$6:$BS$682,67,FALSE)</f>
        <v>0</v>
      </c>
    </row>
    <row r="461" spans="1:17" s="142" customFormat="1" ht="42" customHeight="1" x14ac:dyDescent="0.2">
      <c r="A461" s="243">
        <v>383</v>
      </c>
      <c r="B461" s="243" t="s">
        <v>831</v>
      </c>
      <c r="C461" s="243" t="s">
        <v>321</v>
      </c>
      <c r="D461" s="244" t="str">
        <f t="shared" si="1"/>
        <v>PPL Rank: 383       
Madison                                           
Treatment - Plant Rehab</v>
      </c>
      <c r="E461" s="207" t="s">
        <v>165</v>
      </c>
      <c r="F461" s="207" t="s">
        <v>1421</v>
      </c>
      <c r="G461" s="194" t="s">
        <v>1413</v>
      </c>
      <c r="H461" s="194" t="s">
        <v>1415</v>
      </c>
      <c r="I461" s="195">
        <v>0</v>
      </c>
      <c r="J461" s="226">
        <v>0</v>
      </c>
      <c r="K461" s="226">
        <v>0</v>
      </c>
      <c r="L461" s="218">
        <v>0</v>
      </c>
      <c r="M461" s="218">
        <v>0</v>
      </c>
      <c r="N461" s="218">
        <v>0</v>
      </c>
      <c r="O461" s="196"/>
      <c r="Q461" s="194">
        <f>VLOOKUP($A461,'[2]Project Data'!$C$6:$BS$682,67,FALSE)</f>
        <v>0</v>
      </c>
    </row>
    <row r="462" spans="1:17" s="142" customFormat="1" ht="42" customHeight="1" x14ac:dyDescent="0.2">
      <c r="A462" s="243">
        <v>698</v>
      </c>
      <c r="B462" s="243" t="s">
        <v>171</v>
      </c>
      <c r="C462" s="243" t="s">
        <v>1036</v>
      </c>
      <c r="D462" s="244" t="str">
        <f t="shared" si="1"/>
        <v>PPL Rank: 698       
Madison Lake                                      
Watermain-Repl &amp; Loop Main, 7th &amp; Maple</v>
      </c>
      <c r="E462" s="207" t="s">
        <v>1414</v>
      </c>
      <c r="F462" s="207">
        <v>9</v>
      </c>
      <c r="G462" s="194" t="s">
        <v>1413</v>
      </c>
      <c r="H462" s="194" t="s">
        <v>1415</v>
      </c>
      <c r="I462" s="195">
        <v>0</v>
      </c>
      <c r="J462" s="226">
        <v>0</v>
      </c>
      <c r="K462" s="226">
        <v>0</v>
      </c>
      <c r="L462" s="218">
        <v>0</v>
      </c>
      <c r="M462" s="218">
        <v>0</v>
      </c>
      <c r="N462" s="218">
        <v>0</v>
      </c>
      <c r="O462" s="196"/>
      <c r="Q462" s="194">
        <f>VLOOKUP($A462,'[2]Project Data'!$C$6:$BS$682,67,FALSE)</f>
        <v>0</v>
      </c>
    </row>
    <row r="463" spans="1:17" s="142" customFormat="1" ht="42" customHeight="1" x14ac:dyDescent="0.2">
      <c r="A463" s="243">
        <v>179</v>
      </c>
      <c r="B463" s="243" t="s">
        <v>195</v>
      </c>
      <c r="C463" s="243" t="s">
        <v>480</v>
      </c>
      <c r="D463" s="244" t="str">
        <f t="shared" si="1"/>
        <v>PPL Rank: 179       
Mankato                                           
Source - New Well #17</v>
      </c>
      <c r="E463" s="207" t="s">
        <v>1414</v>
      </c>
      <c r="F463" s="207">
        <v>9</v>
      </c>
      <c r="G463" s="194" t="s">
        <v>1413</v>
      </c>
      <c r="H463" s="194" t="s">
        <v>1413</v>
      </c>
      <c r="I463" s="195">
        <v>0</v>
      </c>
      <c r="J463" s="226">
        <v>0</v>
      </c>
      <c r="K463" s="226">
        <v>0</v>
      </c>
      <c r="L463" s="218">
        <v>0</v>
      </c>
      <c r="M463" s="218">
        <v>0</v>
      </c>
      <c r="N463" s="218">
        <v>0</v>
      </c>
      <c r="O463" s="196"/>
      <c r="Q463" s="194">
        <f>VLOOKUP($A463,'[2]Project Data'!$C$6:$BS$682,67,FALSE)</f>
        <v>0</v>
      </c>
    </row>
    <row r="464" spans="1:17" s="142" customFormat="1" ht="42" customHeight="1" x14ac:dyDescent="0.2">
      <c r="A464" s="243">
        <v>386</v>
      </c>
      <c r="B464" s="243" t="s">
        <v>195</v>
      </c>
      <c r="C464" s="243" t="s">
        <v>481</v>
      </c>
      <c r="D464" s="244" t="str">
        <f t="shared" si="1"/>
        <v>PPL Rank: 386       
Mankato                                           
Storage - Repl West Reservoir</v>
      </c>
      <c r="E464" s="207" t="s">
        <v>1414</v>
      </c>
      <c r="F464" s="207">
        <v>9</v>
      </c>
      <c r="G464" s="194" t="s">
        <v>1413</v>
      </c>
      <c r="H464" s="194" t="s">
        <v>1413</v>
      </c>
      <c r="I464" s="195">
        <v>0</v>
      </c>
      <c r="J464" s="226">
        <v>0</v>
      </c>
      <c r="K464" s="226">
        <v>0</v>
      </c>
      <c r="L464" s="218">
        <v>0</v>
      </c>
      <c r="M464" s="218">
        <v>0</v>
      </c>
      <c r="N464" s="218">
        <v>0</v>
      </c>
      <c r="O464" s="196"/>
      <c r="Q464" s="194">
        <f>VLOOKUP($A464,'[2]Project Data'!$C$6:$BS$682,67,FALSE)</f>
        <v>0</v>
      </c>
    </row>
    <row r="465" spans="1:17" s="142" customFormat="1" ht="42" customHeight="1" x14ac:dyDescent="0.2">
      <c r="A465" s="243">
        <v>108</v>
      </c>
      <c r="B465" s="243" t="s">
        <v>482</v>
      </c>
      <c r="C465" s="243" t="s">
        <v>1316</v>
      </c>
      <c r="D465" s="244" t="str">
        <f t="shared" si="1"/>
        <v>PPL Rank: 108       
Maple Plain                                       
Other - LSL Replacement, Independence St</v>
      </c>
      <c r="E465" s="207" t="s">
        <v>1420</v>
      </c>
      <c r="F465" s="207">
        <v>11</v>
      </c>
      <c r="G465" s="194" t="s">
        <v>1413</v>
      </c>
      <c r="H465" s="194" t="s">
        <v>1415</v>
      </c>
      <c r="I465" s="195">
        <v>0</v>
      </c>
      <c r="J465" s="226">
        <v>0</v>
      </c>
      <c r="K465" s="226">
        <v>0</v>
      </c>
      <c r="L465" s="218">
        <v>0</v>
      </c>
      <c r="M465" s="218">
        <v>0</v>
      </c>
      <c r="N465" s="218">
        <v>0</v>
      </c>
      <c r="O465" s="196"/>
      <c r="Q465" s="194">
        <f>VLOOKUP($A465,'[2]Project Data'!$C$6:$BS$682,67,FALSE)</f>
        <v>0</v>
      </c>
    </row>
    <row r="466" spans="1:17" s="142" customFormat="1" ht="42" customHeight="1" x14ac:dyDescent="0.2">
      <c r="A466" s="243">
        <v>151</v>
      </c>
      <c r="B466" s="243" t="s">
        <v>482</v>
      </c>
      <c r="C466" s="243" t="s">
        <v>483</v>
      </c>
      <c r="D466" s="244" t="str">
        <f t="shared" si="1"/>
        <v>PPL Rank: 151       
Maple Plain                                       
Source - New Well #4 &amp; Test Well</v>
      </c>
      <c r="E466" s="207" t="s">
        <v>1420</v>
      </c>
      <c r="F466" s="207">
        <v>11</v>
      </c>
      <c r="G466" s="194" t="s">
        <v>1413</v>
      </c>
      <c r="H466" s="194" t="s">
        <v>1413</v>
      </c>
      <c r="I466" s="195">
        <v>0</v>
      </c>
      <c r="J466" s="226">
        <v>0</v>
      </c>
      <c r="K466" s="226">
        <v>0</v>
      </c>
      <c r="L466" s="218">
        <v>0</v>
      </c>
      <c r="M466" s="218">
        <v>0</v>
      </c>
      <c r="N466" s="218">
        <v>0</v>
      </c>
      <c r="O466" s="196"/>
      <c r="Q466" s="194">
        <f>VLOOKUP($A466,'[2]Project Data'!$C$6:$BS$682,67,FALSE)</f>
        <v>0</v>
      </c>
    </row>
    <row r="467" spans="1:17" s="142" customFormat="1" ht="42" customHeight="1" x14ac:dyDescent="0.2">
      <c r="A467" s="243">
        <v>617</v>
      </c>
      <c r="B467" s="243" t="s">
        <v>482</v>
      </c>
      <c r="C467" s="243" t="s">
        <v>1317</v>
      </c>
      <c r="D467" s="244" t="str">
        <f t="shared" si="1"/>
        <v>PPL Rank: 617       
Maple Plain                                       
Watermain - Independence St. Replacement</v>
      </c>
      <c r="E467" s="207" t="s">
        <v>1420</v>
      </c>
      <c r="F467" s="207">
        <v>11</v>
      </c>
      <c r="G467" s="194" t="s">
        <v>1413</v>
      </c>
      <c r="H467" s="194" t="s">
        <v>1415</v>
      </c>
      <c r="I467" s="195">
        <v>0</v>
      </c>
      <c r="J467" s="226">
        <v>0</v>
      </c>
      <c r="K467" s="226">
        <v>0</v>
      </c>
      <c r="L467" s="218">
        <v>0</v>
      </c>
      <c r="M467" s="218">
        <v>0</v>
      </c>
      <c r="N467" s="218">
        <v>0</v>
      </c>
      <c r="O467" s="196"/>
      <c r="Q467" s="194">
        <f>VLOOKUP($A467,'[2]Project Data'!$C$6:$BS$682,67,FALSE)</f>
        <v>0</v>
      </c>
    </row>
    <row r="468" spans="1:17" s="142" customFormat="1" ht="42" customHeight="1" x14ac:dyDescent="0.2">
      <c r="A468" s="243">
        <v>20</v>
      </c>
      <c r="B468" s="243" t="s">
        <v>484</v>
      </c>
      <c r="C468" s="243" t="s">
        <v>1016</v>
      </c>
      <c r="D468" s="244" t="str">
        <f t="shared" si="1"/>
        <v>PPL Rank: 20        
Marble                                            
Other - LSL Replacement</v>
      </c>
      <c r="E468" s="207" t="s">
        <v>1411</v>
      </c>
      <c r="F468" s="207" t="s">
        <v>1428</v>
      </c>
      <c r="G468" s="194" t="s">
        <v>1413</v>
      </c>
      <c r="H468" s="194" t="s">
        <v>1415</v>
      </c>
      <c r="I468" s="195">
        <v>0</v>
      </c>
      <c r="J468" s="226">
        <v>0</v>
      </c>
      <c r="K468" s="226">
        <v>0</v>
      </c>
      <c r="L468" s="218">
        <v>0</v>
      </c>
      <c r="M468" s="218">
        <v>0</v>
      </c>
      <c r="N468" s="218">
        <v>0</v>
      </c>
      <c r="O468" s="196"/>
      <c r="Q468" s="194">
        <f>VLOOKUP($A468,'[2]Project Data'!$C$6:$BS$682,67,FALSE)</f>
        <v>0</v>
      </c>
    </row>
    <row r="469" spans="1:17" s="142" customFormat="1" ht="42" customHeight="1" x14ac:dyDescent="0.2">
      <c r="A469" s="243">
        <v>283</v>
      </c>
      <c r="B469" s="243" t="s">
        <v>484</v>
      </c>
      <c r="C469" s="243" t="s">
        <v>1037</v>
      </c>
      <c r="D469" s="244" t="str">
        <f t="shared" si="1"/>
        <v>PPL Rank: 283       
Marble                                            
Watermain - Downtown Area</v>
      </c>
      <c r="E469" s="207" t="s">
        <v>1411</v>
      </c>
      <c r="F469" s="207" t="s">
        <v>1428</v>
      </c>
      <c r="G469" s="194" t="s">
        <v>1413</v>
      </c>
      <c r="H469" s="194" t="s">
        <v>1413</v>
      </c>
      <c r="I469" s="195">
        <v>0</v>
      </c>
      <c r="J469" s="226">
        <v>0</v>
      </c>
      <c r="K469" s="226">
        <v>0</v>
      </c>
      <c r="L469" s="218">
        <v>0</v>
      </c>
      <c r="M469" s="218">
        <v>0</v>
      </c>
      <c r="N469" s="218">
        <v>0</v>
      </c>
      <c r="O469" s="196"/>
      <c r="Q469" s="194">
        <f>VLOOKUP($A469,'[2]Project Data'!$C$6:$BS$682,67,FALSE)</f>
        <v>0</v>
      </c>
    </row>
    <row r="470" spans="1:17" s="142" customFormat="1" ht="42" customHeight="1" x14ac:dyDescent="0.2">
      <c r="A470" s="243">
        <v>298</v>
      </c>
      <c r="B470" s="243" t="s">
        <v>484</v>
      </c>
      <c r="C470" s="243" t="s">
        <v>753</v>
      </c>
      <c r="D470" s="244" t="str">
        <f t="shared" si="1"/>
        <v>PPL Rank: 298       
Marble                                            
Storage - Tower Replacement</v>
      </c>
      <c r="E470" s="207" t="s">
        <v>1411</v>
      </c>
      <c r="F470" s="207" t="s">
        <v>1428</v>
      </c>
      <c r="G470" s="194" t="s">
        <v>1413</v>
      </c>
      <c r="H470" s="194" t="s">
        <v>1413</v>
      </c>
      <c r="I470" s="195">
        <v>0</v>
      </c>
      <c r="J470" s="226">
        <v>0</v>
      </c>
      <c r="K470" s="226">
        <v>0</v>
      </c>
      <c r="L470" s="218">
        <v>0</v>
      </c>
      <c r="M470" s="218" t="s">
        <v>1435</v>
      </c>
      <c r="N470" s="218">
        <v>0</v>
      </c>
      <c r="O470" s="196"/>
      <c r="Q470" s="194">
        <f>VLOOKUP($A470,'[2]Project Data'!$C$6:$BS$682,67,FALSE)</f>
        <v>631006</v>
      </c>
    </row>
    <row r="471" spans="1:17" s="142" customFormat="1" ht="42" customHeight="1" x14ac:dyDescent="0.2">
      <c r="A471" s="243">
        <v>299</v>
      </c>
      <c r="B471" s="243" t="s">
        <v>484</v>
      </c>
      <c r="C471" s="243" t="s">
        <v>962</v>
      </c>
      <c r="D471" s="244" t="str">
        <f t="shared" si="1"/>
        <v>PPL Rank: 299       
Marble                                            
Conservation - Meter Replacement</v>
      </c>
      <c r="E471" s="207" t="s">
        <v>1411</v>
      </c>
      <c r="F471" s="207" t="s">
        <v>1428</v>
      </c>
      <c r="G471" s="194" t="s">
        <v>1413</v>
      </c>
      <c r="H471" s="194" t="s">
        <v>1413</v>
      </c>
      <c r="I471" s="195">
        <v>0</v>
      </c>
      <c r="J471" s="226">
        <v>0</v>
      </c>
      <c r="K471" s="226">
        <v>0</v>
      </c>
      <c r="L471" s="218">
        <v>0</v>
      </c>
      <c r="M471" s="218">
        <v>0</v>
      </c>
      <c r="N471" s="218">
        <v>0</v>
      </c>
      <c r="O471" s="196"/>
      <c r="Q471" s="194">
        <f>VLOOKUP($A471,'[2]Project Data'!$C$6:$BS$682,67,FALSE)</f>
        <v>0</v>
      </c>
    </row>
    <row r="472" spans="1:17" s="142" customFormat="1" ht="42" customHeight="1" x14ac:dyDescent="0.2">
      <c r="A472" s="243">
        <v>650</v>
      </c>
      <c r="B472" s="243" t="s">
        <v>484</v>
      </c>
      <c r="C472" s="243" t="s">
        <v>485</v>
      </c>
      <c r="D472" s="244" t="str">
        <f t="shared" si="1"/>
        <v>PPL Rank: 650       
Marble                                            
Watermain - Replace and Loop Main</v>
      </c>
      <c r="E472" s="207" t="s">
        <v>1411</v>
      </c>
      <c r="F472" s="207" t="s">
        <v>1428</v>
      </c>
      <c r="G472" s="194" t="s">
        <v>1413</v>
      </c>
      <c r="H472" s="194" t="s">
        <v>1413</v>
      </c>
      <c r="I472" s="195">
        <v>0</v>
      </c>
      <c r="J472" s="226">
        <v>0</v>
      </c>
      <c r="K472" s="226">
        <v>0</v>
      </c>
      <c r="L472" s="218">
        <v>0</v>
      </c>
      <c r="M472" s="218">
        <v>0</v>
      </c>
      <c r="N472" s="218">
        <v>0</v>
      </c>
      <c r="O472" s="196"/>
      <c r="Q472" s="194">
        <f>VLOOKUP($A472,'[2]Project Data'!$C$6:$BS$682,67,FALSE)</f>
        <v>0</v>
      </c>
    </row>
    <row r="473" spans="1:17" s="142" customFormat="1" ht="42" customHeight="1" x14ac:dyDescent="0.2">
      <c r="A473" s="243">
        <v>827</v>
      </c>
      <c r="B473" s="243" t="s">
        <v>486</v>
      </c>
      <c r="C473" s="243" t="s">
        <v>318</v>
      </c>
      <c r="D473" s="244" t="str">
        <f t="shared" si="1"/>
        <v>PPL Rank: 827       
Mayer                                             
Storage - Rehab Tower</v>
      </c>
      <c r="E473" s="207" t="s">
        <v>1420</v>
      </c>
      <c r="F473" s="207">
        <v>11</v>
      </c>
      <c r="G473" s="194" t="s">
        <v>1413</v>
      </c>
      <c r="H473" s="194" t="s">
        <v>1413</v>
      </c>
      <c r="I473" s="195">
        <v>0</v>
      </c>
      <c r="J473" s="226">
        <v>0</v>
      </c>
      <c r="K473" s="226">
        <v>0</v>
      </c>
      <c r="L473" s="218">
        <v>0</v>
      </c>
      <c r="M473" s="218">
        <v>0</v>
      </c>
      <c r="N473" s="218">
        <v>0</v>
      </c>
      <c r="O473" s="196"/>
      <c r="Q473" s="194">
        <f>VLOOKUP($A473,'[2]Project Data'!$C$6:$BS$682,67,FALSE)</f>
        <v>0</v>
      </c>
    </row>
    <row r="474" spans="1:17" s="142" customFormat="1" ht="42" customHeight="1" x14ac:dyDescent="0.2">
      <c r="A474" s="243">
        <v>129</v>
      </c>
      <c r="B474" s="243" t="s">
        <v>274</v>
      </c>
      <c r="C474" s="243" t="s">
        <v>1016</v>
      </c>
      <c r="D474" s="244" t="str">
        <f t="shared" si="1"/>
        <v>PPL Rank: 129       
Mazeppa                                           
Other - LSL Replacement</v>
      </c>
      <c r="E474" s="207" t="s">
        <v>1414</v>
      </c>
      <c r="F474" s="207">
        <v>10</v>
      </c>
      <c r="G474" s="194" t="s">
        <v>1413</v>
      </c>
      <c r="H474" s="194" t="s">
        <v>1415</v>
      </c>
      <c r="I474" s="195">
        <v>0</v>
      </c>
      <c r="J474" s="226">
        <v>0</v>
      </c>
      <c r="K474" s="226">
        <v>0</v>
      </c>
      <c r="L474" s="218">
        <v>0</v>
      </c>
      <c r="M474" s="218">
        <v>0</v>
      </c>
      <c r="N474" s="218">
        <v>0</v>
      </c>
      <c r="O474" s="196"/>
      <c r="Q474" s="194">
        <f>VLOOKUP($A474,'[2]Project Data'!$C$6:$BS$682,67,FALSE)</f>
        <v>0</v>
      </c>
    </row>
    <row r="475" spans="1:17" s="142" customFormat="1" ht="42" customHeight="1" x14ac:dyDescent="0.2">
      <c r="A475" s="243">
        <v>817</v>
      </c>
      <c r="B475" s="243" t="s">
        <v>274</v>
      </c>
      <c r="C475" s="243" t="s">
        <v>1318</v>
      </c>
      <c r="D475" s="244" t="str">
        <f t="shared" si="1"/>
        <v>PPL Rank: 817       
Mazeppa                                           
Watermain - Replacement Various Areas</v>
      </c>
      <c r="E475" s="207" t="s">
        <v>1414</v>
      </c>
      <c r="F475" s="207">
        <v>10</v>
      </c>
      <c r="G475" s="194" t="s">
        <v>1413</v>
      </c>
      <c r="H475" s="194" t="s">
        <v>1413</v>
      </c>
      <c r="I475" s="195">
        <v>0</v>
      </c>
      <c r="J475" s="226">
        <v>0</v>
      </c>
      <c r="K475" s="226">
        <v>0</v>
      </c>
      <c r="L475" s="218">
        <v>0</v>
      </c>
      <c r="M475" s="218" t="s">
        <v>1424</v>
      </c>
      <c r="N475" s="218">
        <v>0</v>
      </c>
      <c r="O475" s="196"/>
      <c r="Q475" s="194">
        <f>VLOOKUP($A475,'[2]Project Data'!$C$6:$BS$682,67,FALSE)</f>
        <v>0</v>
      </c>
    </row>
    <row r="476" spans="1:17" s="142" customFormat="1" ht="42" customHeight="1" x14ac:dyDescent="0.2">
      <c r="A476" s="243">
        <v>301</v>
      </c>
      <c r="B476" s="243" t="s">
        <v>197</v>
      </c>
      <c r="C476" s="243" t="s">
        <v>754</v>
      </c>
      <c r="D476" s="244" t="str">
        <f t="shared" si="1"/>
        <v>PPL Rank: 301       
McKinley                                          
Storage - Tower Improvements</v>
      </c>
      <c r="E476" s="207" t="s">
        <v>1416</v>
      </c>
      <c r="F476" s="207" t="s">
        <v>1422</v>
      </c>
      <c r="G476" s="194" t="s">
        <v>1413</v>
      </c>
      <c r="H476" s="194" t="s">
        <v>1413</v>
      </c>
      <c r="I476" s="195">
        <v>0</v>
      </c>
      <c r="J476" s="226">
        <v>0</v>
      </c>
      <c r="K476" s="226">
        <v>0</v>
      </c>
      <c r="L476" s="218">
        <v>0</v>
      </c>
      <c r="M476" s="218" t="s">
        <v>1431</v>
      </c>
      <c r="N476" s="218">
        <v>0</v>
      </c>
      <c r="O476" s="196"/>
      <c r="Q476" s="194">
        <f>VLOOKUP($A476,'[2]Project Data'!$C$6:$BS$682,67,FALSE)</f>
        <v>0</v>
      </c>
    </row>
    <row r="477" spans="1:17" s="142" customFormat="1" ht="42" customHeight="1" x14ac:dyDescent="0.2">
      <c r="A477" s="243">
        <v>388</v>
      </c>
      <c r="B477" s="243" t="s">
        <v>197</v>
      </c>
      <c r="C477" s="243" t="s">
        <v>1038</v>
      </c>
      <c r="D477" s="244" t="str">
        <f t="shared" si="1"/>
        <v>PPL Rank: 388       
McKinley                                          
Watermain - Grand Ave. Improvements</v>
      </c>
      <c r="E477" s="207" t="s">
        <v>1416</v>
      </c>
      <c r="F477" s="207" t="s">
        <v>1422</v>
      </c>
      <c r="G477" s="194" t="s">
        <v>1413</v>
      </c>
      <c r="H477" s="194" t="s">
        <v>1413</v>
      </c>
      <c r="I477" s="195">
        <v>0</v>
      </c>
      <c r="J477" s="226">
        <v>0</v>
      </c>
      <c r="K477" s="226">
        <v>0</v>
      </c>
      <c r="L477" s="218">
        <v>0</v>
      </c>
      <c r="M477" s="218" t="s">
        <v>1431</v>
      </c>
      <c r="N477" s="218">
        <v>0</v>
      </c>
      <c r="O477" s="196"/>
      <c r="Q477" s="194">
        <f>VLOOKUP($A477,'[2]Project Data'!$C$6:$BS$682,67,FALSE)</f>
        <v>0</v>
      </c>
    </row>
    <row r="478" spans="1:17" s="142" customFormat="1" ht="42" customHeight="1" x14ac:dyDescent="0.2">
      <c r="A478" s="243">
        <v>702</v>
      </c>
      <c r="B478" s="243" t="s">
        <v>945</v>
      </c>
      <c r="C478" s="243" t="s">
        <v>1039</v>
      </c>
      <c r="D478" s="244" t="str">
        <f t="shared" si="1"/>
        <v>PPL Rank: 702       
Medina                                            
Tretment - Plant Expansion</v>
      </c>
      <c r="E478" s="207" t="s">
        <v>1420</v>
      </c>
      <c r="F478" s="207">
        <v>11</v>
      </c>
      <c r="G478" s="194" t="s">
        <v>1413</v>
      </c>
      <c r="H478" s="194" t="s">
        <v>1413</v>
      </c>
      <c r="I478" s="195">
        <v>0</v>
      </c>
      <c r="J478" s="226">
        <v>0</v>
      </c>
      <c r="K478" s="226">
        <v>0</v>
      </c>
      <c r="L478" s="218">
        <v>0</v>
      </c>
      <c r="M478" s="218">
        <v>0</v>
      </c>
      <c r="N478" s="218">
        <v>0</v>
      </c>
      <c r="O478" s="196"/>
      <c r="Q478" s="194">
        <f>VLOOKUP($A478,'[2]Project Data'!$C$6:$BS$682,67,FALSE)</f>
        <v>0</v>
      </c>
    </row>
    <row r="479" spans="1:17" s="142" customFormat="1" ht="42" customHeight="1" x14ac:dyDescent="0.2">
      <c r="A479" s="243">
        <v>332</v>
      </c>
      <c r="B479" s="243" t="s">
        <v>487</v>
      </c>
      <c r="C479" s="243" t="s">
        <v>488</v>
      </c>
      <c r="D479" s="244" t="str">
        <f t="shared" si="1"/>
        <v>PPL Rank: 332       
Menahga                                           
Watermain - Main Street East Repl</v>
      </c>
      <c r="E479" s="207" t="s">
        <v>1411</v>
      </c>
      <c r="F479" s="207">
        <v>5</v>
      </c>
      <c r="G479" s="194" t="s">
        <v>1413</v>
      </c>
      <c r="H479" s="194" t="s">
        <v>1413</v>
      </c>
      <c r="I479" s="195">
        <v>0</v>
      </c>
      <c r="J479" s="226">
        <v>0</v>
      </c>
      <c r="K479" s="226">
        <v>0</v>
      </c>
      <c r="L479" s="218">
        <v>0</v>
      </c>
      <c r="M479" s="218">
        <v>0</v>
      </c>
      <c r="N479" s="218">
        <v>0</v>
      </c>
      <c r="O479" s="196"/>
      <c r="Q479" s="194">
        <f>VLOOKUP($A479,'[2]Project Data'!$C$6:$BS$682,67,FALSE)</f>
        <v>0</v>
      </c>
    </row>
    <row r="480" spans="1:17" s="142" customFormat="1" ht="42" customHeight="1" x14ac:dyDescent="0.2">
      <c r="A480" s="243">
        <v>333</v>
      </c>
      <c r="B480" s="243" t="s">
        <v>487</v>
      </c>
      <c r="C480" s="243" t="s">
        <v>489</v>
      </c>
      <c r="D480" s="244" t="str">
        <f t="shared" si="1"/>
        <v>PPL Rank: 333       
Menahga                                           
Watermain - First Street NW Repl</v>
      </c>
      <c r="E480" s="207" t="s">
        <v>1411</v>
      </c>
      <c r="F480" s="207">
        <v>5</v>
      </c>
      <c r="G480" s="194" t="s">
        <v>1413</v>
      </c>
      <c r="H480" s="194" t="s">
        <v>1413</v>
      </c>
      <c r="I480" s="195">
        <v>0</v>
      </c>
      <c r="J480" s="226">
        <v>0</v>
      </c>
      <c r="K480" s="226">
        <v>0</v>
      </c>
      <c r="L480" s="218">
        <v>0</v>
      </c>
      <c r="M480" s="218">
        <v>0</v>
      </c>
      <c r="N480" s="218">
        <v>0</v>
      </c>
      <c r="O480" s="196"/>
      <c r="Q480" s="194">
        <f>VLOOKUP($A480,'[2]Project Data'!$C$6:$BS$682,67,FALSE)</f>
        <v>0</v>
      </c>
    </row>
    <row r="481" spans="1:17" s="142" customFormat="1" ht="42" customHeight="1" x14ac:dyDescent="0.2">
      <c r="A481" s="243">
        <v>363</v>
      </c>
      <c r="B481" s="243" t="s">
        <v>487</v>
      </c>
      <c r="C481" s="243" t="s">
        <v>1040</v>
      </c>
      <c r="D481" s="244" t="str">
        <f t="shared" si="1"/>
        <v>PPL Rank: 363       
Menahga                                           
Watermain - First St. SW/Second St N</v>
      </c>
      <c r="E481" s="207" t="s">
        <v>1411</v>
      </c>
      <c r="F481" s="207">
        <v>5</v>
      </c>
      <c r="G481" s="194" t="s">
        <v>1413</v>
      </c>
      <c r="H481" s="194" t="s">
        <v>1415</v>
      </c>
      <c r="I481" s="195">
        <v>0</v>
      </c>
      <c r="J481" s="226">
        <v>0</v>
      </c>
      <c r="K481" s="226">
        <v>0</v>
      </c>
      <c r="L481" s="218">
        <v>0</v>
      </c>
      <c r="M481" s="218">
        <v>0</v>
      </c>
      <c r="N481" s="218">
        <v>0</v>
      </c>
      <c r="O481" s="196"/>
      <c r="Q481" s="194">
        <f>VLOOKUP($A481,'[2]Project Data'!$C$6:$BS$682,67,FALSE)</f>
        <v>0</v>
      </c>
    </row>
    <row r="482" spans="1:17" s="142" customFormat="1" ht="42" customHeight="1" x14ac:dyDescent="0.2">
      <c r="A482" s="243">
        <v>233</v>
      </c>
      <c r="B482" s="243" t="s">
        <v>710</v>
      </c>
      <c r="C482" s="243" t="s">
        <v>755</v>
      </c>
      <c r="D482" s="244" t="str">
        <f t="shared" si="1"/>
        <v>PPL Rank: 233       
Mendota                                           
Watermain - Area 1 Loop</v>
      </c>
      <c r="E482" s="207" t="s">
        <v>1420</v>
      </c>
      <c r="F482" s="207">
        <v>11</v>
      </c>
      <c r="G482" s="194" t="s">
        <v>1413</v>
      </c>
      <c r="H482" s="194" t="s">
        <v>1413</v>
      </c>
      <c r="I482" s="195">
        <v>0</v>
      </c>
      <c r="J482" s="226">
        <v>0</v>
      </c>
      <c r="K482" s="226">
        <v>0</v>
      </c>
      <c r="L482" s="218">
        <v>200000</v>
      </c>
      <c r="M482" s="218">
        <v>0</v>
      </c>
      <c r="N482" s="218">
        <v>0</v>
      </c>
      <c r="O482" s="196"/>
      <c r="Q482" s="194">
        <f>VLOOKUP($A482,'[2]Project Data'!$C$6:$BS$682,67,FALSE)</f>
        <v>0</v>
      </c>
    </row>
    <row r="483" spans="1:17" s="142" customFormat="1" ht="42" customHeight="1" x14ac:dyDescent="0.2">
      <c r="A483" s="243">
        <v>234</v>
      </c>
      <c r="B483" s="243" t="s">
        <v>710</v>
      </c>
      <c r="C483" s="243" t="s">
        <v>756</v>
      </c>
      <c r="D483" s="244" t="str">
        <f t="shared" si="1"/>
        <v>PPL Rank: 234       
Mendota                                           
Watermain - Area 3 Loop</v>
      </c>
      <c r="E483" s="207" t="s">
        <v>1420</v>
      </c>
      <c r="F483" s="207">
        <v>11</v>
      </c>
      <c r="G483" s="194" t="s">
        <v>1413</v>
      </c>
      <c r="H483" s="194" t="s">
        <v>1413</v>
      </c>
      <c r="I483" s="195">
        <v>0</v>
      </c>
      <c r="J483" s="226">
        <v>0</v>
      </c>
      <c r="K483" s="226">
        <v>0</v>
      </c>
      <c r="L483" s="218">
        <v>580000</v>
      </c>
      <c r="M483" s="218">
        <v>0</v>
      </c>
      <c r="N483" s="218">
        <v>0</v>
      </c>
      <c r="O483" s="196"/>
      <c r="Q483" s="194">
        <f>VLOOKUP($A483,'[2]Project Data'!$C$6:$BS$682,67,FALSE)</f>
        <v>0</v>
      </c>
    </row>
    <row r="484" spans="1:17" s="142" customFormat="1" ht="42" customHeight="1" x14ac:dyDescent="0.2">
      <c r="A484" s="243">
        <v>115</v>
      </c>
      <c r="B484" s="243" t="s">
        <v>490</v>
      </c>
      <c r="C484" s="243" t="s">
        <v>491</v>
      </c>
      <c r="D484" s="244" t="str">
        <f t="shared" si="1"/>
        <v>PPL Rank: 115       
Middle River                                      
Source - New Well, Pumphouse &amp; Sealing</v>
      </c>
      <c r="E484" s="207" t="s">
        <v>1411</v>
      </c>
      <c r="F484" s="207">
        <v>1</v>
      </c>
      <c r="G484" s="194" t="s">
        <v>1413</v>
      </c>
      <c r="H484" s="194" t="s">
        <v>1413</v>
      </c>
      <c r="I484" s="195">
        <v>0</v>
      </c>
      <c r="J484" s="226">
        <v>0</v>
      </c>
      <c r="K484" s="226">
        <v>0</v>
      </c>
      <c r="L484" s="218">
        <v>0</v>
      </c>
      <c r="M484" s="218" t="s">
        <v>1431</v>
      </c>
      <c r="N484" s="218">
        <v>0</v>
      </c>
      <c r="O484" s="196"/>
      <c r="Q484" s="194">
        <f>VLOOKUP($A484,'[2]Project Data'!$C$6:$BS$682,67,FALSE)</f>
        <v>0</v>
      </c>
    </row>
    <row r="485" spans="1:17" s="142" customFormat="1" ht="42" customHeight="1" x14ac:dyDescent="0.2">
      <c r="A485" s="243">
        <v>290</v>
      </c>
      <c r="B485" s="243" t="s">
        <v>490</v>
      </c>
      <c r="C485" s="243" t="s">
        <v>333</v>
      </c>
      <c r="D485" s="244" t="str">
        <f t="shared" si="1"/>
        <v>PPL Rank: 290       
Middle River                                      
Conservation - Repl Meters</v>
      </c>
      <c r="E485" s="207" t="s">
        <v>1411</v>
      </c>
      <c r="F485" s="207">
        <v>1</v>
      </c>
      <c r="G485" s="194" t="s">
        <v>1413</v>
      </c>
      <c r="H485" s="194" t="s">
        <v>1413</v>
      </c>
      <c r="I485" s="195">
        <v>0</v>
      </c>
      <c r="J485" s="226">
        <v>0</v>
      </c>
      <c r="K485" s="226">
        <v>0</v>
      </c>
      <c r="L485" s="218">
        <v>0</v>
      </c>
      <c r="M485" s="218" t="s">
        <v>1431</v>
      </c>
      <c r="N485" s="218">
        <v>0</v>
      </c>
      <c r="O485" s="196"/>
      <c r="Q485" s="194">
        <f>VLOOKUP($A485,'[2]Project Data'!$C$6:$BS$682,67,FALSE)</f>
        <v>0</v>
      </c>
    </row>
    <row r="486" spans="1:17" s="142" customFormat="1" ht="42" customHeight="1" x14ac:dyDescent="0.2">
      <c r="A486" s="243">
        <v>300</v>
      </c>
      <c r="B486" s="243" t="s">
        <v>490</v>
      </c>
      <c r="C486" s="243" t="s">
        <v>492</v>
      </c>
      <c r="D486" s="244" t="str">
        <f t="shared" si="1"/>
        <v>PPL Rank: 300       
Middle River                                      
Storage - Replace 50,000 Gal Tower</v>
      </c>
      <c r="E486" s="207" t="s">
        <v>1411</v>
      </c>
      <c r="F486" s="207">
        <v>1</v>
      </c>
      <c r="G486" s="194" t="s">
        <v>1413</v>
      </c>
      <c r="H486" s="194" t="s">
        <v>1413</v>
      </c>
      <c r="I486" s="195">
        <v>0</v>
      </c>
      <c r="J486" s="226">
        <v>0</v>
      </c>
      <c r="K486" s="226">
        <v>0</v>
      </c>
      <c r="L486" s="218">
        <v>0</v>
      </c>
      <c r="M486" s="218">
        <v>0</v>
      </c>
      <c r="N486" s="218">
        <v>0</v>
      </c>
      <c r="O486" s="196"/>
      <c r="Q486" s="194">
        <f>VLOOKUP($A486,'[2]Project Data'!$C$6:$BS$682,67,FALSE)</f>
        <v>0</v>
      </c>
    </row>
    <row r="487" spans="1:17" s="142" customFormat="1" ht="42" customHeight="1" x14ac:dyDescent="0.2">
      <c r="A487" s="243">
        <v>95</v>
      </c>
      <c r="B487" s="243" t="s">
        <v>946</v>
      </c>
      <c r="C487" s="243" t="s">
        <v>1041</v>
      </c>
      <c r="D487" s="244" t="str">
        <f t="shared" si="1"/>
        <v>PPL Rank: 95        
Minneapolis                                       
Other - LSL Replacement Streets Year 1</v>
      </c>
      <c r="E487" s="207" t="s">
        <v>1420</v>
      </c>
      <c r="F487" s="207">
        <v>11</v>
      </c>
      <c r="G487" s="194" t="s">
        <v>1413</v>
      </c>
      <c r="H487" s="194" t="s">
        <v>1415</v>
      </c>
      <c r="I487" s="195">
        <v>0</v>
      </c>
      <c r="J487" s="226">
        <v>0</v>
      </c>
      <c r="K487" s="226">
        <v>0</v>
      </c>
      <c r="L487" s="218">
        <v>0</v>
      </c>
      <c r="M487" s="218">
        <v>0</v>
      </c>
      <c r="N487" s="218">
        <v>0</v>
      </c>
      <c r="O487" s="196"/>
      <c r="Q487" s="194">
        <f>VLOOKUP($A487,'[2]Project Data'!$C$6:$BS$682,67,FALSE)</f>
        <v>0</v>
      </c>
    </row>
    <row r="488" spans="1:17" s="142" customFormat="1" ht="42" customHeight="1" x14ac:dyDescent="0.2">
      <c r="A488" s="243">
        <v>96</v>
      </c>
      <c r="B488" s="243" t="s">
        <v>946</v>
      </c>
      <c r="C488" s="243" t="s">
        <v>1042</v>
      </c>
      <c r="D488" s="244" t="str">
        <f t="shared" si="1"/>
        <v>PPL Rank: 96        
Minneapolis                                       
Other - LSL Replacement Streets Year 2</v>
      </c>
      <c r="E488" s="207" t="s">
        <v>1420</v>
      </c>
      <c r="F488" s="207">
        <v>11</v>
      </c>
      <c r="G488" s="194" t="s">
        <v>1413</v>
      </c>
      <c r="H488" s="194" t="s">
        <v>1413</v>
      </c>
      <c r="I488" s="195">
        <v>0</v>
      </c>
      <c r="J488" s="226">
        <v>0</v>
      </c>
      <c r="K488" s="226">
        <v>0</v>
      </c>
      <c r="L488" s="218">
        <v>0</v>
      </c>
      <c r="M488" s="218">
        <v>0</v>
      </c>
      <c r="N488" s="218">
        <v>0</v>
      </c>
      <c r="O488" s="196"/>
      <c r="Q488" s="194">
        <f>VLOOKUP($A488,'[2]Project Data'!$C$6:$BS$682,67,FALSE)</f>
        <v>0</v>
      </c>
    </row>
    <row r="489" spans="1:17" s="142" customFormat="1" ht="42" customHeight="1" x14ac:dyDescent="0.2">
      <c r="A489" s="243">
        <v>97</v>
      </c>
      <c r="B489" s="243" t="s">
        <v>946</v>
      </c>
      <c r="C489" s="243" t="s">
        <v>1043</v>
      </c>
      <c r="D489" s="244" t="str">
        <f t="shared" si="1"/>
        <v>PPL Rank: 97        
Minneapolis                                       
Other - LSL Replacement Streets Year 3</v>
      </c>
      <c r="E489" s="207" t="s">
        <v>1420</v>
      </c>
      <c r="F489" s="207">
        <v>11</v>
      </c>
      <c r="G489" s="194" t="s">
        <v>1413</v>
      </c>
      <c r="H489" s="194" t="s">
        <v>1413</v>
      </c>
      <c r="I489" s="195">
        <v>0</v>
      </c>
      <c r="J489" s="226">
        <v>0</v>
      </c>
      <c r="K489" s="226">
        <v>0</v>
      </c>
      <c r="L489" s="218">
        <v>0</v>
      </c>
      <c r="M489" s="218">
        <v>0</v>
      </c>
      <c r="N489" s="218">
        <v>0</v>
      </c>
      <c r="O489" s="196"/>
      <c r="Q489" s="194">
        <f>VLOOKUP($A489,'[2]Project Data'!$C$6:$BS$682,67,FALSE)</f>
        <v>0</v>
      </c>
    </row>
    <row r="490" spans="1:17" s="142" customFormat="1" ht="42" customHeight="1" x14ac:dyDescent="0.2">
      <c r="A490" s="243">
        <v>98</v>
      </c>
      <c r="B490" s="243" t="s">
        <v>946</v>
      </c>
      <c r="C490" s="243" t="s">
        <v>1044</v>
      </c>
      <c r="D490" s="244" t="str">
        <f t="shared" si="1"/>
        <v>PPL Rank: 98        
Minneapolis                                       
Other - LSL Replacement Streets Year 4</v>
      </c>
      <c r="E490" s="207" t="s">
        <v>1420</v>
      </c>
      <c r="F490" s="207">
        <v>11</v>
      </c>
      <c r="G490" s="194" t="s">
        <v>1413</v>
      </c>
      <c r="H490" s="194" t="s">
        <v>1413</v>
      </c>
      <c r="I490" s="195">
        <v>0</v>
      </c>
      <c r="J490" s="226">
        <v>0</v>
      </c>
      <c r="K490" s="226">
        <v>0</v>
      </c>
      <c r="L490" s="218">
        <v>0</v>
      </c>
      <c r="M490" s="218">
        <v>0</v>
      </c>
      <c r="N490" s="218">
        <v>0</v>
      </c>
      <c r="O490" s="196"/>
      <c r="Q490" s="194">
        <f>VLOOKUP($A490,'[2]Project Data'!$C$6:$BS$682,67,FALSE)</f>
        <v>0</v>
      </c>
    </row>
    <row r="491" spans="1:17" s="142" customFormat="1" ht="42" customHeight="1" x14ac:dyDescent="0.2">
      <c r="A491" s="243">
        <v>99</v>
      </c>
      <c r="B491" s="243" t="s">
        <v>946</v>
      </c>
      <c r="C491" s="243" t="s">
        <v>1045</v>
      </c>
      <c r="D491" s="244" t="str">
        <f t="shared" si="1"/>
        <v>PPL Rank: 99        
Minneapolis                                       
Other - LSL Repl Green Zones Year 1</v>
      </c>
      <c r="E491" s="207" t="s">
        <v>1420</v>
      </c>
      <c r="F491" s="207">
        <v>11</v>
      </c>
      <c r="G491" s="194" t="s">
        <v>1413</v>
      </c>
      <c r="H491" s="194" t="s">
        <v>1415</v>
      </c>
      <c r="I491" s="195">
        <v>0</v>
      </c>
      <c r="J491" s="226">
        <v>0</v>
      </c>
      <c r="K491" s="226">
        <v>0</v>
      </c>
      <c r="L491" s="218">
        <v>0</v>
      </c>
      <c r="M491" s="218">
        <v>0</v>
      </c>
      <c r="N491" s="218">
        <v>0</v>
      </c>
      <c r="O491" s="196"/>
      <c r="Q491" s="194">
        <f>VLOOKUP($A491,'[2]Project Data'!$C$6:$BS$682,67,FALSE)</f>
        <v>0</v>
      </c>
    </row>
    <row r="492" spans="1:17" s="142" customFormat="1" ht="42" customHeight="1" x14ac:dyDescent="0.2">
      <c r="A492" s="243">
        <v>100</v>
      </c>
      <c r="B492" s="243" t="s">
        <v>946</v>
      </c>
      <c r="C492" s="243" t="s">
        <v>1046</v>
      </c>
      <c r="D492" s="244" t="str">
        <f t="shared" si="1"/>
        <v>PPL Rank: 100       
Minneapolis                                       
Other - LSL Repl Green Zones Year 2</v>
      </c>
      <c r="E492" s="207" t="s">
        <v>1420</v>
      </c>
      <c r="F492" s="207">
        <v>11</v>
      </c>
      <c r="G492" s="194" t="s">
        <v>1413</v>
      </c>
      <c r="H492" s="194" t="s">
        <v>1413</v>
      </c>
      <c r="I492" s="195">
        <v>0</v>
      </c>
      <c r="J492" s="226">
        <v>0</v>
      </c>
      <c r="K492" s="226">
        <v>0</v>
      </c>
      <c r="L492" s="218">
        <v>0</v>
      </c>
      <c r="M492" s="218">
        <v>0</v>
      </c>
      <c r="N492" s="218">
        <v>0</v>
      </c>
      <c r="O492" s="196"/>
      <c r="Q492" s="194">
        <f>VLOOKUP($A492,'[2]Project Data'!$C$6:$BS$682,67,FALSE)</f>
        <v>0</v>
      </c>
    </row>
    <row r="493" spans="1:17" s="142" customFormat="1" ht="42" customHeight="1" x14ac:dyDescent="0.2">
      <c r="A493" s="243">
        <v>101</v>
      </c>
      <c r="B493" s="243" t="s">
        <v>946</v>
      </c>
      <c r="C493" s="243" t="s">
        <v>1047</v>
      </c>
      <c r="D493" s="244" t="str">
        <f t="shared" si="1"/>
        <v>PPL Rank: 101       
Minneapolis                                       
Other - LSL Repl Green Zones Year 3</v>
      </c>
      <c r="E493" s="207" t="s">
        <v>1420</v>
      </c>
      <c r="F493" s="207">
        <v>11</v>
      </c>
      <c r="G493" s="194" t="s">
        <v>1413</v>
      </c>
      <c r="H493" s="194" t="s">
        <v>1413</v>
      </c>
      <c r="I493" s="195">
        <v>0</v>
      </c>
      <c r="J493" s="226">
        <v>0</v>
      </c>
      <c r="K493" s="226">
        <v>0</v>
      </c>
      <c r="L493" s="218">
        <v>0</v>
      </c>
      <c r="M493" s="218">
        <v>0</v>
      </c>
      <c r="N493" s="218">
        <v>0</v>
      </c>
      <c r="O493" s="196"/>
      <c r="Q493" s="194">
        <f>VLOOKUP($A493,'[2]Project Data'!$C$6:$BS$682,67,FALSE)</f>
        <v>0</v>
      </c>
    </row>
    <row r="494" spans="1:17" s="142" customFormat="1" ht="42" customHeight="1" x14ac:dyDescent="0.2">
      <c r="A494" s="243">
        <v>102</v>
      </c>
      <c r="B494" s="243" t="s">
        <v>946</v>
      </c>
      <c r="C494" s="243" t="s">
        <v>1048</v>
      </c>
      <c r="D494" s="244" t="str">
        <f t="shared" si="1"/>
        <v>PPL Rank: 102       
Minneapolis                                       
Other - LSL Repl Green Zones Year 4</v>
      </c>
      <c r="E494" s="207" t="s">
        <v>1420</v>
      </c>
      <c r="F494" s="207">
        <v>11</v>
      </c>
      <c r="G494" s="194" t="s">
        <v>1413</v>
      </c>
      <c r="H494" s="194" t="s">
        <v>1413</v>
      </c>
      <c r="I494" s="195">
        <v>0</v>
      </c>
      <c r="J494" s="226">
        <v>0</v>
      </c>
      <c r="K494" s="226">
        <v>0</v>
      </c>
      <c r="L494" s="218">
        <v>0</v>
      </c>
      <c r="M494" s="218">
        <v>0</v>
      </c>
      <c r="N494" s="218">
        <v>0</v>
      </c>
      <c r="O494" s="196"/>
      <c r="Q494" s="194">
        <f>VLOOKUP($A494,'[2]Project Data'!$C$6:$BS$682,67,FALSE)</f>
        <v>0</v>
      </c>
    </row>
    <row r="495" spans="1:17" s="142" customFormat="1" ht="42" customHeight="1" x14ac:dyDescent="0.2">
      <c r="A495" s="243">
        <v>106</v>
      </c>
      <c r="B495" s="243" t="s">
        <v>946</v>
      </c>
      <c r="C495" s="243" t="s">
        <v>1319</v>
      </c>
      <c r="D495" s="244" t="str">
        <f t="shared" si="1"/>
        <v>PPL Rank: 106       
Minneapolis                                       
Other - LSL Repl (Leaking LSL)</v>
      </c>
      <c r="E495" s="207" t="s">
        <v>1420</v>
      </c>
      <c r="F495" s="207">
        <v>11</v>
      </c>
      <c r="G495" s="194" t="s">
        <v>1413</v>
      </c>
      <c r="H495" s="194" t="s">
        <v>1415</v>
      </c>
      <c r="I495" s="195">
        <v>0</v>
      </c>
      <c r="J495" s="226">
        <v>0</v>
      </c>
      <c r="K495" s="226">
        <v>0</v>
      </c>
      <c r="L495" s="218">
        <v>0</v>
      </c>
      <c r="M495" s="218">
        <v>0</v>
      </c>
      <c r="N495" s="218">
        <v>0</v>
      </c>
      <c r="O495" s="196"/>
      <c r="Q495" s="194">
        <f>VLOOKUP($A495,'[2]Project Data'!$C$6:$BS$682,67,FALSE)</f>
        <v>0</v>
      </c>
    </row>
    <row r="496" spans="1:17" s="142" customFormat="1" ht="42" customHeight="1" x14ac:dyDescent="0.2">
      <c r="A496" s="243">
        <v>565</v>
      </c>
      <c r="B496" s="243" t="s">
        <v>673</v>
      </c>
      <c r="C496" s="243" t="s">
        <v>1049</v>
      </c>
      <c r="D496" s="244" t="str">
        <f t="shared" si="1"/>
        <v>PPL Rank: 565       
Minneota                                          
Watermain - Watermain Improvements</v>
      </c>
      <c r="E496" s="207" t="s">
        <v>1417</v>
      </c>
      <c r="F496" s="207">
        <v>8</v>
      </c>
      <c r="G496" s="194" t="s">
        <v>1413</v>
      </c>
      <c r="H496" s="194" t="s">
        <v>1413</v>
      </c>
      <c r="I496" s="195">
        <v>0</v>
      </c>
      <c r="J496" s="226">
        <v>0</v>
      </c>
      <c r="K496" s="226">
        <v>0</v>
      </c>
      <c r="L496" s="218">
        <v>0</v>
      </c>
      <c r="M496" s="218">
        <v>0</v>
      </c>
      <c r="N496" s="218">
        <v>0</v>
      </c>
      <c r="O496" s="196"/>
      <c r="Q496" s="194">
        <f>VLOOKUP($A496,'[2]Project Data'!$C$6:$BS$682,67,FALSE)</f>
        <v>0</v>
      </c>
    </row>
    <row r="497" spans="1:17" s="142" customFormat="1" ht="42" customHeight="1" x14ac:dyDescent="0.2">
      <c r="A497" s="243">
        <v>564.1</v>
      </c>
      <c r="B497" s="243" t="s">
        <v>1153</v>
      </c>
      <c r="C497" s="243" t="s">
        <v>1320</v>
      </c>
      <c r="D497" s="244" t="str">
        <f t="shared" si="1"/>
        <v>PPL Rank: 564.1     
Minneota 1                                        
Watermain - Replacement Ph 1</v>
      </c>
      <c r="E497" s="207" t="s">
        <v>1417</v>
      </c>
      <c r="F497" s="207">
        <v>8</v>
      </c>
      <c r="G497" s="194" t="s">
        <v>1413</v>
      </c>
      <c r="H497" s="194" t="s">
        <v>1415</v>
      </c>
      <c r="I497" s="195">
        <v>0</v>
      </c>
      <c r="J497" s="226">
        <v>0</v>
      </c>
      <c r="K497" s="226">
        <v>0</v>
      </c>
      <c r="L497" s="218">
        <v>0</v>
      </c>
      <c r="M497" s="218">
        <v>0</v>
      </c>
      <c r="N497" s="218">
        <v>0</v>
      </c>
      <c r="O497" s="196"/>
      <c r="Q497" s="194">
        <f>VLOOKUP($A497,'[2]Project Data'!$C$6:$BS$682,67,FALSE)</f>
        <v>0</v>
      </c>
    </row>
    <row r="498" spans="1:17" s="142" customFormat="1" ht="42" customHeight="1" x14ac:dyDescent="0.2">
      <c r="A498" s="243">
        <v>564.20000000000005</v>
      </c>
      <c r="B498" s="243" t="s">
        <v>1155</v>
      </c>
      <c r="C498" s="243" t="s">
        <v>1321</v>
      </c>
      <c r="D498" s="244" t="str">
        <f t="shared" si="1"/>
        <v>PPL Rank: 564.2     
Minneota 2                                        
Watermain - Replacement Ph 2</v>
      </c>
      <c r="E498" s="207" t="s">
        <v>1417</v>
      </c>
      <c r="F498" s="207">
        <v>8</v>
      </c>
      <c r="G498" s="194" t="s">
        <v>1413</v>
      </c>
      <c r="H498" s="194" t="s">
        <v>1413</v>
      </c>
      <c r="I498" s="195">
        <v>0</v>
      </c>
      <c r="J498" s="226">
        <v>0</v>
      </c>
      <c r="K498" s="226">
        <v>0</v>
      </c>
      <c r="L498" s="218">
        <v>0</v>
      </c>
      <c r="M498" s="218">
        <v>0</v>
      </c>
      <c r="N498" s="218">
        <v>0</v>
      </c>
      <c r="O498" s="196"/>
      <c r="Q498" s="194">
        <f>VLOOKUP($A498,'[2]Project Data'!$C$6:$BS$682,67,FALSE)</f>
        <v>0</v>
      </c>
    </row>
    <row r="499" spans="1:17" s="142" customFormat="1" ht="42" customHeight="1" x14ac:dyDescent="0.2">
      <c r="A499" s="243">
        <v>564.29999999999995</v>
      </c>
      <c r="B499" s="243" t="s">
        <v>1322</v>
      </c>
      <c r="C499" s="243" t="s">
        <v>1323</v>
      </c>
      <c r="D499" s="244" t="str">
        <f t="shared" si="1"/>
        <v>PPL Rank: 564.3     
Minneota 3                                        
Watermain - Replacement Ph 3</v>
      </c>
      <c r="E499" s="207" t="s">
        <v>1417</v>
      </c>
      <c r="F499" s="207">
        <v>8</v>
      </c>
      <c r="G499" s="194" t="s">
        <v>1413</v>
      </c>
      <c r="H499" s="194" t="s">
        <v>1413</v>
      </c>
      <c r="I499" s="195">
        <v>0</v>
      </c>
      <c r="J499" s="226">
        <v>0</v>
      </c>
      <c r="K499" s="226">
        <v>0</v>
      </c>
      <c r="L499" s="218">
        <v>0</v>
      </c>
      <c r="M499" s="218">
        <v>0</v>
      </c>
      <c r="N499" s="218">
        <v>0</v>
      </c>
      <c r="O499" s="196"/>
      <c r="Q499" s="194">
        <f>VLOOKUP($A499,'[2]Project Data'!$C$6:$BS$682,67,FALSE)</f>
        <v>0</v>
      </c>
    </row>
    <row r="500" spans="1:17" s="142" customFormat="1" ht="42" customHeight="1" x14ac:dyDescent="0.2">
      <c r="A500" s="243">
        <v>483</v>
      </c>
      <c r="B500" s="243" t="s">
        <v>493</v>
      </c>
      <c r="C500" s="243" t="s">
        <v>1050</v>
      </c>
      <c r="D500" s="244" t="str">
        <f t="shared" si="1"/>
        <v>PPL Rank: 483       
Minnesota Lake                                    
Storage - Replacement Tank</v>
      </c>
      <c r="E500" s="207" t="s">
        <v>1414</v>
      </c>
      <c r="F500" s="207">
        <v>9</v>
      </c>
      <c r="G500" s="194" t="s">
        <v>1413</v>
      </c>
      <c r="H500" s="194" t="s">
        <v>1413</v>
      </c>
      <c r="I500" s="195">
        <v>0</v>
      </c>
      <c r="J500" s="226">
        <v>0</v>
      </c>
      <c r="K500" s="226">
        <v>0</v>
      </c>
      <c r="L500" s="218">
        <v>0</v>
      </c>
      <c r="M500" s="218">
        <v>0</v>
      </c>
      <c r="N500" s="218">
        <v>0</v>
      </c>
      <c r="O500" s="196"/>
      <c r="Q500" s="194">
        <f>VLOOKUP($A500,'[2]Project Data'!$C$6:$BS$682,67,FALSE)</f>
        <v>0</v>
      </c>
    </row>
    <row r="501" spans="1:17" s="142" customFormat="1" ht="42" customHeight="1" x14ac:dyDescent="0.2">
      <c r="A501" s="243">
        <v>645</v>
      </c>
      <c r="B501" s="243" t="s">
        <v>493</v>
      </c>
      <c r="C501" s="243" t="s">
        <v>494</v>
      </c>
      <c r="D501" s="244" t="str">
        <f t="shared" si="1"/>
        <v>PPL Rank: 645       
Minnesota Lake                                    
Watermain - Connect to Wells</v>
      </c>
      <c r="E501" s="207" t="s">
        <v>1414</v>
      </c>
      <c r="F501" s="207">
        <v>9</v>
      </c>
      <c r="G501" s="194" t="s">
        <v>1413</v>
      </c>
      <c r="H501" s="194" t="s">
        <v>1413</v>
      </c>
      <c r="I501" s="195">
        <v>0</v>
      </c>
      <c r="J501" s="226">
        <v>0</v>
      </c>
      <c r="K501" s="226">
        <v>0</v>
      </c>
      <c r="L501" s="218">
        <v>0</v>
      </c>
      <c r="M501" s="218" t="s">
        <v>1431</v>
      </c>
      <c r="N501" s="218">
        <v>0</v>
      </c>
      <c r="O501" s="196"/>
      <c r="Q501" s="194">
        <f>VLOOKUP($A501,'[2]Project Data'!$C$6:$BS$682,67,FALSE)</f>
        <v>0</v>
      </c>
    </row>
    <row r="502" spans="1:17" s="142" customFormat="1" ht="42" customHeight="1" x14ac:dyDescent="0.2">
      <c r="A502" s="243">
        <v>703</v>
      </c>
      <c r="B502" s="243" t="s">
        <v>495</v>
      </c>
      <c r="C502" s="243" t="s">
        <v>440</v>
      </c>
      <c r="D502" s="244" t="str">
        <f t="shared" si="1"/>
        <v>PPL Rank: 703       
Minnetonka Beach                                  
Treatment - Replace Plant</v>
      </c>
      <c r="E502" s="207" t="s">
        <v>1420</v>
      </c>
      <c r="F502" s="207">
        <v>11</v>
      </c>
      <c r="G502" s="194" t="s">
        <v>1413</v>
      </c>
      <c r="H502" s="194" t="s">
        <v>1413</v>
      </c>
      <c r="I502" s="195">
        <v>0</v>
      </c>
      <c r="J502" s="226">
        <v>0</v>
      </c>
      <c r="K502" s="226">
        <v>0</v>
      </c>
      <c r="L502" s="218">
        <v>0</v>
      </c>
      <c r="M502" s="218">
        <v>0</v>
      </c>
      <c r="N502" s="218">
        <v>0</v>
      </c>
      <c r="O502" s="196"/>
      <c r="Q502" s="194">
        <f>VLOOKUP($A502,'[2]Project Data'!$C$6:$BS$682,67,FALSE)</f>
        <v>0</v>
      </c>
    </row>
    <row r="503" spans="1:17" s="142" customFormat="1" ht="42" customHeight="1" x14ac:dyDescent="0.2">
      <c r="A503" s="243">
        <v>846</v>
      </c>
      <c r="B503" s="243" t="s">
        <v>495</v>
      </c>
      <c r="C503" s="243" t="s">
        <v>496</v>
      </c>
      <c r="D503" s="244" t="str">
        <f t="shared" si="1"/>
        <v>PPL Rank: 846       
Minnetonka Beach                                  
Watermain - Repl Cast Iron</v>
      </c>
      <c r="E503" s="207" t="s">
        <v>1420</v>
      </c>
      <c r="F503" s="207">
        <v>11</v>
      </c>
      <c r="G503" s="194" t="s">
        <v>1413</v>
      </c>
      <c r="H503" s="194" t="s">
        <v>1413</v>
      </c>
      <c r="I503" s="195">
        <v>0</v>
      </c>
      <c r="J503" s="226">
        <v>0</v>
      </c>
      <c r="K503" s="226">
        <v>0</v>
      </c>
      <c r="L503" s="218">
        <v>0</v>
      </c>
      <c r="M503" s="218">
        <v>0</v>
      </c>
      <c r="N503" s="218">
        <v>0</v>
      </c>
      <c r="O503" s="196"/>
      <c r="Q503" s="194">
        <f>VLOOKUP($A503,'[2]Project Data'!$C$6:$BS$682,67,FALSE)</f>
        <v>0</v>
      </c>
    </row>
    <row r="504" spans="1:17" s="142" customFormat="1" ht="42" customHeight="1" x14ac:dyDescent="0.2">
      <c r="A504" s="243">
        <v>649</v>
      </c>
      <c r="B504" s="243" t="s">
        <v>497</v>
      </c>
      <c r="C504" s="243" t="s">
        <v>1324</v>
      </c>
      <c r="D504" s="244" t="str">
        <f t="shared" si="1"/>
        <v>PPL Rank: 649       
Minnetrista                                       
Source - Replacement Wells #4</v>
      </c>
      <c r="E504" s="207" t="s">
        <v>1420</v>
      </c>
      <c r="F504" s="207">
        <v>11</v>
      </c>
      <c r="G504" s="194" t="s">
        <v>1413</v>
      </c>
      <c r="H504" s="194" t="s">
        <v>1415</v>
      </c>
      <c r="I504" s="195">
        <v>0</v>
      </c>
      <c r="J504" s="226">
        <v>0</v>
      </c>
      <c r="K504" s="226">
        <v>0</v>
      </c>
      <c r="L504" s="218">
        <v>0</v>
      </c>
      <c r="M504" s="218">
        <v>0</v>
      </c>
      <c r="N504" s="218">
        <v>0</v>
      </c>
      <c r="O504" s="196"/>
      <c r="Q504" s="194">
        <f>VLOOKUP($A504,'[2]Project Data'!$C$6:$BS$682,67,FALSE)</f>
        <v>0</v>
      </c>
    </row>
    <row r="505" spans="1:17" s="142" customFormat="1" ht="42" customHeight="1" x14ac:dyDescent="0.2">
      <c r="A505" s="243">
        <v>842</v>
      </c>
      <c r="B505" s="243" t="s">
        <v>497</v>
      </c>
      <c r="C505" s="243" t="s">
        <v>498</v>
      </c>
      <c r="D505" s="244" t="str">
        <f t="shared" si="1"/>
        <v>PPL Rank: 842       
Minnetrista                                       
Storage - New 0.5 MG Tower</v>
      </c>
      <c r="E505" s="207" t="s">
        <v>1420</v>
      </c>
      <c r="F505" s="207">
        <v>11</v>
      </c>
      <c r="G505" s="194" t="s">
        <v>1413</v>
      </c>
      <c r="H505" s="194" t="s">
        <v>1413</v>
      </c>
      <c r="I505" s="195">
        <v>0</v>
      </c>
      <c r="J505" s="226">
        <v>0</v>
      </c>
      <c r="K505" s="226">
        <v>0</v>
      </c>
      <c r="L505" s="218">
        <v>0</v>
      </c>
      <c r="M505" s="218">
        <v>0</v>
      </c>
      <c r="N505" s="218">
        <v>0</v>
      </c>
      <c r="O505" s="196"/>
      <c r="Q505" s="194">
        <f>VLOOKUP($A505,'[2]Project Data'!$C$6:$BS$682,67,FALSE)</f>
        <v>0</v>
      </c>
    </row>
    <row r="506" spans="1:17" s="142" customFormat="1" ht="42" customHeight="1" x14ac:dyDescent="0.2">
      <c r="A506" s="243">
        <v>843</v>
      </c>
      <c r="B506" s="243" t="s">
        <v>497</v>
      </c>
      <c r="C506" s="243" t="s">
        <v>499</v>
      </c>
      <c r="D506" s="244" t="str">
        <f t="shared" si="1"/>
        <v>PPL Rank: 843       
Minnetrista                                       
Watermain - South/Central Connection</v>
      </c>
      <c r="E506" s="207" t="s">
        <v>1420</v>
      </c>
      <c r="F506" s="207">
        <v>11</v>
      </c>
      <c r="G506" s="194" t="s">
        <v>1413</v>
      </c>
      <c r="H506" s="194" t="s">
        <v>1413</v>
      </c>
      <c r="I506" s="195">
        <v>0</v>
      </c>
      <c r="J506" s="226">
        <v>0</v>
      </c>
      <c r="K506" s="226">
        <v>0</v>
      </c>
      <c r="L506" s="218">
        <v>0</v>
      </c>
      <c r="M506" s="218">
        <v>0</v>
      </c>
      <c r="N506" s="218">
        <v>0</v>
      </c>
      <c r="O506" s="196"/>
      <c r="Q506" s="194">
        <f>VLOOKUP($A506,'[2]Project Data'!$C$6:$BS$682,67,FALSE)</f>
        <v>0</v>
      </c>
    </row>
    <row r="507" spans="1:17" s="142" customFormat="1" ht="42" customHeight="1" x14ac:dyDescent="0.2">
      <c r="A507" s="243">
        <v>227</v>
      </c>
      <c r="B507" s="243" t="s">
        <v>711</v>
      </c>
      <c r="C507" s="243" t="s">
        <v>757</v>
      </c>
      <c r="D507" s="244" t="str">
        <f t="shared" si="1"/>
        <v>PPL Rank: 227       
Monticello                                        
Treatment - New Water Treatment Plant</v>
      </c>
      <c r="E507" s="207" t="s">
        <v>165</v>
      </c>
      <c r="F507" s="207" t="s">
        <v>1419</v>
      </c>
      <c r="G507" s="194" t="s">
        <v>1413</v>
      </c>
      <c r="H507" s="194" t="s">
        <v>1415</v>
      </c>
      <c r="I507" s="195">
        <v>0</v>
      </c>
      <c r="J507" s="226">
        <v>0</v>
      </c>
      <c r="K507" s="226">
        <v>0</v>
      </c>
      <c r="L507" s="218">
        <v>0</v>
      </c>
      <c r="M507" s="218">
        <v>0</v>
      </c>
      <c r="N507" s="218">
        <v>0</v>
      </c>
      <c r="O507" s="196"/>
      <c r="Q507" s="194">
        <f>VLOOKUP($A507,'[2]Project Data'!$C$6:$BS$682,67,FALSE)</f>
        <v>0</v>
      </c>
    </row>
    <row r="508" spans="1:17" s="142" customFormat="1" ht="42" customHeight="1" x14ac:dyDescent="0.2">
      <c r="A508" s="243">
        <v>107</v>
      </c>
      <c r="B508" s="243" t="s">
        <v>500</v>
      </c>
      <c r="C508" s="243" t="s">
        <v>974</v>
      </c>
      <c r="D508" s="244" t="str">
        <f t="shared" si="1"/>
        <v>PPL Rank: 107       
Montrose                                          
Treatment - Manganese Plant</v>
      </c>
      <c r="E508" s="207" t="s">
        <v>165</v>
      </c>
      <c r="F508" s="207" t="s">
        <v>1419</v>
      </c>
      <c r="G508" s="194" t="s">
        <v>1413</v>
      </c>
      <c r="H508" s="194" t="s">
        <v>1413</v>
      </c>
      <c r="I508" s="195">
        <v>0</v>
      </c>
      <c r="J508" s="226">
        <v>0</v>
      </c>
      <c r="K508" s="226">
        <v>0</v>
      </c>
      <c r="L508" s="218">
        <v>0</v>
      </c>
      <c r="M508" s="218">
        <v>0</v>
      </c>
      <c r="N508" s="218">
        <v>0</v>
      </c>
      <c r="O508" s="196"/>
      <c r="Q508" s="194">
        <f>VLOOKUP($A508,'[2]Project Data'!$C$6:$BS$682,67,FALSE)</f>
        <v>0</v>
      </c>
    </row>
    <row r="509" spans="1:17" s="142" customFormat="1" ht="42" customHeight="1" x14ac:dyDescent="0.2">
      <c r="A509" s="243">
        <v>614</v>
      </c>
      <c r="B509" s="243" t="s">
        <v>500</v>
      </c>
      <c r="C509" s="243" t="s">
        <v>501</v>
      </c>
      <c r="D509" s="244" t="str">
        <f t="shared" si="1"/>
        <v>PPL Rank: 614       
Montrose                                          
Storage - Repl Tower w/100,000 Gal Tower</v>
      </c>
      <c r="E509" s="207" t="s">
        <v>165</v>
      </c>
      <c r="F509" s="207" t="s">
        <v>1419</v>
      </c>
      <c r="G509" s="194" t="s">
        <v>1413</v>
      </c>
      <c r="H509" s="194" t="s">
        <v>1413</v>
      </c>
      <c r="I509" s="195">
        <v>0</v>
      </c>
      <c r="J509" s="226">
        <v>0</v>
      </c>
      <c r="K509" s="226">
        <v>0</v>
      </c>
      <c r="L509" s="218">
        <v>0</v>
      </c>
      <c r="M509" s="218">
        <v>0</v>
      </c>
      <c r="N509" s="218">
        <v>0</v>
      </c>
      <c r="O509" s="196"/>
      <c r="Q509" s="194">
        <f>VLOOKUP($A509,'[2]Project Data'!$C$6:$BS$682,67,FALSE)</f>
        <v>0</v>
      </c>
    </row>
    <row r="510" spans="1:17" s="142" customFormat="1" ht="42" customHeight="1" x14ac:dyDescent="0.2">
      <c r="A510" s="243">
        <v>82</v>
      </c>
      <c r="B510" s="243" t="s">
        <v>126</v>
      </c>
      <c r="C510" s="243" t="s">
        <v>1054</v>
      </c>
      <c r="D510" s="244" t="str">
        <f t="shared" si="1"/>
        <v>PPL Rank: 82        
Moorhead                                          
Other - LSL Replacement Phase 2</v>
      </c>
      <c r="E510" s="207" t="s">
        <v>1416</v>
      </c>
      <c r="F510" s="207">
        <v>4</v>
      </c>
      <c r="G510" s="194" t="s">
        <v>1413</v>
      </c>
      <c r="H510" s="194" t="s">
        <v>1415</v>
      </c>
      <c r="I510" s="195">
        <v>0</v>
      </c>
      <c r="J510" s="226">
        <v>0</v>
      </c>
      <c r="K510" s="226">
        <v>0</v>
      </c>
      <c r="L510" s="218">
        <v>0</v>
      </c>
      <c r="M510" s="218">
        <v>0</v>
      </c>
      <c r="N510" s="218">
        <v>0</v>
      </c>
      <c r="O510" s="196"/>
      <c r="Q510" s="194">
        <f>VLOOKUP($A510,'[2]Project Data'!$C$6:$BS$682,67,FALSE)</f>
        <v>0</v>
      </c>
    </row>
    <row r="511" spans="1:17" s="142" customFormat="1" ht="42" customHeight="1" x14ac:dyDescent="0.2">
      <c r="A511" s="243">
        <v>83</v>
      </c>
      <c r="B511" s="243" t="s">
        <v>126</v>
      </c>
      <c r="C511" s="243" t="s">
        <v>1056</v>
      </c>
      <c r="D511" s="244" t="str">
        <f t="shared" si="1"/>
        <v>PPL Rank: 83        
Moorhead                                          
Other - LSL Replacement Phase 3</v>
      </c>
      <c r="E511" s="207" t="s">
        <v>1416</v>
      </c>
      <c r="F511" s="207">
        <v>4</v>
      </c>
      <c r="G511" s="194" t="s">
        <v>1413</v>
      </c>
      <c r="H511" s="194" t="s">
        <v>1415</v>
      </c>
      <c r="I511" s="195">
        <v>0</v>
      </c>
      <c r="J511" s="226">
        <v>0</v>
      </c>
      <c r="K511" s="226">
        <v>0</v>
      </c>
      <c r="L511" s="218">
        <v>0</v>
      </c>
      <c r="M511" s="218">
        <v>0</v>
      </c>
      <c r="N511" s="218">
        <v>0</v>
      </c>
      <c r="O511" s="196"/>
      <c r="Q511" s="194">
        <f>VLOOKUP($A511,'[2]Project Data'!$C$6:$BS$682,67,FALSE)</f>
        <v>0</v>
      </c>
    </row>
    <row r="512" spans="1:17" s="142" customFormat="1" ht="42" customHeight="1" x14ac:dyDescent="0.2">
      <c r="A512" s="243">
        <v>84</v>
      </c>
      <c r="B512" s="243" t="s">
        <v>126</v>
      </c>
      <c r="C512" s="243" t="s">
        <v>1058</v>
      </c>
      <c r="D512" s="244" t="str">
        <f t="shared" si="1"/>
        <v>PPL Rank: 84        
Moorhead                                          
Other - LSL Replacement Phase 4</v>
      </c>
      <c r="E512" s="207" t="s">
        <v>1416</v>
      </c>
      <c r="F512" s="207">
        <v>4</v>
      </c>
      <c r="G512" s="194" t="s">
        <v>1413</v>
      </c>
      <c r="H512" s="194" t="s">
        <v>1415</v>
      </c>
      <c r="I512" s="195">
        <v>0</v>
      </c>
      <c r="J512" s="226">
        <v>0</v>
      </c>
      <c r="K512" s="226">
        <v>0</v>
      </c>
      <c r="L512" s="218">
        <v>0</v>
      </c>
      <c r="M512" s="218">
        <v>0</v>
      </c>
      <c r="N512" s="218">
        <v>0</v>
      </c>
      <c r="O512" s="196"/>
      <c r="Q512" s="194">
        <f>VLOOKUP($A512,'[2]Project Data'!$C$6:$BS$682,67,FALSE)</f>
        <v>0</v>
      </c>
    </row>
    <row r="513" spans="1:17" s="142" customFormat="1" ht="42" customHeight="1" x14ac:dyDescent="0.2">
      <c r="A513" s="243">
        <v>85</v>
      </c>
      <c r="B513" s="243" t="s">
        <v>126</v>
      </c>
      <c r="C513" s="243" t="s">
        <v>1060</v>
      </c>
      <c r="D513" s="244" t="str">
        <f t="shared" si="1"/>
        <v>PPL Rank: 85        
Moorhead                                          
Other - LSL Replacement No Watermain</v>
      </c>
      <c r="E513" s="207" t="s">
        <v>1416</v>
      </c>
      <c r="F513" s="207">
        <v>4</v>
      </c>
      <c r="G513" s="194" t="s">
        <v>1413</v>
      </c>
      <c r="H513" s="194" t="s">
        <v>1415</v>
      </c>
      <c r="I513" s="195">
        <v>0</v>
      </c>
      <c r="J513" s="226">
        <v>0</v>
      </c>
      <c r="K513" s="226">
        <v>0</v>
      </c>
      <c r="L513" s="218">
        <v>0</v>
      </c>
      <c r="M513" s="218">
        <v>0</v>
      </c>
      <c r="N513" s="218">
        <v>0</v>
      </c>
      <c r="O513" s="196"/>
      <c r="Q513" s="194">
        <f>VLOOKUP($A513,'[2]Project Data'!$C$6:$BS$682,67,FALSE)</f>
        <v>0</v>
      </c>
    </row>
    <row r="514" spans="1:17" s="142" customFormat="1" ht="42" customHeight="1" x14ac:dyDescent="0.2">
      <c r="A514" s="243">
        <v>86</v>
      </c>
      <c r="B514" s="243" t="s">
        <v>126</v>
      </c>
      <c r="C514" s="243" t="s">
        <v>1052</v>
      </c>
      <c r="D514" s="244" t="str">
        <f t="shared" si="1"/>
        <v>PPL Rank: 86        
Moorhead                                          
Other - LSL Replacement Phase 1</v>
      </c>
      <c r="E514" s="207" t="s">
        <v>1416</v>
      </c>
      <c r="F514" s="207">
        <v>4</v>
      </c>
      <c r="G514" s="194" t="s">
        <v>1413</v>
      </c>
      <c r="H514" s="194" t="s">
        <v>1415</v>
      </c>
      <c r="I514" s="195">
        <v>0</v>
      </c>
      <c r="J514" s="226">
        <v>0</v>
      </c>
      <c r="K514" s="226">
        <v>0</v>
      </c>
      <c r="L514" s="218">
        <v>0</v>
      </c>
      <c r="M514" s="218">
        <v>0</v>
      </c>
      <c r="N514" s="218">
        <v>0</v>
      </c>
      <c r="O514" s="196"/>
      <c r="Q514" s="194">
        <f>VLOOKUP($A514,'[2]Project Data'!$C$6:$BS$682,67,FALSE)</f>
        <v>0</v>
      </c>
    </row>
    <row r="515" spans="1:17" s="142" customFormat="1" ht="42" customHeight="1" x14ac:dyDescent="0.2">
      <c r="A515" s="243">
        <v>576</v>
      </c>
      <c r="B515" s="243" t="s">
        <v>126</v>
      </c>
      <c r="C515" s="243" t="s">
        <v>1053</v>
      </c>
      <c r="D515" s="244" t="str">
        <f t="shared" si="1"/>
        <v>PPL Rank: 576       
Moorhead                                          
Watermain - Distribution Phase 2</v>
      </c>
      <c r="E515" s="207" t="s">
        <v>1416</v>
      </c>
      <c r="F515" s="207">
        <v>4</v>
      </c>
      <c r="G515" s="194" t="s">
        <v>1413</v>
      </c>
      <c r="H515" s="194" t="s">
        <v>1415</v>
      </c>
      <c r="I515" s="195">
        <v>0</v>
      </c>
      <c r="J515" s="226">
        <v>0</v>
      </c>
      <c r="K515" s="226">
        <v>0</v>
      </c>
      <c r="L515" s="218">
        <v>0</v>
      </c>
      <c r="M515" s="218">
        <v>0</v>
      </c>
      <c r="N515" s="218">
        <v>0</v>
      </c>
      <c r="O515" s="196"/>
      <c r="Q515" s="194">
        <f>VLOOKUP($A515,'[2]Project Data'!$C$6:$BS$682,67,FALSE)</f>
        <v>0</v>
      </c>
    </row>
    <row r="516" spans="1:17" s="142" customFormat="1" ht="42" customHeight="1" x14ac:dyDescent="0.2">
      <c r="A516" s="243">
        <v>577</v>
      </c>
      <c r="B516" s="243" t="s">
        <v>126</v>
      </c>
      <c r="C516" s="243" t="s">
        <v>1055</v>
      </c>
      <c r="D516" s="244" t="str">
        <f t="shared" si="1"/>
        <v>PPL Rank: 577       
Moorhead                                          
Watermain - Distribution Phase 3</v>
      </c>
      <c r="E516" s="207" t="s">
        <v>1416</v>
      </c>
      <c r="F516" s="207">
        <v>4</v>
      </c>
      <c r="G516" s="194" t="s">
        <v>1413</v>
      </c>
      <c r="H516" s="194" t="s">
        <v>1415</v>
      </c>
      <c r="I516" s="195">
        <v>0</v>
      </c>
      <c r="J516" s="226">
        <v>0</v>
      </c>
      <c r="K516" s="226">
        <v>0</v>
      </c>
      <c r="L516" s="218">
        <v>0</v>
      </c>
      <c r="M516" s="218">
        <v>0</v>
      </c>
      <c r="N516" s="218">
        <v>0</v>
      </c>
      <c r="O516" s="196"/>
      <c r="Q516" s="194">
        <f>VLOOKUP($A516,'[2]Project Data'!$C$6:$BS$682,67,FALSE)</f>
        <v>0</v>
      </c>
    </row>
    <row r="517" spans="1:17" s="142" customFormat="1" ht="42" customHeight="1" x14ac:dyDescent="0.2">
      <c r="A517" s="243">
        <v>578</v>
      </c>
      <c r="B517" s="243" t="s">
        <v>126</v>
      </c>
      <c r="C517" s="243" t="s">
        <v>1057</v>
      </c>
      <c r="D517" s="244" t="str">
        <f t="shared" si="1"/>
        <v>PPL Rank: 578       
Moorhead                                          
Watermain - Distribution Phase 4</v>
      </c>
      <c r="E517" s="207" t="s">
        <v>1416</v>
      </c>
      <c r="F517" s="207">
        <v>4</v>
      </c>
      <c r="G517" s="194" t="s">
        <v>1413</v>
      </c>
      <c r="H517" s="194" t="s">
        <v>1415</v>
      </c>
      <c r="I517" s="195">
        <v>0</v>
      </c>
      <c r="J517" s="226">
        <v>0</v>
      </c>
      <c r="K517" s="226">
        <v>0</v>
      </c>
      <c r="L517" s="218">
        <v>0</v>
      </c>
      <c r="M517" s="218">
        <v>0</v>
      </c>
      <c r="N517" s="218">
        <v>0</v>
      </c>
      <c r="O517" s="196"/>
      <c r="Q517" s="194">
        <f>VLOOKUP($A517,'[2]Project Data'!$C$6:$BS$682,67,FALSE)</f>
        <v>0</v>
      </c>
    </row>
    <row r="518" spans="1:17" s="142" customFormat="1" ht="42" customHeight="1" x14ac:dyDescent="0.2">
      <c r="A518" s="243">
        <v>579</v>
      </c>
      <c r="B518" s="243" t="s">
        <v>126</v>
      </c>
      <c r="C518" s="243" t="s">
        <v>1059</v>
      </c>
      <c r="D518" s="244" t="str">
        <f t="shared" si="1"/>
        <v>PPL Rank: 579       
Moorhead                                          
Storage - Reservoirs Improvement</v>
      </c>
      <c r="E518" s="207" t="s">
        <v>1416</v>
      </c>
      <c r="F518" s="207">
        <v>4</v>
      </c>
      <c r="G518" s="194" t="s">
        <v>1413</v>
      </c>
      <c r="H518" s="194" t="s">
        <v>1415</v>
      </c>
      <c r="I518" s="195">
        <v>0</v>
      </c>
      <c r="J518" s="226">
        <v>0</v>
      </c>
      <c r="K518" s="226">
        <v>0</v>
      </c>
      <c r="L518" s="218">
        <v>0</v>
      </c>
      <c r="M518" s="218">
        <v>0</v>
      </c>
      <c r="N518" s="218">
        <v>0</v>
      </c>
      <c r="O518" s="196"/>
      <c r="Q518" s="194">
        <f>VLOOKUP($A518,'[2]Project Data'!$C$6:$BS$682,67,FALSE)</f>
        <v>0</v>
      </c>
    </row>
    <row r="519" spans="1:17" s="142" customFormat="1" ht="42" customHeight="1" x14ac:dyDescent="0.2">
      <c r="A519" s="243">
        <v>580</v>
      </c>
      <c r="B519" s="243" t="s">
        <v>126</v>
      </c>
      <c r="C519" s="243" t="s">
        <v>1061</v>
      </c>
      <c r="D519" s="244" t="str">
        <f t="shared" ref="D519:D596" si="2">"PPL Rank: "&amp;A519&amp;REPT(" ",10-LEN(A519))&amp;CHAR(10)&amp;B519&amp;REPT(" ",50-LEN(B519))&amp;CHAR(10)&amp;C519</f>
        <v>PPL Rank: 580       
Moorhead                                          
Source - Transmission Pipeline Repl</v>
      </c>
      <c r="E519" s="207" t="s">
        <v>1416</v>
      </c>
      <c r="F519" s="207">
        <v>4</v>
      </c>
      <c r="G519" s="194" t="s">
        <v>1413</v>
      </c>
      <c r="H519" s="194" t="s">
        <v>1415</v>
      </c>
      <c r="I519" s="195">
        <v>0</v>
      </c>
      <c r="J519" s="226">
        <v>0</v>
      </c>
      <c r="K519" s="226">
        <v>0</v>
      </c>
      <c r="L519" s="218">
        <v>0</v>
      </c>
      <c r="M519" s="218">
        <v>0</v>
      </c>
      <c r="N519" s="218">
        <v>0</v>
      </c>
      <c r="O519" s="196"/>
      <c r="Q519" s="194">
        <f>VLOOKUP($A519,'[2]Project Data'!$C$6:$BS$682,67,FALSE)</f>
        <v>0</v>
      </c>
    </row>
    <row r="520" spans="1:17" s="142" customFormat="1" ht="42" customHeight="1" x14ac:dyDescent="0.2">
      <c r="A520" s="243">
        <v>581</v>
      </c>
      <c r="B520" s="243" t="s">
        <v>126</v>
      </c>
      <c r="C520" s="243" t="s">
        <v>1051</v>
      </c>
      <c r="D520" s="244" t="str">
        <f t="shared" si="2"/>
        <v>PPL Rank: 581       
Moorhead                                          
Watermain - Distribution Phase 1</v>
      </c>
      <c r="E520" s="207" t="s">
        <v>1416</v>
      </c>
      <c r="F520" s="207">
        <v>4</v>
      </c>
      <c r="G520" s="194" t="s">
        <v>1413</v>
      </c>
      <c r="H520" s="194" t="s">
        <v>1413</v>
      </c>
      <c r="I520" s="195">
        <v>0</v>
      </c>
      <c r="J520" s="226">
        <v>0</v>
      </c>
      <c r="K520" s="226">
        <v>0</v>
      </c>
      <c r="L520" s="218">
        <v>0</v>
      </c>
      <c r="M520" s="218">
        <v>0</v>
      </c>
      <c r="N520" s="218">
        <v>0</v>
      </c>
      <c r="O520" s="196"/>
      <c r="Q520" s="194">
        <f>VLOOKUP($A520,'[2]Project Data'!$C$6:$BS$682,67,FALSE)</f>
        <v>0</v>
      </c>
    </row>
    <row r="521" spans="1:17" s="142" customFormat="1" ht="42" customHeight="1" x14ac:dyDescent="0.2">
      <c r="A521" s="243">
        <v>762</v>
      </c>
      <c r="B521" s="243" t="s">
        <v>126</v>
      </c>
      <c r="C521" s="243" t="s">
        <v>502</v>
      </c>
      <c r="D521" s="244" t="str">
        <f t="shared" si="2"/>
        <v>PPL Rank: 762       
Moorhead                                          
Treatment - Lime Sludge Dewatering Fac.</v>
      </c>
      <c r="E521" s="207" t="s">
        <v>1416</v>
      </c>
      <c r="F521" s="207">
        <v>4</v>
      </c>
      <c r="G521" s="194" t="s">
        <v>1413</v>
      </c>
      <c r="H521" s="194" t="s">
        <v>1413</v>
      </c>
      <c r="I521" s="195">
        <v>0</v>
      </c>
      <c r="J521" s="226">
        <v>0</v>
      </c>
      <c r="K521" s="226">
        <v>0</v>
      </c>
      <c r="L521" s="218">
        <v>0</v>
      </c>
      <c r="M521" s="218">
        <v>0</v>
      </c>
      <c r="N521" s="218">
        <v>0</v>
      </c>
      <c r="O521" s="196"/>
      <c r="Q521" s="194">
        <f>VLOOKUP($A521,'[2]Project Data'!$C$6:$BS$682,67,FALSE)</f>
        <v>0</v>
      </c>
    </row>
    <row r="522" spans="1:17" s="142" customFormat="1" ht="42" customHeight="1" x14ac:dyDescent="0.2">
      <c r="A522" s="243">
        <v>763</v>
      </c>
      <c r="B522" s="243" t="s">
        <v>126</v>
      </c>
      <c r="C522" s="243" t="s">
        <v>503</v>
      </c>
      <c r="D522" s="244" t="str">
        <f t="shared" si="2"/>
        <v xml:space="preserve">PPL Rank: 763       
Moorhead                                          
Storage - Southside Tower </v>
      </c>
      <c r="E522" s="207" t="s">
        <v>1416</v>
      </c>
      <c r="F522" s="207">
        <v>4</v>
      </c>
      <c r="G522" s="194" t="s">
        <v>1413</v>
      </c>
      <c r="H522" s="194" t="s">
        <v>1413</v>
      </c>
      <c r="I522" s="195">
        <v>0</v>
      </c>
      <c r="J522" s="226">
        <v>0</v>
      </c>
      <c r="K522" s="226">
        <v>0</v>
      </c>
      <c r="L522" s="218">
        <v>0</v>
      </c>
      <c r="M522" s="218">
        <v>0</v>
      </c>
      <c r="N522" s="218">
        <v>0</v>
      </c>
      <c r="O522" s="196"/>
      <c r="Q522" s="194">
        <f>VLOOKUP($A522,'[2]Project Data'!$C$6:$BS$682,67,FALSE)</f>
        <v>0</v>
      </c>
    </row>
    <row r="523" spans="1:17" s="142" customFormat="1" ht="42" customHeight="1" x14ac:dyDescent="0.2">
      <c r="A523" s="243">
        <v>277</v>
      </c>
      <c r="B523" s="243" t="s">
        <v>504</v>
      </c>
      <c r="C523" s="243" t="s">
        <v>505</v>
      </c>
      <c r="D523" s="244" t="str">
        <f t="shared" si="2"/>
        <v>PPL Rank: 277       
Moose Lake                                        
Source - Well #1 Rehab, New Well House</v>
      </c>
      <c r="E523" s="207" t="s">
        <v>1411</v>
      </c>
      <c r="F523" s="207" t="s">
        <v>1412</v>
      </c>
      <c r="G523" s="194" t="s">
        <v>1413</v>
      </c>
      <c r="H523" s="194" t="s">
        <v>1413</v>
      </c>
      <c r="I523" s="195">
        <v>0</v>
      </c>
      <c r="J523" s="226">
        <v>0</v>
      </c>
      <c r="K523" s="226">
        <v>0</v>
      </c>
      <c r="L523" s="218">
        <v>0</v>
      </c>
      <c r="M523" s="218">
        <v>0</v>
      </c>
      <c r="N523" s="218">
        <v>0</v>
      </c>
      <c r="O523" s="196"/>
      <c r="Q523" s="194">
        <f>VLOOKUP($A523,'[2]Project Data'!$C$6:$BS$682,67,FALSE)</f>
        <v>0</v>
      </c>
    </row>
    <row r="524" spans="1:17" s="142" customFormat="1" ht="42" customHeight="1" x14ac:dyDescent="0.2">
      <c r="A524" s="243">
        <v>39</v>
      </c>
      <c r="B524" s="243" t="s">
        <v>506</v>
      </c>
      <c r="C524" s="243" t="s">
        <v>974</v>
      </c>
      <c r="D524" s="244" t="str">
        <f t="shared" si="2"/>
        <v>PPL Rank: 39        
Morgan                                            
Treatment - Manganese Plant</v>
      </c>
      <c r="E524" s="207" t="s">
        <v>1417</v>
      </c>
      <c r="F524" s="207">
        <v>8</v>
      </c>
      <c r="G524" s="194" t="s">
        <v>1413</v>
      </c>
      <c r="H524" s="194" t="s">
        <v>1413</v>
      </c>
      <c r="I524" s="195">
        <v>0</v>
      </c>
      <c r="J524" s="226">
        <v>0</v>
      </c>
      <c r="K524" s="226">
        <v>0</v>
      </c>
      <c r="L524" s="218">
        <v>0</v>
      </c>
      <c r="M524" s="218" t="s">
        <v>1427</v>
      </c>
      <c r="N524" s="218">
        <v>2300115.8220824855</v>
      </c>
      <c r="O524" s="196"/>
      <c r="Q524" s="194">
        <f>VLOOKUP($A524,'[2]Project Data'!$C$6:$BS$682,67,FALSE)</f>
        <v>3538639.726280747</v>
      </c>
    </row>
    <row r="525" spans="1:17" s="142" customFormat="1" ht="42" customHeight="1" x14ac:dyDescent="0.2">
      <c r="A525" s="243">
        <v>145</v>
      </c>
      <c r="B525" s="243" t="s">
        <v>506</v>
      </c>
      <c r="C525" s="243" t="s">
        <v>507</v>
      </c>
      <c r="D525" s="244" t="str">
        <f t="shared" si="2"/>
        <v>PPL Rank: 145       
Morgan                                            
Source - New Wells, Seal Old Wells</v>
      </c>
      <c r="E525" s="207" t="s">
        <v>1417</v>
      </c>
      <c r="F525" s="207">
        <v>8</v>
      </c>
      <c r="G525" s="194" t="s">
        <v>1413</v>
      </c>
      <c r="H525" s="194" t="s">
        <v>1413</v>
      </c>
      <c r="I525" s="195">
        <v>0</v>
      </c>
      <c r="J525" s="226">
        <v>0</v>
      </c>
      <c r="K525" s="226">
        <v>0</v>
      </c>
      <c r="L525" s="218">
        <v>0</v>
      </c>
      <c r="M525" s="218" t="s">
        <v>1427</v>
      </c>
      <c r="N525" s="218">
        <v>0</v>
      </c>
      <c r="O525" s="196"/>
      <c r="Q525" s="194">
        <f>VLOOKUP($A525,'[2]Project Data'!$C$6:$BS$682,67,FALSE)</f>
        <v>166742.18605511374</v>
      </c>
    </row>
    <row r="526" spans="1:17" s="142" customFormat="1" ht="42" customHeight="1" x14ac:dyDescent="0.2">
      <c r="A526" s="243">
        <v>399</v>
      </c>
      <c r="B526" s="243" t="s">
        <v>506</v>
      </c>
      <c r="C526" s="243" t="s">
        <v>310</v>
      </c>
      <c r="D526" s="244" t="str">
        <f t="shared" si="2"/>
        <v>PPL Rank: 399       
Morgan                                            
Storage - Tower Rehab</v>
      </c>
      <c r="E526" s="207" t="s">
        <v>1417</v>
      </c>
      <c r="F526" s="207">
        <v>8</v>
      </c>
      <c r="G526" s="194" t="s">
        <v>1413</v>
      </c>
      <c r="H526" s="194" t="s">
        <v>1413</v>
      </c>
      <c r="I526" s="195">
        <v>0</v>
      </c>
      <c r="J526" s="226">
        <v>0</v>
      </c>
      <c r="K526" s="226">
        <v>0</v>
      </c>
      <c r="L526" s="218">
        <v>0</v>
      </c>
      <c r="M526" s="218" t="s">
        <v>1427</v>
      </c>
      <c r="N526" s="218">
        <v>0</v>
      </c>
      <c r="O526" s="196"/>
      <c r="Q526" s="194">
        <f>VLOOKUP($A526,'[2]Project Data'!$C$6:$BS$682,67,FALSE)</f>
        <v>301618.08766413911</v>
      </c>
    </row>
    <row r="527" spans="1:17" s="142" customFormat="1" ht="42" customHeight="1" x14ac:dyDescent="0.2">
      <c r="A527" s="243">
        <v>726</v>
      </c>
      <c r="B527" s="243" t="s">
        <v>172</v>
      </c>
      <c r="C527" s="243" t="s">
        <v>508</v>
      </c>
      <c r="D527" s="244" t="str">
        <f t="shared" si="2"/>
        <v>PPL Rank: 726       
Morristown                                        
Treatment - New Plant, Remove Radium</v>
      </c>
      <c r="E527" s="207" t="s">
        <v>1414</v>
      </c>
      <c r="F527" s="207">
        <v>10</v>
      </c>
      <c r="G527" s="194" t="s">
        <v>1413</v>
      </c>
      <c r="H527" s="194" t="s">
        <v>1413</v>
      </c>
      <c r="I527" s="195">
        <v>0</v>
      </c>
      <c r="J527" s="226">
        <v>0</v>
      </c>
      <c r="K527" s="226">
        <v>0</v>
      </c>
      <c r="L527" s="218">
        <v>0</v>
      </c>
      <c r="M527" s="218">
        <v>0</v>
      </c>
      <c r="N527" s="218">
        <v>0</v>
      </c>
      <c r="O527" s="196"/>
      <c r="Q527" s="194">
        <f>VLOOKUP($A527,'[2]Project Data'!$C$6:$BS$682,67,FALSE)</f>
        <v>0</v>
      </c>
    </row>
    <row r="528" spans="1:17" s="142" customFormat="1" ht="42" customHeight="1" x14ac:dyDescent="0.2">
      <c r="A528" s="243">
        <v>135</v>
      </c>
      <c r="B528" s="243" t="s">
        <v>1325</v>
      </c>
      <c r="C528" s="243" t="s">
        <v>974</v>
      </c>
      <c r="D528" s="244" t="str">
        <f t="shared" si="2"/>
        <v>PPL Rank: 135       
Mound                                             
Treatment - Manganese Plant</v>
      </c>
      <c r="E528" s="207" t="s">
        <v>1420</v>
      </c>
      <c r="F528" s="207">
        <v>11</v>
      </c>
      <c r="G528" s="194" t="s">
        <v>1413</v>
      </c>
      <c r="H528" s="194" t="s">
        <v>1415</v>
      </c>
      <c r="I528" s="195">
        <v>0</v>
      </c>
      <c r="J528" s="226">
        <v>0</v>
      </c>
      <c r="K528" s="226">
        <v>0</v>
      </c>
      <c r="L528" s="218">
        <v>0</v>
      </c>
      <c r="M528" s="218">
        <v>0</v>
      </c>
      <c r="N528" s="218">
        <v>0</v>
      </c>
      <c r="O528" s="196"/>
      <c r="Q528" s="194">
        <f>VLOOKUP($A528,'[2]Project Data'!$C$6:$BS$682,67,FALSE)</f>
        <v>0</v>
      </c>
    </row>
    <row r="529" spans="1:17" s="142" customFormat="1" ht="42" customHeight="1" x14ac:dyDescent="0.2">
      <c r="A529" s="243">
        <v>591</v>
      </c>
      <c r="B529" s="243" t="s">
        <v>509</v>
      </c>
      <c r="C529" s="243" t="s">
        <v>321</v>
      </c>
      <c r="D529" s="244" t="str">
        <f t="shared" si="2"/>
        <v>PPL Rank: 591       
Mounds View                                       
Treatment - Plant Rehab</v>
      </c>
      <c r="E529" s="207" t="s">
        <v>1420</v>
      </c>
      <c r="F529" s="207">
        <v>11</v>
      </c>
      <c r="G529" s="194" t="s">
        <v>1413</v>
      </c>
      <c r="H529" s="194" t="s">
        <v>1413</v>
      </c>
      <c r="I529" s="195">
        <v>0</v>
      </c>
      <c r="J529" s="226">
        <v>0</v>
      </c>
      <c r="K529" s="226">
        <v>0</v>
      </c>
      <c r="L529" s="218">
        <v>0</v>
      </c>
      <c r="M529" s="218">
        <v>0</v>
      </c>
      <c r="N529" s="218">
        <v>0</v>
      </c>
      <c r="O529" s="196"/>
      <c r="Q529" s="194">
        <f>VLOOKUP($A529,'[2]Project Data'!$C$6:$BS$682,67,FALSE)</f>
        <v>0</v>
      </c>
    </row>
    <row r="530" spans="1:17" s="142" customFormat="1" ht="42" customHeight="1" x14ac:dyDescent="0.2">
      <c r="A530" s="243">
        <v>748</v>
      </c>
      <c r="B530" s="243" t="s">
        <v>510</v>
      </c>
      <c r="C530" s="243" t="s">
        <v>511</v>
      </c>
      <c r="D530" s="244" t="str">
        <f t="shared" si="2"/>
        <v>PPL Rank: 748       
Mountain Iron                                     
Treatment - Repl Filter Vessel</v>
      </c>
      <c r="E530" s="207" t="s">
        <v>1416</v>
      </c>
      <c r="F530" s="207" t="s">
        <v>1422</v>
      </c>
      <c r="G530" s="194" t="s">
        <v>1413</v>
      </c>
      <c r="H530" s="194" t="s">
        <v>1413</v>
      </c>
      <c r="I530" s="195">
        <v>0</v>
      </c>
      <c r="J530" s="226">
        <v>0</v>
      </c>
      <c r="K530" s="226">
        <v>0</v>
      </c>
      <c r="L530" s="218">
        <v>0</v>
      </c>
      <c r="M530" s="218">
        <v>0</v>
      </c>
      <c r="N530" s="218">
        <v>0</v>
      </c>
      <c r="O530" s="196"/>
      <c r="Q530" s="194">
        <f>VLOOKUP($A530,'[2]Project Data'!$C$6:$BS$682,67,FALSE)</f>
        <v>0</v>
      </c>
    </row>
    <row r="531" spans="1:17" s="142" customFormat="1" ht="42" customHeight="1" x14ac:dyDescent="0.2">
      <c r="A531" s="243">
        <v>749</v>
      </c>
      <c r="B531" s="243" t="s">
        <v>510</v>
      </c>
      <c r="C531" s="243" t="s">
        <v>310</v>
      </c>
      <c r="D531" s="244" t="str">
        <f t="shared" si="2"/>
        <v>PPL Rank: 749       
Mountain Iron                                     
Storage - Tower Rehab</v>
      </c>
      <c r="E531" s="207" t="s">
        <v>1416</v>
      </c>
      <c r="F531" s="207" t="s">
        <v>1422</v>
      </c>
      <c r="G531" s="194" t="s">
        <v>1413</v>
      </c>
      <c r="H531" s="194" t="s">
        <v>1413</v>
      </c>
      <c r="I531" s="195">
        <v>0</v>
      </c>
      <c r="J531" s="226">
        <v>0</v>
      </c>
      <c r="K531" s="226">
        <v>0</v>
      </c>
      <c r="L531" s="218">
        <v>0</v>
      </c>
      <c r="M531" s="218">
        <v>0</v>
      </c>
      <c r="N531" s="218">
        <v>0</v>
      </c>
      <c r="O531" s="196"/>
      <c r="Q531" s="194">
        <f>VLOOKUP($A531,'[2]Project Data'!$C$6:$BS$682,67,FALSE)</f>
        <v>0</v>
      </c>
    </row>
    <row r="532" spans="1:17" s="142" customFormat="1" ht="42" customHeight="1" x14ac:dyDescent="0.2">
      <c r="A532" s="243">
        <v>642</v>
      </c>
      <c r="B532" s="243" t="s">
        <v>127</v>
      </c>
      <c r="C532" s="243" t="s">
        <v>512</v>
      </c>
      <c r="D532" s="244" t="str">
        <f t="shared" si="2"/>
        <v>PPL Rank: 642       
Murdock                                           
Source - Two Replacement Wells</v>
      </c>
      <c r="E532" s="207" t="s">
        <v>165</v>
      </c>
      <c r="F532" s="207" t="s">
        <v>1421</v>
      </c>
      <c r="G532" s="194" t="s">
        <v>1413</v>
      </c>
      <c r="H532" s="194" t="s">
        <v>1413</v>
      </c>
      <c r="I532" s="195">
        <v>0</v>
      </c>
      <c r="J532" s="226">
        <v>0</v>
      </c>
      <c r="K532" s="226">
        <v>0</v>
      </c>
      <c r="L532" s="218">
        <v>0</v>
      </c>
      <c r="M532" s="218" t="s">
        <v>1427</v>
      </c>
      <c r="N532" s="218">
        <v>107288.17855739346</v>
      </c>
      <c r="O532" s="196"/>
      <c r="Q532" s="194">
        <f>VLOOKUP($A532,'[2]Project Data'!$C$6:$BS$682,67,FALSE)</f>
        <v>165058.73624214379</v>
      </c>
    </row>
    <row r="533" spans="1:17" s="142" customFormat="1" ht="42" customHeight="1" x14ac:dyDescent="0.2">
      <c r="A533" s="243">
        <v>654</v>
      </c>
      <c r="B533" s="243" t="s">
        <v>127</v>
      </c>
      <c r="C533" s="243" t="s">
        <v>350</v>
      </c>
      <c r="D533" s="244" t="str">
        <f t="shared" si="2"/>
        <v>PPL Rank: 654       
Murdock                                           
Watermain - Replace &amp; Loop</v>
      </c>
      <c r="E533" s="207" t="s">
        <v>165</v>
      </c>
      <c r="F533" s="207" t="s">
        <v>1421</v>
      </c>
      <c r="G533" s="194" t="s">
        <v>1413</v>
      </c>
      <c r="H533" s="194" t="s">
        <v>1413</v>
      </c>
      <c r="I533" s="195">
        <v>0</v>
      </c>
      <c r="J533" s="226">
        <v>0</v>
      </c>
      <c r="K533" s="226">
        <v>0</v>
      </c>
      <c r="L533" s="218">
        <v>0</v>
      </c>
      <c r="M533" s="218" t="s">
        <v>1427</v>
      </c>
      <c r="N533" s="218">
        <v>285338.44450001785</v>
      </c>
      <c r="O533" s="196"/>
      <c r="Q533" s="194">
        <f>VLOOKUP($A533,'[2]Project Data'!$C$6:$BS$682,67,FALSE)</f>
        <v>438982.22230771976</v>
      </c>
    </row>
    <row r="534" spans="1:17" s="142" customFormat="1" ht="42" customHeight="1" x14ac:dyDescent="0.2">
      <c r="A534" s="243">
        <v>718</v>
      </c>
      <c r="B534" s="243" t="s">
        <v>127</v>
      </c>
      <c r="C534" s="243" t="s">
        <v>329</v>
      </c>
      <c r="D534" s="244" t="str">
        <f t="shared" si="2"/>
        <v>PPL Rank: 718       
Murdock                                           
Conservation - Install Meters</v>
      </c>
      <c r="E534" s="207" t="s">
        <v>165</v>
      </c>
      <c r="F534" s="207" t="s">
        <v>1421</v>
      </c>
      <c r="G534" s="194" t="s">
        <v>1413</v>
      </c>
      <c r="H534" s="194" t="s">
        <v>1413</v>
      </c>
      <c r="I534" s="195">
        <v>0</v>
      </c>
      <c r="J534" s="226">
        <v>0</v>
      </c>
      <c r="K534" s="226">
        <v>0</v>
      </c>
      <c r="L534" s="218">
        <v>0</v>
      </c>
      <c r="M534" s="218" t="s">
        <v>1427</v>
      </c>
      <c r="N534" s="218">
        <v>0</v>
      </c>
      <c r="O534" s="196"/>
      <c r="Q534" s="194">
        <f>VLOOKUP($A534,'[2]Project Data'!$C$6:$BS$682,67,FALSE)</f>
        <v>0</v>
      </c>
    </row>
    <row r="535" spans="1:17" s="142" customFormat="1" ht="42" customHeight="1" x14ac:dyDescent="0.2">
      <c r="A535" s="243">
        <v>235</v>
      </c>
      <c r="B535" s="243" t="s">
        <v>513</v>
      </c>
      <c r="C535" s="243" t="s">
        <v>515</v>
      </c>
      <c r="D535" s="244" t="str">
        <f t="shared" si="2"/>
        <v>PPL Rank: 235       
Myrtle                                            
Storage - New Hydropneumatic Tank</v>
      </c>
      <c r="E535" s="207" t="s">
        <v>1414</v>
      </c>
      <c r="F535" s="207">
        <v>10</v>
      </c>
      <c r="G535" s="194" t="s">
        <v>1413</v>
      </c>
      <c r="H535" s="194" t="s">
        <v>1413</v>
      </c>
      <c r="I535" s="195">
        <v>0</v>
      </c>
      <c r="J535" s="226">
        <v>0</v>
      </c>
      <c r="K535" s="226">
        <v>0</v>
      </c>
      <c r="L535" s="218">
        <v>0</v>
      </c>
      <c r="M535" s="218">
        <v>0</v>
      </c>
      <c r="N535" s="218">
        <v>0</v>
      </c>
      <c r="O535" s="196"/>
      <c r="Q535" s="194">
        <f>VLOOKUP($A535,'[2]Project Data'!$C$6:$BS$682,67,FALSE)</f>
        <v>0</v>
      </c>
    </row>
    <row r="536" spans="1:17" s="142" customFormat="1" ht="42" customHeight="1" x14ac:dyDescent="0.2">
      <c r="A536" s="243">
        <v>247</v>
      </c>
      <c r="B536" s="243" t="s">
        <v>513</v>
      </c>
      <c r="C536" s="243" t="s">
        <v>514</v>
      </c>
      <c r="D536" s="244" t="str">
        <f t="shared" si="2"/>
        <v>PPL Rank: 247       
Myrtle                                            
Source - New Pump &amp; Generator</v>
      </c>
      <c r="E536" s="207" t="s">
        <v>1414</v>
      </c>
      <c r="F536" s="207">
        <v>10</v>
      </c>
      <c r="G536" s="194" t="s">
        <v>1413</v>
      </c>
      <c r="H536" s="194" t="s">
        <v>1413</v>
      </c>
      <c r="I536" s="195">
        <v>0</v>
      </c>
      <c r="J536" s="226">
        <v>0</v>
      </c>
      <c r="K536" s="226">
        <v>0</v>
      </c>
      <c r="L536" s="218">
        <v>0</v>
      </c>
      <c r="M536" s="218">
        <v>0</v>
      </c>
      <c r="N536" s="218">
        <v>0</v>
      </c>
      <c r="O536" s="196"/>
      <c r="Q536" s="194">
        <f>VLOOKUP($A536,'[2]Project Data'!$C$6:$BS$682,67,FALSE)</f>
        <v>0</v>
      </c>
    </row>
    <row r="537" spans="1:17" s="142" customFormat="1" ht="42" customHeight="1" x14ac:dyDescent="0.2">
      <c r="A537" s="243">
        <v>248</v>
      </c>
      <c r="B537" s="243" t="s">
        <v>513</v>
      </c>
      <c r="C537" s="243" t="s">
        <v>516</v>
      </c>
      <c r="D537" s="244" t="str">
        <f t="shared" si="2"/>
        <v>PPL Rank: 248       
Myrtle                                            
Watermain - Replace Mains</v>
      </c>
      <c r="E537" s="207" t="s">
        <v>1414</v>
      </c>
      <c r="F537" s="207">
        <v>10</v>
      </c>
      <c r="G537" s="194" t="s">
        <v>1413</v>
      </c>
      <c r="H537" s="194" t="s">
        <v>1413</v>
      </c>
      <c r="I537" s="195">
        <v>0</v>
      </c>
      <c r="J537" s="226">
        <v>0</v>
      </c>
      <c r="K537" s="226">
        <v>0</v>
      </c>
      <c r="L537" s="218">
        <v>0</v>
      </c>
      <c r="M537" s="218">
        <v>0</v>
      </c>
      <c r="N537" s="218">
        <v>0</v>
      </c>
      <c r="O537" s="196"/>
      <c r="Q537" s="194">
        <f>VLOOKUP($A537,'[2]Project Data'!$C$6:$BS$682,67,FALSE)</f>
        <v>0</v>
      </c>
    </row>
    <row r="538" spans="1:17" s="142" customFormat="1" ht="42" customHeight="1" x14ac:dyDescent="0.2">
      <c r="A538" s="243">
        <v>80</v>
      </c>
      <c r="B538" s="243" t="s">
        <v>1326</v>
      </c>
      <c r="C538" s="243" t="s">
        <v>1016</v>
      </c>
      <c r="D538" s="244" t="str">
        <f t="shared" si="2"/>
        <v>PPL Rank: 80        
Nashwauk                                          
Other - LSL Replacement</v>
      </c>
      <c r="E538" s="207" t="s">
        <v>1411</v>
      </c>
      <c r="F538" s="207" t="s">
        <v>1428</v>
      </c>
      <c r="G538" s="194" t="s">
        <v>1413</v>
      </c>
      <c r="H538" s="194" t="s">
        <v>1415</v>
      </c>
      <c r="I538" s="195">
        <v>0</v>
      </c>
      <c r="J538" s="226">
        <v>0</v>
      </c>
      <c r="K538" s="226">
        <v>0</v>
      </c>
      <c r="L538" s="218">
        <v>0</v>
      </c>
      <c r="M538" s="218">
        <v>0</v>
      </c>
      <c r="N538" s="218">
        <v>0</v>
      </c>
      <c r="O538" s="196"/>
      <c r="Q538" s="194">
        <f>VLOOKUP($A538,'[2]Project Data'!$C$6:$BS$682,67,FALSE)</f>
        <v>0</v>
      </c>
    </row>
    <row r="539" spans="1:17" s="142" customFormat="1" ht="42" customHeight="1" x14ac:dyDescent="0.2">
      <c r="A539" s="243">
        <v>572</v>
      </c>
      <c r="B539" s="243" t="s">
        <v>1326</v>
      </c>
      <c r="C539" s="243" t="s">
        <v>1327</v>
      </c>
      <c r="D539" s="244" t="str">
        <f t="shared" si="2"/>
        <v xml:space="preserve">PPL Rank: 572       
Nashwauk                                          
Watermain - Replace WM under 3rd St. </v>
      </c>
      <c r="E539" s="207" t="s">
        <v>1411</v>
      </c>
      <c r="F539" s="207" t="s">
        <v>1428</v>
      </c>
      <c r="G539" s="194" t="s">
        <v>1413</v>
      </c>
      <c r="H539" s="194" t="s">
        <v>1415</v>
      </c>
      <c r="I539" s="195">
        <v>0</v>
      </c>
      <c r="J539" s="226">
        <v>0</v>
      </c>
      <c r="K539" s="226">
        <v>0</v>
      </c>
      <c r="L539" s="218">
        <v>0</v>
      </c>
      <c r="M539" s="218">
        <v>0</v>
      </c>
      <c r="N539" s="218">
        <v>0</v>
      </c>
      <c r="O539" s="196"/>
      <c r="Q539" s="194">
        <f>VLOOKUP($A539,'[2]Project Data'!$C$6:$BS$682,67,FALSE)</f>
        <v>0</v>
      </c>
    </row>
    <row r="540" spans="1:17" s="142" customFormat="1" ht="42" customHeight="1" x14ac:dyDescent="0.2">
      <c r="A540" s="243">
        <v>160</v>
      </c>
      <c r="B540" s="243" t="s">
        <v>837</v>
      </c>
      <c r="C540" s="243" t="s">
        <v>350</v>
      </c>
      <c r="D540" s="244" t="str">
        <f t="shared" si="2"/>
        <v>PPL Rank: 160       
New Auburn                                        
Watermain - Replace &amp; Loop</v>
      </c>
      <c r="E540" s="207" t="s">
        <v>1414</v>
      </c>
      <c r="F540" s="207">
        <v>9</v>
      </c>
      <c r="G540" s="194" t="s">
        <v>1413</v>
      </c>
      <c r="H540" s="194" t="s">
        <v>1413</v>
      </c>
      <c r="I540" s="195">
        <v>0</v>
      </c>
      <c r="J540" s="226">
        <v>0</v>
      </c>
      <c r="K540" s="226">
        <v>0</v>
      </c>
      <c r="L540" s="218">
        <v>0</v>
      </c>
      <c r="M540" s="218">
        <v>0</v>
      </c>
      <c r="N540" s="218">
        <v>0</v>
      </c>
      <c r="O540" s="196"/>
      <c r="Q540" s="194">
        <f>VLOOKUP($A540,'[2]Project Data'!$C$6:$BS$682,67,FALSE)</f>
        <v>0</v>
      </c>
    </row>
    <row r="541" spans="1:17" s="142" customFormat="1" ht="42" customHeight="1" x14ac:dyDescent="0.2">
      <c r="A541" s="243">
        <v>281</v>
      </c>
      <c r="B541" s="243" t="s">
        <v>837</v>
      </c>
      <c r="C541" s="243" t="s">
        <v>1062</v>
      </c>
      <c r="D541" s="244" t="str">
        <f t="shared" si="2"/>
        <v>PPL Rank: 281       
New Auburn                                        
Storage - Recoating</v>
      </c>
      <c r="E541" s="207" t="s">
        <v>1414</v>
      </c>
      <c r="F541" s="207">
        <v>9</v>
      </c>
      <c r="G541" s="194" t="s">
        <v>1413</v>
      </c>
      <c r="H541" s="194" t="s">
        <v>1413</v>
      </c>
      <c r="I541" s="195">
        <v>0</v>
      </c>
      <c r="J541" s="226">
        <v>0</v>
      </c>
      <c r="K541" s="226">
        <v>0</v>
      </c>
      <c r="L541" s="218">
        <v>0</v>
      </c>
      <c r="M541" s="218">
        <v>0</v>
      </c>
      <c r="N541" s="218">
        <v>0</v>
      </c>
      <c r="O541" s="196"/>
      <c r="Q541" s="194">
        <f>VLOOKUP($A541,'[2]Project Data'!$C$6:$BS$682,67,FALSE)</f>
        <v>0</v>
      </c>
    </row>
    <row r="542" spans="1:17" s="142" customFormat="1" ht="42" customHeight="1" x14ac:dyDescent="0.2">
      <c r="A542" s="243">
        <v>282</v>
      </c>
      <c r="B542" s="243" t="s">
        <v>837</v>
      </c>
      <c r="C542" s="243" t="s">
        <v>1063</v>
      </c>
      <c r="D542" s="244" t="str">
        <f t="shared" si="2"/>
        <v>PPL Rank: 282       
New Auburn                                        
Other - Meter Repl</v>
      </c>
      <c r="E542" s="207" t="s">
        <v>1414</v>
      </c>
      <c r="F542" s="207">
        <v>9</v>
      </c>
      <c r="G542" s="194" t="s">
        <v>1413</v>
      </c>
      <c r="H542" s="194" t="s">
        <v>1413</v>
      </c>
      <c r="I542" s="195">
        <v>0</v>
      </c>
      <c r="J542" s="226">
        <v>0</v>
      </c>
      <c r="K542" s="226">
        <v>0</v>
      </c>
      <c r="L542" s="218">
        <v>0</v>
      </c>
      <c r="M542" s="218">
        <v>0</v>
      </c>
      <c r="N542" s="218">
        <v>0</v>
      </c>
      <c r="O542" s="196"/>
      <c r="Q542" s="194">
        <f>VLOOKUP($A542,'[2]Project Data'!$C$6:$BS$682,67,FALSE)</f>
        <v>0</v>
      </c>
    </row>
    <row r="543" spans="1:17" s="142" customFormat="1" ht="42" customHeight="1" x14ac:dyDescent="0.2">
      <c r="A543" s="243">
        <v>529</v>
      </c>
      <c r="B543" s="243" t="s">
        <v>129</v>
      </c>
      <c r="C543" s="243" t="s">
        <v>517</v>
      </c>
      <c r="D543" s="244" t="str">
        <f t="shared" si="2"/>
        <v>PPL Rank: 529       
New London                                        
Watermain - Repl Norwood St.</v>
      </c>
      <c r="E543" s="207" t="s">
        <v>165</v>
      </c>
      <c r="F543" s="207" t="s">
        <v>1423</v>
      </c>
      <c r="G543" s="194" t="s">
        <v>1413</v>
      </c>
      <c r="H543" s="194" t="s">
        <v>1413</v>
      </c>
      <c r="I543" s="195">
        <v>0</v>
      </c>
      <c r="J543" s="226">
        <v>0</v>
      </c>
      <c r="K543" s="226">
        <v>0</v>
      </c>
      <c r="L543" s="218">
        <v>0</v>
      </c>
      <c r="M543" s="218">
        <v>0</v>
      </c>
      <c r="N543" s="218">
        <v>0</v>
      </c>
      <c r="O543" s="196"/>
      <c r="Q543" s="194">
        <f>VLOOKUP($A543,'[2]Project Data'!$C$6:$BS$682,67,FALSE)</f>
        <v>0</v>
      </c>
    </row>
    <row r="544" spans="1:17" s="142" customFormat="1" ht="42" customHeight="1" x14ac:dyDescent="0.2">
      <c r="A544" s="243">
        <v>530</v>
      </c>
      <c r="B544" s="243" t="s">
        <v>129</v>
      </c>
      <c r="C544" s="243" t="s">
        <v>749</v>
      </c>
      <c r="D544" s="244" t="str">
        <f t="shared" si="2"/>
        <v>PPL Rank: 530       
New London                                        
Watermain - Distribution Improvements</v>
      </c>
      <c r="E544" s="207" t="s">
        <v>165</v>
      </c>
      <c r="F544" s="207" t="s">
        <v>1423</v>
      </c>
      <c r="G544" s="194" t="s">
        <v>1415</v>
      </c>
      <c r="H544" s="194" t="s">
        <v>1413</v>
      </c>
      <c r="I544" s="195">
        <v>44651</v>
      </c>
      <c r="J544" s="226">
        <v>45176</v>
      </c>
      <c r="K544" s="226">
        <v>0</v>
      </c>
      <c r="L544" s="218">
        <v>1010798.2241704073</v>
      </c>
      <c r="M544" s="218">
        <v>0</v>
      </c>
      <c r="N544" s="218">
        <v>0</v>
      </c>
      <c r="O544" s="196"/>
      <c r="Q544" s="194">
        <f>VLOOKUP($A544,'[2]Project Data'!$C$6:$BS$682,67,FALSE)</f>
        <v>0</v>
      </c>
    </row>
    <row r="545" spans="1:17" s="142" customFormat="1" ht="42" customHeight="1" x14ac:dyDescent="0.2">
      <c r="A545" s="243">
        <v>81</v>
      </c>
      <c r="B545" s="243" t="s">
        <v>518</v>
      </c>
      <c r="C545" s="243" t="s">
        <v>1016</v>
      </c>
      <c r="D545" s="244" t="str">
        <f t="shared" si="2"/>
        <v>PPL Rank: 81        
New Ulm                                           
Other - LSL Replacement</v>
      </c>
      <c r="E545" s="207" t="s">
        <v>1414</v>
      </c>
      <c r="F545" s="207">
        <v>9</v>
      </c>
      <c r="G545" s="194" t="s">
        <v>1413</v>
      </c>
      <c r="H545" s="194" t="s">
        <v>1413</v>
      </c>
      <c r="I545" s="195">
        <v>0</v>
      </c>
      <c r="J545" s="226">
        <v>0</v>
      </c>
      <c r="K545" s="226">
        <v>0</v>
      </c>
      <c r="L545" s="218">
        <v>0</v>
      </c>
      <c r="M545" s="218">
        <v>0</v>
      </c>
      <c r="N545" s="218">
        <v>0</v>
      </c>
      <c r="O545" s="196"/>
      <c r="Q545" s="194">
        <f>VLOOKUP($A545,'[2]Project Data'!$C$6:$BS$682,67,FALSE)</f>
        <v>0</v>
      </c>
    </row>
    <row r="546" spans="1:17" s="142" customFormat="1" ht="42" customHeight="1" x14ac:dyDescent="0.2">
      <c r="A546" s="243">
        <v>573</v>
      </c>
      <c r="B546" s="243" t="s">
        <v>518</v>
      </c>
      <c r="C546" s="243" t="s">
        <v>773</v>
      </c>
      <c r="D546" s="244" t="str">
        <f t="shared" si="2"/>
        <v>PPL Rank: 573       
New Ulm                                           
Watermain - Distribution Reconstruction</v>
      </c>
      <c r="E546" s="207" t="s">
        <v>1414</v>
      </c>
      <c r="F546" s="207">
        <v>9</v>
      </c>
      <c r="G546" s="194" t="s">
        <v>1413</v>
      </c>
      <c r="H546" s="194" t="s">
        <v>1413</v>
      </c>
      <c r="I546" s="195">
        <v>0</v>
      </c>
      <c r="J546" s="226">
        <v>0</v>
      </c>
      <c r="K546" s="226">
        <v>0</v>
      </c>
      <c r="L546" s="218">
        <v>0</v>
      </c>
      <c r="M546" s="218">
        <v>0</v>
      </c>
      <c r="N546" s="218">
        <v>0</v>
      </c>
      <c r="O546" s="196"/>
      <c r="Q546" s="194">
        <f>VLOOKUP($A546,'[2]Project Data'!$C$6:$BS$682,67,FALSE)</f>
        <v>0</v>
      </c>
    </row>
    <row r="547" spans="1:17" s="142" customFormat="1" ht="42" customHeight="1" x14ac:dyDescent="0.2">
      <c r="A547" s="243">
        <v>644</v>
      </c>
      <c r="B547" s="243" t="s">
        <v>518</v>
      </c>
      <c r="C547" s="243" t="s">
        <v>519</v>
      </c>
      <c r="D547" s="244" t="str">
        <f t="shared" si="2"/>
        <v>PPL Rank: 644       
New Ulm                                           
Source - 11 Wellfield Upgrades</v>
      </c>
      <c r="E547" s="207" t="s">
        <v>1414</v>
      </c>
      <c r="F547" s="207">
        <v>9</v>
      </c>
      <c r="G547" s="194" t="s">
        <v>1413</v>
      </c>
      <c r="H547" s="194" t="s">
        <v>1413</v>
      </c>
      <c r="I547" s="195">
        <v>0</v>
      </c>
      <c r="J547" s="226">
        <v>0</v>
      </c>
      <c r="K547" s="226">
        <v>0</v>
      </c>
      <c r="L547" s="218">
        <v>0</v>
      </c>
      <c r="M547" s="218">
        <v>0</v>
      </c>
      <c r="N547" s="218">
        <v>0</v>
      </c>
      <c r="O547" s="196"/>
      <c r="Q547" s="194">
        <f>VLOOKUP($A547,'[2]Project Data'!$C$6:$BS$682,67,FALSE)</f>
        <v>0</v>
      </c>
    </row>
    <row r="548" spans="1:17" s="142" customFormat="1" ht="42" customHeight="1" x14ac:dyDescent="0.2">
      <c r="A548" s="243">
        <v>661</v>
      </c>
      <c r="B548" s="243" t="s">
        <v>518</v>
      </c>
      <c r="C548" s="243" t="s">
        <v>520</v>
      </c>
      <c r="D548" s="244" t="str">
        <f t="shared" si="2"/>
        <v>PPL Rank: 661       
New Ulm                                           
Source - New Well #28</v>
      </c>
      <c r="E548" s="207" t="s">
        <v>1414</v>
      </c>
      <c r="F548" s="207">
        <v>9</v>
      </c>
      <c r="G548" s="194" t="s">
        <v>1413</v>
      </c>
      <c r="H548" s="194" t="s">
        <v>1413</v>
      </c>
      <c r="I548" s="195">
        <v>0</v>
      </c>
      <c r="J548" s="226">
        <v>0</v>
      </c>
      <c r="K548" s="226">
        <v>0</v>
      </c>
      <c r="L548" s="218">
        <v>0</v>
      </c>
      <c r="M548" s="218">
        <v>0</v>
      </c>
      <c r="N548" s="218">
        <v>0</v>
      </c>
      <c r="O548" s="196"/>
      <c r="Q548" s="194">
        <f>VLOOKUP($A548,'[2]Project Data'!$C$6:$BS$682,67,FALSE)</f>
        <v>0</v>
      </c>
    </row>
    <row r="549" spans="1:17" s="142" customFormat="1" ht="42" customHeight="1" x14ac:dyDescent="0.2">
      <c r="A549" s="243">
        <v>384</v>
      </c>
      <c r="B549" s="243" t="s">
        <v>674</v>
      </c>
      <c r="C549" s="243" t="s">
        <v>758</v>
      </c>
      <c r="D549" s="244" t="str">
        <f t="shared" si="2"/>
        <v>PPL Rank: 384       
New York Mills                                    
Watermain - CSAH 84 to Cornwell Ave</v>
      </c>
      <c r="E549" s="207" t="s">
        <v>1414</v>
      </c>
      <c r="F549" s="207">
        <v>9</v>
      </c>
      <c r="G549" s="194" t="s">
        <v>1413</v>
      </c>
      <c r="H549" s="194" t="s">
        <v>1413</v>
      </c>
      <c r="I549" s="195">
        <v>0</v>
      </c>
      <c r="J549" s="226">
        <v>0</v>
      </c>
      <c r="K549" s="226">
        <v>0</v>
      </c>
      <c r="L549" s="218">
        <v>0</v>
      </c>
      <c r="M549" s="218">
        <v>0</v>
      </c>
      <c r="N549" s="218">
        <v>0</v>
      </c>
      <c r="O549" s="196"/>
      <c r="Q549" s="194">
        <f>VLOOKUP($A549,'[2]Project Data'!$C$6:$BS$682,67,FALSE)</f>
        <v>0</v>
      </c>
    </row>
    <row r="550" spans="1:17" s="142" customFormat="1" ht="42" customHeight="1" x14ac:dyDescent="0.2">
      <c r="A550" s="243">
        <v>385</v>
      </c>
      <c r="B550" s="243" t="s">
        <v>674</v>
      </c>
      <c r="C550" s="243" t="s">
        <v>759</v>
      </c>
      <c r="D550" s="244" t="str">
        <f t="shared" si="2"/>
        <v xml:space="preserve">PPL Rank: 385       
New York Mills                                    
Watermain - Various City Street </v>
      </c>
      <c r="E550" s="207" t="s">
        <v>1414</v>
      </c>
      <c r="F550" s="207">
        <v>9</v>
      </c>
      <c r="G550" s="194" t="s">
        <v>1413</v>
      </c>
      <c r="H550" s="194" t="s">
        <v>1413</v>
      </c>
      <c r="I550" s="195">
        <v>0</v>
      </c>
      <c r="J550" s="226">
        <v>0</v>
      </c>
      <c r="K550" s="226">
        <v>0</v>
      </c>
      <c r="L550" s="218">
        <v>0</v>
      </c>
      <c r="M550" s="218">
        <v>0</v>
      </c>
      <c r="N550" s="218">
        <v>0</v>
      </c>
      <c r="O550" s="196"/>
      <c r="Q550" s="194">
        <f>VLOOKUP($A550,'[2]Project Data'!$C$6:$BS$682,67,FALSE)</f>
        <v>0</v>
      </c>
    </row>
    <row r="551" spans="1:17" s="142" customFormat="1" ht="42" customHeight="1" x14ac:dyDescent="0.2">
      <c r="A551" s="243">
        <v>142</v>
      </c>
      <c r="B551" s="243" t="s">
        <v>521</v>
      </c>
      <c r="C551" s="243" t="s">
        <v>1328</v>
      </c>
      <c r="D551" s="244" t="str">
        <f t="shared" si="2"/>
        <v>PPL Rank: 142       
Nielsville                                        
Other - Connect to North Dakota ECRWD</v>
      </c>
      <c r="E551" s="207" t="s">
        <v>1411</v>
      </c>
      <c r="F551" s="207">
        <v>1</v>
      </c>
      <c r="G551" s="194" t="s">
        <v>1413</v>
      </c>
      <c r="H551" s="194" t="s">
        <v>1413</v>
      </c>
      <c r="I551" s="195">
        <v>0</v>
      </c>
      <c r="J551" s="226">
        <v>0</v>
      </c>
      <c r="K551" s="226">
        <v>0</v>
      </c>
      <c r="L551" s="218">
        <v>0</v>
      </c>
      <c r="M551" s="218" t="s">
        <v>1431</v>
      </c>
      <c r="N551" s="218">
        <v>0</v>
      </c>
      <c r="O551" s="196"/>
      <c r="Q551" s="194">
        <f>VLOOKUP($A551,'[2]Project Data'!$C$6:$BS$682,67,FALSE)</f>
        <v>0</v>
      </c>
    </row>
    <row r="552" spans="1:17" s="142" customFormat="1" ht="42" customHeight="1" x14ac:dyDescent="0.2">
      <c r="A552" s="243">
        <v>171</v>
      </c>
      <c r="B552" s="243" t="s">
        <v>521</v>
      </c>
      <c r="C552" s="243" t="s">
        <v>522</v>
      </c>
      <c r="D552" s="244" t="str">
        <f t="shared" si="2"/>
        <v>PPL Rank: 171       
Nielsville                                        
Treatment - Wellhouse Rehab</v>
      </c>
      <c r="E552" s="207" t="s">
        <v>1411</v>
      </c>
      <c r="F552" s="207">
        <v>1</v>
      </c>
      <c r="G552" s="194" t="s">
        <v>1413</v>
      </c>
      <c r="H552" s="194" t="s">
        <v>1413</v>
      </c>
      <c r="I552" s="195">
        <v>0</v>
      </c>
      <c r="J552" s="226">
        <v>0</v>
      </c>
      <c r="K552" s="226">
        <v>0</v>
      </c>
      <c r="L552" s="218">
        <v>0</v>
      </c>
      <c r="M552" s="218" t="s">
        <v>1431</v>
      </c>
      <c r="N552" s="218">
        <v>0</v>
      </c>
      <c r="O552" s="196"/>
      <c r="Q552" s="194">
        <f>VLOOKUP($A552,'[2]Project Data'!$C$6:$BS$682,67,FALSE)</f>
        <v>0</v>
      </c>
    </row>
    <row r="553" spans="1:17" s="142" customFormat="1" ht="42" customHeight="1" x14ac:dyDescent="0.2">
      <c r="A553" s="243">
        <v>344</v>
      </c>
      <c r="B553" s="243" t="s">
        <v>521</v>
      </c>
      <c r="C553" s="243" t="s">
        <v>523</v>
      </c>
      <c r="D553" s="244" t="str">
        <f t="shared" si="2"/>
        <v>PPL Rank: 344       
Nielsville                                        
Storage - Repl Tower</v>
      </c>
      <c r="E553" s="207" t="s">
        <v>1411</v>
      </c>
      <c r="F553" s="207">
        <v>1</v>
      </c>
      <c r="G553" s="194" t="s">
        <v>1413</v>
      </c>
      <c r="H553" s="194" t="s">
        <v>1413</v>
      </c>
      <c r="I553" s="195">
        <v>0</v>
      </c>
      <c r="J553" s="226">
        <v>0</v>
      </c>
      <c r="K553" s="226">
        <v>0</v>
      </c>
      <c r="L553" s="218">
        <v>0</v>
      </c>
      <c r="M553" s="218" t="s">
        <v>1431</v>
      </c>
      <c r="N553" s="218">
        <v>0</v>
      </c>
      <c r="O553" s="196"/>
      <c r="Q553" s="194">
        <f>VLOOKUP($A553,'[2]Project Data'!$C$6:$BS$682,67,FALSE)</f>
        <v>0</v>
      </c>
    </row>
    <row r="554" spans="1:17" s="142" customFormat="1" ht="42" customHeight="1" x14ac:dyDescent="0.2">
      <c r="A554" s="243">
        <v>345</v>
      </c>
      <c r="B554" s="243" t="s">
        <v>521</v>
      </c>
      <c r="C554" s="243" t="s">
        <v>454</v>
      </c>
      <c r="D554" s="244" t="str">
        <f t="shared" si="2"/>
        <v>PPL Rank: 345       
Nielsville                                        
Conservation - Repl Water Meters</v>
      </c>
      <c r="E554" s="207" t="s">
        <v>1411</v>
      </c>
      <c r="F554" s="207">
        <v>1</v>
      </c>
      <c r="G554" s="194" t="s">
        <v>1413</v>
      </c>
      <c r="H554" s="194" t="s">
        <v>1413</v>
      </c>
      <c r="I554" s="195">
        <v>0</v>
      </c>
      <c r="J554" s="226">
        <v>0</v>
      </c>
      <c r="K554" s="226">
        <v>0</v>
      </c>
      <c r="L554" s="218">
        <v>0</v>
      </c>
      <c r="M554" s="218" t="s">
        <v>1431</v>
      </c>
      <c r="N554" s="218">
        <v>0</v>
      </c>
      <c r="O554" s="196"/>
      <c r="Q554" s="194">
        <f>VLOOKUP($A554,'[2]Project Data'!$C$6:$BS$682,67,FALSE)</f>
        <v>0</v>
      </c>
    </row>
    <row r="555" spans="1:17" s="142" customFormat="1" ht="42" customHeight="1" x14ac:dyDescent="0.2">
      <c r="A555" s="243">
        <v>125</v>
      </c>
      <c r="B555" s="243" t="s">
        <v>1329</v>
      </c>
      <c r="C555" s="243" t="s">
        <v>1016</v>
      </c>
      <c r="D555" s="244" t="str">
        <f t="shared" si="2"/>
        <v>PPL Rank: 125       
North Mankato                                     
Other - LSL Replacement</v>
      </c>
      <c r="E555" s="207" t="s">
        <v>1414</v>
      </c>
      <c r="F555" s="207">
        <v>9</v>
      </c>
      <c r="G555" s="194" t="s">
        <v>1413</v>
      </c>
      <c r="H555" s="194" t="s">
        <v>1415</v>
      </c>
      <c r="I555" s="195">
        <v>0</v>
      </c>
      <c r="J555" s="226">
        <v>0</v>
      </c>
      <c r="K555" s="226">
        <v>0</v>
      </c>
      <c r="L555" s="218">
        <v>0</v>
      </c>
      <c r="M555" s="218">
        <v>0</v>
      </c>
      <c r="N555" s="218">
        <v>0</v>
      </c>
      <c r="O555" s="196"/>
      <c r="Q555" s="194">
        <f>VLOOKUP($A555,'[2]Project Data'!$C$6:$BS$682,67,FALSE)</f>
        <v>0</v>
      </c>
    </row>
    <row r="556" spans="1:17" s="142" customFormat="1" ht="42" customHeight="1" x14ac:dyDescent="0.2">
      <c r="A556" s="243">
        <v>243</v>
      </c>
      <c r="B556" s="243" t="s">
        <v>1330</v>
      </c>
      <c r="C556" s="243" t="s">
        <v>760</v>
      </c>
      <c r="D556" s="244" t="str">
        <f t="shared" si="2"/>
        <v>PPL Rank: 243       
North Saint Paul                                  
Storage - 0.75 Composite Water Tower</v>
      </c>
      <c r="E556" s="207" t="s">
        <v>1420</v>
      </c>
      <c r="F556" s="207">
        <v>11</v>
      </c>
      <c r="G556" s="194" t="s">
        <v>1413</v>
      </c>
      <c r="H556" s="194" t="s">
        <v>1413</v>
      </c>
      <c r="I556" s="195">
        <v>0</v>
      </c>
      <c r="J556" s="226">
        <v>0</v>
      </c>
      <c r="K556" s="226">
        <v>0</v>
      </c>
      <c r="L556" s="218">
        <v>0</v>
      </c>
      <c r="M556" s="218">
        <v>0</v>
      </c>
      <c r="N556" s="218">
        <v>0</v>
      </c>
      <c r="O556" s="196"/>
      <c r="Q556" s="194">
        <f>VLOOKUP($A556,'[2]Project Data'!$C$6:$BS$682,67,FALSE)</f>
        <v>0</v>
      </c>
    </row>
    <row r="557" spans="1:17" s="142" customFormat="1" ht="42" customHeight="1" x14ac:dyDescent="0.2">
      <c r="A557" s="243">
        <v>126</v>
      </c>
      <c r="B557" s="243" t="s">
        <v>131</v>
      </c>
      <c r="C557" s="243" t="s">
        <v>1331</v>
      </c>
      <c r="D557" s="244" t="str">
        <f t="shared" si="2"/>
        <v xml:space="preserve">PPL Rank: 126       
Northfield                                        
Other - LSL Replacements </v>
      </c>
      <c r="E557" s="207" t="s">
        <v>1414</v>
      </c>
      <c r="F557" s="207">
        <v>10</v>
      </c>
      <c r="G557" s="194" t="s">
        <v>1413</v>
      </c>
      <c r="H557" s="194" t="s">
        <v>1415</v>
      </c>
      <c r="I557" s="195">
        <v>0</v>
      </c>
      <c r="J557" s="226">
        <v>0</v>
      </c>
      <c r="K557" s="226">
        <v>0</v>
      </c>
      <c r="L557" s="218">
        <v>0</v>
      </c>
      <c r="M557" s="218">
        <v>0</v>
      </c>
      <c r="N557" s="218">
        <v>0</v>
      </c>
      <c r="O557" s="196"/>
      <c r="Q557" s="194">
        <f>VLOOKUP($A557,'[2]Project Data'!$C$6:$BS$682,67,FALSE)</f>
        <v>0</v>
      </c>
    </row>
    <row r="558" spans="1:17" s="142" customFormat="1" ht="42" customHeight="1" x14ac:dyDescent="0.2">
      <c r="A558" s="243">
        <v>226</v>
      </c>
      <c r="B558" s="243" t="s">
        <v>131</v>
      </c>
      <c r="C558" s="243" t="s">
        <v>1064</v>
      </c>
      <c r="D558" s="244" t="str">
        <f t="shared" si="2"/>
        <v>PPL Rank: 226       
Northfield                                        
Treatment - Gravity Filters and RO</v>
      </c>
      <c r="E558" s="207" t="s">
        <v>1414</v>
      </c>
      <c r="F558" s="207">
        <v>10</v>
      </c>
      <c r="G558" s="194" t="s">
        <v>1413</v>
      </c>
      <c r="H558" s="194" t="s">
        <v>1415</v>
      </c>
      <c r="I558" s="195">
        <v>0</v>
      </c>
      <c r="J558" s="226">
        <v>0</v>
      </c>
      <c r="K558" s="226">
        <v>0</v>
      </c>
      <c r="L558" s="218">
        <v>0</v>
      </c>
      <c r="M558" s="218">
        <v>0</v>
      </c>
      <c r="N558" s="218">
        <v>0</v>
      </c>
      <c r="O558" s="196"/>
      <c r="Q558" s="194">
        <f>VLOOKUP($A558,'[2]Project Data'!$C$6:$BS$682,67,FALSE)</f>
        <v>0</v>
      </c>
    </row>
    <row r="559" spans="1:17" s="142" customFormat="1" ht="42" customHeight="1" x14ac:dyDescent="0.2">
      <c r="A559" s="243">
        <v>256</v>
      </c>
      <c r="B559" s="243" t="s">
        <v>132</v>
      </c>
      <c r="C559" s="243" t="s">
        <v>524</v>
      </c>
      <c r="D559" s="244" t="str">
        <f t="shared" si="2"/>
        <v>PPL Rank: 256       
Northome                                          
Watermain - Repl Northeast Watermain</v>
      </c>
      <c r="E559" s="207" t="s">
        <v>1411</v>
      </c>
      <c r="F559" s="207" t="s">
        <v>1428</v>
      </c>
      <c r="G559" s="194" t="s">
        <v>1413</v>
      </c>
      <c r="H559" s="194" t="s">
        <v>1413</v>
      </c>
      <c r="I559" s="195">
        <v>0</v>
      </c>
      <c r="J559" s="226">
        <v>0</v>
      </c>
      <c r="K559" s="226">
        <v>0</v>
      </c>
      <c r="L559" s="218">
        <v>0</v>
      </c>
      <c r="M559" s="218" t="s">
        <v>1427</v>
      </c>
      <c r="N559" s="218">
        <v>0</v>
      </c>
      <c r="O559" s="196"/>
      <c r="Q559" s="194">
        <f>VLOOKUP($A559,'[2]Project Data'!$C$6:$BS$682,67,FALSE)</f>
        <v>889306.74015178892</v>
      </c>
    </row>
    <row r="560" spans="1:17" s="142" customFormat="1" ht="42" customHeight="1" x14ac:dyDescent="0.2">
      <c r="A560" s="243">
        <v>257</v>
      </c>
      <c r="B560" s="243" t="s">
        <v>132</v>
      </c>
      <c r="C560" s="243" t="s">
        <v>525</v>
      </c>
      <c r="D560" s="244" t="str">
        <f t="shared" si="2"/>
        <v>PPL Rank: 257       
Northome                                          
Storage - Replace w/50,000 Gallon Tower</v>
      </c>
      <c r="E560" s="207" t="s">
        <v>1411</v>
      </c>
      <c r="F560" s="207" t="s">
        <v>1428</v>
      </c>
      <c r="G560" s="194" t="s">
        <v>1413</v>
      </c>
      <c r="H560" s="194" t="s">
        <v>1413</v>
      </c>
      <c r="I560" s="195">
        <v>0</v>
      </c>
      <c r="J560" s="226">
        <v>0</v>
      </c>
      <c r="K560" s="226">
        <v>0</v>
      </c>
      <c r="L560" s="218">
        <v>0</v>
      </c>
      <c r="M560" s="218" t="s">
        <v>1427</v>
      </c>
      <c r="N560" s="218">
        <v>0</v>
      </c>
      <c r="O560" s="196"/>
      <c r="Q560" s="194">
        <f>VLOOKUP($A560,'[2]Project Data'!$C$6:$BS$682,67,FALSE)</f>
        <v>565091.25406577531</v>
      </c>
    </row>
    <row r="561" spans="1:17" s="142" customFormat="1" ht="42" customHeight="1" x14ac:dyDescent="0.2">
      <c r="A561" s="243">
        <v>258</v>
      </c>
      <c r="B561" s="243" t="s">
        <v>132</v>
      </c>
      <c r="C561" s="243" t="s">
        <v>526</v>
      </c>
      <c r="D561" s="244" t="str">
        <f t="shared" si="2"/>
        <v>PPL Rank: 258       
Northome                                          
Conservation-Repl Meters, Service Lines</v>
      </c>
      <c r="E561" s="207" t="s">
        <v>1411</v>
      </c>
      <c r="F561" s="207" t="s">
        <v>1428</v>
      </c>
      <c r="G561" s="194" t="s">
        <v>1413</v>
      </c>
      <c r="H561" s="194" t="s">
        <v>1413</v>
      </c>
      <c r="I561" s="195">
        <v>0</v>
      </c>
      <c r="J561" s="226">
        <v>0</v>
      </c>
      <c r="K561" s="226">
        <v>0</v>
      </c>
      <c r="L561" s="218">
        <v>0</v>
      </c>
      <c r="M561" s="218" t="s">
        <v>1427</v>
      </c>
      <c r="N561" s="218">
        <v>0</v>
      </c>
      <c r="O561" s="196"/>
      <c r="Q561" s="194">
        <f>VLOOKUP($A561,'[2]Project Data'!$C$6:$BS$682,67,FALSE)</f>
        <v>204602.00578243585</v>
      </c>
    </row>
    <row r="562" spans="1:17" s="142" customFormat="1" ht="42" customHeight="1" x14ac:dyDescent="0.2">
      <c r="A562" s="243">
        <v>109</v>
      </c>
      <c r="B562" s="243" t="s">
        <v>1332</v>
      </c>
      <c r="C562" s="243" t="s">
        <v>1333</v>
      </c>
      <c r="D562" s="244" t="str">
        <f t="shared" si="2"/>
        <v xml:space="preserve">PPL Rank: 109       
Norwood Young America                             
Other - LSL Replacement-Railroad St. </v>
      </c>
      <c r="E562" s="207" t="s">
        <v>1420</v>
      </c>
      <c r="F562" s="207">
        <v>11</v>
      </c>
      <c r="G562" s="194" t="s">
        <v>1413</v>
      </c>
      <c r="H562" s="194" t="s">
        <v>1415</v>
      </c>
      <c r="I562" s="195">
        <v>0</v>
      </c>
      <c r="J562" s="226">
        <v>0</v>
      </c>
      <c r="K562" s="226">
        <v>0</v>
      </c>
      <c r="L562" s="218">
        <v>0</v>
      </c>
      <c r="M562" s="218">
        <v>0</v>
      </c>
      <c r="N562" s="218">
        <v>0</v>
      </c>
      <c r="O562" s="196"/>
      <c r="Q562" s="194">
        <f>VLOOKUP($A562,'[2]Project Data'!$C$6:$BS$682,67,FALSE)</f>
        <v>0</v>
      </c>
    </row>
    <row r="563" spans="1:17" s="142" customFormat="1" ht="42" customHeight="1" x14ac:dyDescent="0.2">
      <c r="A563" s="243">
        <v>110</v>
      </c>
      <c r="B563" s="243" t="s">
        <v>1332</v>
      </c>
      <c r="C563" s="243" t="s">
        <v>1334</v>
      </c>
      <c r="D563" s="244" t="str">
        <f t="shared" si="2"/>
        <v xml:space="preserve">PPL Rank: 110       
Norwood Young America                             
Other - LSL Replacement-SW 4th Ave. </v>
      </c>
      <c r="E563" s="207" t="s">
        <v>1420</v>
      </c>
      <c r="F563" s="207">
        <v>11</v>
      </c>
      <c r="G563" s="194" t="s">
        <v>1413</v>
      </c>
      <c r="H563" s="194" t="s">
        <v>1415</v>
      </c>
      <c r="I563" s="195">
        <v>0</v>
      </c>
      <c r="J563" s="226">
        <v>0</v>
      </c>
      <c r="K563" s="226">
        <v>0</v>
      </c>
      <c r="L563" s="218">
        <v>0</v>
      </c>
      <c r="M563" s="218">
        <v>0</v>
      </c>
      <c r="N563" s="218">
        <v>0</v>
      </c>
      <c r="O563" s="196"/>
      <c r="Q563" s="194">
        <f>VLOOKUP($A563,'[2]Project Data'!$C$6:$BS$682,67,FALSE)</f>
        <v>0</v>
      </c>
    </row>
    <row r="564" spans="1:17" s="142" customFormat="1" ht="42" customHeight="1" x14ac:dyDescent="0.2">
      <c r="A564" s="243">
        <v>618</v>
      </c>
      <c r="B564" s="243" t="s">
        <v>1332</v>
      </c>
      <c r="C564" s="243" t="s">
        <v>1335</v>
      </c>
      <c r="D564" s="244" t="str">
        <f t="shared" si="2"/>
        <v>PPL Rank: 618       
Norwood Young America                             
Watermain - Railroad St. &amp; Loop</v>
      </c>
      <c r="E564" s="207" t="s">
        <v>1420</v>
      </c>
      <c r="F564" s="207">
        <v>11</v>
      </c>
      <c r="G564" s="194" t="s">
        <v>1413</v>
      </c>
      <c r="H564" s="194" t="s">
        <v>1415</v>
      </c>
      <c r="I564" s="195">
        <v>0</v>
      </c>
      <c r="J564" s="226">
        <v>0</v>
      </c>
      <c r="K564" s="226">
        <v>0</v>
      </c>
      <c r="L564" s="218">
        <v>0</v>
      </c>
      <c r="M564" s="218">
        <v>0</v>
      </c>
      <c r="N564" s="218">
        <v>0</v>
      </c>
      <c r="O564" s="196"/>
      <c r="Q564" s="194">
        <f>VLOOKUP($A564,'[2]Project Data'!$C$6:$BS$682,67,FALSE)</f>
        <v>0</v>
      </c>
    </row>
    <row r="565" spans="1:17" s="142" customFormat="1" ht="42" customHeight="1" x14ac:dyDescent="0.2">
      <c r="A565" s="243">
        <v>619</v>
      </c>
      <c r="B565" s="243" t="s">
        <v>1332</v>
      </c>
      <c r="C565" s="243" t="s">
        <v>1336</v>
      </c>
      <c r="D565" s="244" t="str">
        <f t="shared" si="2"/>
        <v>PPL Rank: 619       
Norwood Young America                             
Watermain - SW 4th Ave. &amp; Loop</v>
      </c>
      <c r="E565" s="207" t="s">
        <v>1420</v>
      </c>
      <c r="F565" s="207">
        <v>11</v>
      </c>
      <c r="G565" s="194" t="s">
        <v>1413</v>
      </c>
      <c r="H565" s="194" t="s">
        <v>1415</v>
      </c>
      <c r="I565" s="195">
        <v>0</v>
      </c>
      <c r="J565" s="226">
        <v>0</v>
      </c>
      <c r="K565" s="226">
        <v>0</v>
      </c>
      <c r="L565" s="218">
        <v>0</v>
      </c>
      <c r="M565" s="218">
        <v>0</v>
      </c>
      <c r="N565" s="218">
        <v>0</v>
      </c>
      <c r="O565" s="196"/>
      <c r="Q565" s="194">
        <f>VLOOKUP($A565,'[2]Project Data'!$C$6:$BS$682,67,FALSE)</f>
        <v>0</v>
      </c>
    </row>
    <row r="566" spans="1:17" s="142" customFormat="1" ht="42" customHeight="1" x14ac:dyDescent="0.2">
      <c r="A566" s="243">
        <v>633</v>
      </c>
      <c r="B566" s="243" t="s">
        <v>1337</v>
      </c>
      <c r="C566" s="243" t="s">
        <v>1338</v>
      </c>
      <c r="D566" s="244" t="str">
        <f t="shared" si="2"/>
        <v>PPL Rank: 633       
Oak Park Heights                                  
Source - Well #3 &amp; Pumphouse</v>
      </c>
      <c r="E566" s="207" t="s">
        <v>1420</v>
      </c>
      <c r="F566" s="207">
        <v>11</v>
      </c>
      <c r="G566" s="194" t="s">
        <v>1413</v>
      </c>
      <c r="H566" s="194" t="s">
        <v>1415</v>
      </c>
      <c r="I566" s="195">
        <v>0</v>
      </c>
      <c r="J566" s="226">
        <v>0</v>
      </c>
      <c r="K566" s="226">
        <v>0</v>
      </c>
      <c r="L566" s="218">
        <v>0</v>
      </c>
      <c r="M566" s="218">
        <v>0</v>
      </c>
      <c r="N566" s="218">
        <v>0</v>
      </c>
      <c r="O566" s="196"/>
      <c r="Q566" s="194">
        <f>VLOOKUP($A566,'[2]Project Data'!$C$6:$BS$682,67,FALSE)</f>
        <v>0</v>
      </c>
    </row>
    <row r="567" spans="1:17" s="142" customFormat="1" ht="42" customHeight="1" x14ac:dyDescent="0.2">
      <c r="A567" s="243">
        <v>250</v>
      </c>
      <c r="B567" s="243" t="s">
        <v>173</v>
      </c>
      <c r="C567" s="243" t="s">
        <v>527</v>
      </c>
      <c r="D567" s="244" t="str">
        <f t="shared" si="2"/>
        <v>PPL Rank: 250       
Ogilvie                                           
Watermain - Repl E.Rutherford/Hill Ave</v>
      </c>
      <c r="E567" s="207" t="s">
        <v>165</v>
      </c>
      <c r="F567" s="207" t="s">
        <v>1426</v>
      </c>
      <c r="G567" s="194" t="s">
        <v>1413</v>
      </c>
      <c r="H567" s="194" t="s">
        <v>1413</v>
      </c>
      <c r="I567" s="195">
        <v>0</v>
      </c>
      <c r="J567" s="226">
        <v>0</v>
      </c>
      <c r="K567" s="226">
        <v>0</v>
      </c>
      <c r="L567" s="218">
        <v>0</v>
      </c>
      <c r="M567" s="218" t="s">
        <v>1435</v>
      </c>
      <c r="N567" s="218">
        <v>0</v>
      </c>
      <c r="O567" s="196"/>
      <c r="Q567" s="194">
        <f>VLOOKUP($A567,'[2]Project Data'!$C$6:$BS$682,67,FALSE)</f>
        <v>338000</v>
      </c>
    </row>
    <row r="568" spans="1:17" s="142" customFormat="1" ht="42" customHeight="1" x14ac:dyDescent="0.2">
      <c r="A568" s="243">
        <v>132</v>
      </c>
      <c r="B568" s="243" t="s">
        <v>528</v>
      </c>
      <c r="C568" s="243" t="s">
        <v>1065</v>
      </c>
      <c r="D568" s="244" t="str">
        <f t="shared" si="2"/>
        <v>PPL Rank: 132       
Okabena                                           
Treatment - Manganese Well &amp; TP</v>
      </c>
      <c r="E568" s="207" t="s">
        <v>1417</v>
      </c>
      <c r="F568" s="207">
        <v>8</v>
      </c>
      <c r="G568" s="194" t="s">
        <v>1413</v>
      </c>
      <c r="H568" s="194" t="s">
        <v>1413</v>
      </c>
      <c r="I568" s="195">
        <v>0</v>
      </c>
      <c r="J568" s="226">
        <v>0</v>
      </c>
      <c r="K568" s="226">
        <v>0</v>
      </c>
      <c r="L568" s="218">
        <v>0</v>
      </c>
      <c r="M568" s="218" t="s">
        <v>1444</v>
      </c>
      <c r="N568" s="218">
        <v>0</v>
      </c>
      <c r="O568" s="196"/>
      <c r="Q568" s="194">
        <f>VLOOKUP($A568,'[2]Project Data'!$C$6:$BS$682,67,FALSE)</f>
        <v>0</v>
      </c>
    </row>
    <row r="569" spans="1:17" s="142" customFormat="1" ht="42" customHeight="1" x14ac:dyDescent="0.2">
      <c r="A569" s="243">
        <v>637</v>
      </c>
      <c r="B569" s="243" t="s">
        <v>528</v>
      </c>
      <c r="C569" s="243" t="s">
        <v>328</v>
      </c>
      <c r="D569" s="244" t="str">
        <f t="shared" si="2"/>
        <v>PPL Rank: 637       
Okabena                                           
Watermain - Repl CIP</v>
      </c>
      <c r="E569" s="207" t="s">
        <v>1417</v>
      </c>
      <c r="F569" s="207">
        <v>8</v>
      </c>
      <c r="G569" s="194" t="s">
        <v>1413</v>
      </c>
      <c r="H569" s="194" t="s">
        <v>1413</v>
      </c>
      <c r="I569" s="195">
        <v>0</v>
      </c>
      <c r="J569" s="226">
        <v>0</v>
      </c>
      <c r="K569" s="226">
        <v>0</v>
      </c>
      <c r="L569" s="218">
        <v>0</v>
      </c>
      <c r="M569" s="218" t="s">
        <v>1435</v>
      </c>
      <c r="N569" s="218">
        <v>0</v>
      </c>
      <c r="O569" s="196"/>
      <c r="Q569" s="194">
        <f>VLOOKUP($A569,'[2]Project Data'!$C$6:$BS$682,67,FALSE)</f>
        <v>0</v>
      </c>
    </row>
    <row r="570" spans="1:17" s="142" customFormat="1" ht="42" customHeight="1" x14ac:dyDescent="0.2">
      <c r="A570" s="243">
        <v>820</v>
      </c>
      <c r="B570" s="243" t="s">
        <v>528</v>
      </c>
      <c r="C570" s="243" t="s">
        <v>1066</v>
      </c>
      <c r="D570" s="244" t="str">
        <f t="shared" si="2"/>
        <v xml:space="preserve">PPL Rank: 820       
Okabena                                           
Storage - Tower Rehabilitation </v>
      </c>
      <c r="E570" s="207" t="s">
        <v>1417</v>
      </c>
      <c r="F570" s="207">
        <v>8</v>
      </c>
      <c r="G570" s="194" t="s">
        <v>1413</v>
      </c>
      <c r="H570" s="194" t="s">
        <v>1413</v>
      </c>
      <c r="I570" s="195">
        <v>0</v>
      </c>
      <c r="J570" s="226">
        <v>0</v>
      </c>
      <c r="K570" s="226">
        <v>0</v>
      </c>
      <c r="L570" s="218">
        <v>0</v>
      </c>
      <c r="M570" s="218">
        <v>0</v>
      </c>
      <c r="N570" s="218">
        <v>0</v>
      </c>
      <c r="O570" s="196"/>
      <c r="Q570" s="194">
        <f>VLOOKUP($A570,'[2]Project Data'!$C$6:$BS$682,67,FALSE)</f>
        <v>0</v>
      </c>
    </row>
    <row r="571" spans="1:17" s="142" customFormat="1" ht="42" customHeight="1" x14ac:dyDescent="0.2">
      <c r="A571" s="243">
        <v>821</v>
      </c>
      <c r="B571" s="243" t="s">
        <v>528</v>
      </c>
      <c r="C571" s="243" t="s">
        <v>307</v>
      </c>
      <c r="D571" s="244" t="str">
        <f t="shared" si="2"/>
        <v>PPL Rank: 821       
Okabena                                           
Conservation - Replace Meters</v>
      </c>
      <c r="E571" s="207" t="s">
        <v>1417</v>
      </c>
      <c r="F571" s="207">
        <v>8</v>
      </c>
      <c r="G571" s="194" t="s">
        <v>1413</v>
      </c>
      <c r="H571" s="194" t="s">
        <v>1413</v>
      </c>
      <c r="I571" s="195">
        <v>0</v>
      </c>
      <c r="J571" s="226">
        <v>0</v>
      </c>
      <c r="K571" s="226">
        <v>0</v>
      </c>
      <c r="L571" s="218">
        <v>0</v>
      </c>
      <c r="M571" s="218">
        <v>0</v>
      </c>
      <c r="N571" s="218">
        <v>0</v>
      </c>
      <c r="O571" s="196"/>
      <c r="Q571" s="194">
        <f>VLOOKUP($A571,'[2]Project Data'!$C$6:$BS$682,67,FALSE)</f>
        <v>0</v>
      </c>
    </row>
    <row r="572" spans="1:17" s="142" customFormat="1" ht="42" customHeight="1" x14ac:dyDescent="0.2">
      <c r="A572" s="243">
        <v>464</v>
      </c>
      <c r="B572" s="243" t="s">
        <v>281</v>
      </c>
      <c r="C572" s="243" t="s">
        <v>1067</v>
      </c>
      <c r="D572" s="244" t="str">
        <f t="shared" si="2"/>
        <v>PPL Rank: 464       
Olivia                                            
Treatment - RO addition</v>
      </c>
      <c r="E572" s="207" t="s">
        <v>165</v>
      </c>
      <c r="F572" s="207" t="s">
        <v>1423</v>
      </c>
      <c r="G572" s="194" t="s">
        <v>1413</v>
      </c>
      <c r="H572" s="194" t="s">
        <v>1415</v>
      </c>
      <c r="I572" s="195">
        <v>0</v>
      </c>
      <c r="J572" s="226">
        <v>0</v>
      </c>
      <c r="K572" s="226">
        <v>0</v>
      </c>
      <c r="L572" s="218">
        <v>4160000</v>
      </c>
      <c r="M572" s="218">
        <v>0</v>
      </c>
      <c r="N572" s="218">
        <v>0</v>
      </c>
      <c r="O572" s="196"/>
      <c r="Q572" s="194">
        <f>VLOOKUP($A572,'[2]Project Data'!$C$6:$BS$682,67,FALSE)</f>
        <v>0</v>
      </c>
    </row>
    <row r="573" spans="1:17" s="142" customFormat="1" ht="42" customHeight="1" x14ac:dyDescent="0.2">
      <c r="A573" s="243">
        <v>153</v>
      </c>
      <c r="B573" s="243" t="s">
        <v>133</v>
      </c>
      <c r="C573" s="243" t="s">
        <v>326</v>
      </c>
      <c r="D573" s="244" t="str">
        <f t="shared" si="2"/>
        <v>PPL Rank: 153       
Onamia                                            
Treatment - New Plant</v>
      </c>
      <c r="E573" s="207" t="s">
        <v>165</v>
      </c>
      <c r="F573" s="207" t="s">
        <v>1426</v>
      </c>
      <c r="G573" s="194" t="s">
        <v>1413</v>
      </c>
      <c r="H573" s="194" t="s">
        <v>1413</v>
      </c>
      <c r="I573" s="195">
        <v>0</v>
      </c>
      <c r="J573" s="226">
        <v>0</v>
      </c>
      <c r="K573" s="226">
        <v>4350000</v>
      </c>
      <c r="L573" s="218">
        <v>5000000</v>
      </c>
      <c r="M573" s="218" t="s">
        <v>1427</v>
      </c>
      <c r="N573" s="218">
        <v>5000000</v>
      </c>
      <c r="O573" s="196"/>
      <c r="Q573" s="194">
        <f>VLOOKUP($A573,'[2]Project Data'!$C$6:$BS$682,67,FALSE)</f>
        <v>8979000</v>
      </c>
    </row>
    <row r="574" spans="1:17" s="142" customFormat="1" ht="42" customHeight="1" x14ac:dyDescent="0.2">
      <c r="A574" s="243">
        <v>249</v>
      </c>
      <c r="B574" s="243" t="s">
        <v>133</v>
      </c>
      <c r="C574" s="243" t="s">
        <v>310</v>
      </c>
      <c r="D574" s="244" t="str">
        <f t="shared" si="2"/>
        <v>PPL Rank: 249       
Onamia                                            
Storage - Tower Rehab</v>
      </c>
      <c r="E574" s="207" t="s">
        <v>165</v>
      </c>
      <c r="F574" s="207" t="s">
        <v>1426</v>
      </c>
      <c r="G574" s="194" t="s">
        <v>1413</v>
      </c>
      <c r="H574" s="194" t="s">
        <v>1413</v>
      </c>
      <c r="I574" s="195">
        <v>0</v>
      </c>
      <c r="J574" s="226">
        <v>0</v>
      </c>
      <c r="K574" s="226">
        <v>0</v>
      </c>
      <c r="L574" s="218">
        <v>292238.40000000002</v>
      </c>
      <c r="M574" s="218" t="s">
        <v>1427</v>
      </c>
      <c r="N574" s="218">
        <v>237443.7</v>
      </c>
      <c r="O574" s="196"/>
      <c r="Q574" s="194">
        <f>VLOOKUP($A574,'[2]Project Data'!$C$6:$BS$682,67,FALSE)</f>
        <v>365298</v>
      </c>
    </row>
    <row r="575" spans="1:17" s="142" customFormat="1" ht="42" customHeight="1" x14ac:dyDescent="0.2">
      <c r="A575" s="243">
        <v>845</v>
      </c>
      <c r="B575" s="243" t="s">
        <v>1339</v>
      </c>
      <c r="C575" s="243" t="s">
        <v>1340</v>
      </c>
      <c r="D575" s="244" t="str">
        <f t="shared" si="2"/>
        <v>PPL Rank: 845       
Orono                                             
Treatment - New North System WTP</v>
      </c>
      <c r="E575" s="207" t="s">
        <v>1420</v>
      </c>
      <c r="F575" s="207">
        <v>11</v>
      </c>
      <c r="G575" s="194" t="s">
        <v>1413</v>
      </c>
      <c r="H575" s="194" t="s">
        <v>1413</v>
      </c>
      <c r="I575" s="195">
        <v>0</v>
      </c>
      <c r="J575" s="226">
        <v>0</v>
      </c>
      <c r="K575" s="226">
        <v>0</v>
      </c>
      <c r="L575" s="218">
        <v>0</v>
      </c>
      <c r="M575" s="218">
        <v>0</v>
      </c>
      <c r="N575" s="218">
        <v>0</v>
      </c>
      <c r="O575" s="196"/>
      <c r="Q575" s="194">
        <f>VLOOKUP($A575,'[2]Project Data'!$C$6:$BS$682,67,FALSE)</f>
        <v>0</v>
      </c>
    </row>
    <row r="576" spans="1:17" s="142" customFormat="1" ht="42" customHeight="1" x14ac:dyDescent="0.2">
      <c r="A576" s="243">
        <v>405</v>
      </c>
      <c r="B576" s="243" t="s">
        <v>135</v>
      </c>
      <c r="C576" s="243" t="s">
        <v>529</v>
      </c>
      <c r="D576" s="244" t="str">
        <f t="shared" si="2"/>
        <v>PPL Rank: 405       
Ortonville                                        
Watermain - Repl Various Areas - Phase 2</v>
      </c>
      <c r="E576" s="207" t="s">
        <v>165</v>
      </c>
      <c r="F576" s="207" t="s">
        <v>1421</v>
      </c>
      <c r="G576" s="194" t="s">
        <v>1415</v>
      </c>
      <c r="H576" s="194" t="s">
        <v>1413</v>
      </c>
      <c r="I576" s="195">
        <v>44652</v>
      </c>
      <c r="J576" s="226">
        <v>45112</v>
      </c>
      <c r="K576" s="226">
        <v>2980751</v>
      </c>
      <c r="L576" s="218">
        <v>2980751.2</v>
      </c>
      <c r="M576" s="218">
        <v>0</v>
      </c>
      <c r="N576" s="218">
        <v>0</v>
      </c>
      <c r="O576" s="196"/>
      <c r="Q576" s="194">
        <f>VLOOKUP($A576,'[2]Project Data'!$C$6:$BS$682,67,FALSE)</f>
        <v>0</v>
      </c>
    </row>
    <row r="577" spans="1:17" s="142" customFormat="1" ht="42" customHeight="1" x14ac:dyDescent="0.2">
      <c r="A577" s="243">
        <v>406</v>
      </c>
      <c r="B577" s="243" t="s">
        <v>135</v>
      </c>
      <c r="C577" s="243" t="s">
        <v>1068</v>
      </c>
      <c r="D577" s="244" t="str">
        <f t="shared" si="2"/>
        <v>PPL Rank: 406       
Ortonville                                        
Watermain - Phase 3</v>
      </c>
      <c r="E577" s="207" t="s">
        <v>165</v>
      </c>
      <c r="F577" s="207" t="s">
        <v>1421</v>
      </c>
      <c r="G577" s="194" t="s">
        <v>1415</v>
      </c>
      <c r="H577" s="194" t="s">
        <v>1413</v>
      </c>
      <c r="I577" s="195">
        <v>44652</v>
      </c>
      <c r="J577" s="226">
        <v>0</v>
      </c>
      <c r="K577" s="226">
        <v>5000000</v>
      </c>
      <c r="L577" s="218">
        <v>5000000</v>
      </c>
      <c r="M577" s="218">
        <v>0</v>
      </c>
      <c r="N577" s="218">
        <v>0</v>
      </c>
      <c r="O577" s="196"/>
      <c r="Q577" s="194">
        <f>VLOOKUP($A577,'[2]Project Data'!$C$6:$BS$682,67,FALSE)</f>
        <v>0</v>
      </c>
    </row>
    <row r="578" spans="1:17" s="142" customFormat="1" ht="42" customHeight="1" x14ac:dyDescent="0.2">
      <c r="A578" s="243">
        <v>395</v>
      </c>
      <c r="B578" s="243" t="s">
        <v>1159</v>
      </c>
      <c r="C578" s="243" t="s">
        <v>321</v>
      </c>
      <c r="D578" s="244" t="str">
        <f t="shared" si="2"/>
        <v>PPL Rank: 395       
Osakis                                            
Treatment - Plant Rehab</v>
      </c>
      <c r="E578" s="207" t="s">
        <v>1416</v>
      </c>
      <c r="F578" s="207">
        <v>4</v>
      </c>
      <c r="G578" s="194" t="s">
        <v>1413</v>
      </c>
      <c r="H578" s="194" t="s">
        <v>1415</v>
      </c>
      <c r="I578" s="195">
        <v>0</v>
      </c>
      <c r="J578" s="226">
        <v>0</v>
      </c>
      <c r="K578" s="226">
        <v>0</v>
      </c>
      <c r="L578" s="218">
        <v>0</v>
      </c>
      <c r="M578" s="218">
        <v>0</v>
      </c>
      <c r="N578" s="218">
        <v>0</v>
      </c>
      <c r="O578" s="196"/>
      <c r="Q578" s="194">
        <f>VLOOKUP($A578,'[2]Project Data'!$C$6:$BS$682,67,FALSE)</f>
        <v>0</v>
      </c>
    </row>
    <row r="579" spans="1:17" s="142" customFormat="1" ht="42" customHeight="1" x14ac:dyDescent="0.2">
      <c r="A579" s="243">
        <v>396</v>
      </c>
      <c r="B579" s="243" t="s">
        <v>1159</v>
      </c>
      <c r="C579" s="243" t="s">
        <v>318</v>
      </c>
      <c r="D579" s="244" t="str">
        <f t="shared" si="2"/>
        <v>PPL Rank: 396       
Osakis                                            
Storage - Rehab Tower</v>
      </c>
      <c r="E579" s="207" t="s">
        <v>1416</v>
      </c>
      <c r="F579" s="207">
        <v>4</v>
      </c>
      <c r="G579" s="194" t="s">
        <v>1413</v>
      </c>
      <c r="H579" s="194" t="s">
        <v>1413</v>
      </c>
      <c r="I579" s="195">
        <v>0</v>
      </c>
      <c r="J579" s="226">
        <v>0</v>
      </c>
      <c r="K579" s="226">
        <v>0</v>
      </c>
      <c r="L579" s="218">
        <v>0</v>
      </c>
      <c r="M579" s="218">
        <v>0</v>
      </c>
      <c r="N579" s="218">
        <v>0</v>
      </c>
      <c r="O579" s="196"/>
      <c r="Q579" s="194">
        <f>VLOOKUP($A579,'[2]Project Data'!$C$6:$BS$682,67,FALSE)</f>
        <v>0</v>
      </c>
    </row>
    <row r="580" spans="1:17" s="142" customFormat="1" ht="42" customHeight="1" x14ac:dyDescent="0.2">
      <c r="A580" s="243">
        <v>313</v>
      </c>
      <c r="B580" s="243" t="s">
        <v>136</v>
      </c>
      <c r="C580" s="243" t="s">
        <v>378</v>
      </c>
      <c r="D580" s="244" t="str">
        <f t="shared" si="2"/>
        <v>PPL Rank: 313       
Ostrander                                         
Storage - New 50,000 Gal Tower</v>
      </c>
      <c r="E580" s="207" t="s">
        <v>1414</v>
      </c>
      <c r="F580" s="207">
        <v>10</v>
      </c>
      <c r="G580" s="194" t="s">
        <v>1413</v>
      </c>
      <c r="H580" s="194" t="s">
        <v>1413</v>
      </c>
      <c r="I580" s="195">
        <v>0</v>
      </c>
      <c r="J580" s="226">
        <v>0</v>
      </c>
      <c r="K580" s="226">
        <v>0</v>
      </c>
      <c r="L580" s="218">
        <v>0</v>
      </c>
      <c r="M580" s="218" t="s">
        <v>1427</v>
      </c>
      <c r="N580" s="218">
        <v>0</v>
      </c>
      <c r="O580" s="196"/>
      <c r="Q580" s="194">
        <f>VLOOKUP($A580,'[2]Project Data'!$C$6:$BS$682,67,FALSE)</f>
        <v>0</v>
      </c>
    </row>
    <row r="581" spans="1:17" s="142" customFormat="1" ht="42" customHeight="1" x14ac:dyDescent="0.2">
      <c r="A581" s="243">
        <v>140</v>
      </c>
      <c r="B581" s="243" t="s">
        <v>947</v>
      </c>
      <c r="C581" s="243" t="s">
        <v>1069</v>
      </c>
      <c r="D581" s="244" t="str">
        <f t="shared" si="2"/>
        <v>PPL Rank: 140       
Otsego                                            
Treatment - Manganese Pumphouse 3</v>
      </c>
      <c r="E581" s="207" t="s">
        <v>165</v>
      </c>
      <c r="F581" s="207" t="s">
        <v>1419</v>
      </c>
      <c r="G581" s="194" t="s">
        <v>1413</v>
      </c>
      <c r="H581" s="194" t="s">
        <v>1413</v>
      </c>
      <c r="I581" s="195">
        <v>0</v>
      </c>
      <c r="J581" s="226">
        <v>0</v>
      </c>
      <c r="K581" s="226">
        <v>0</v>
      </c>
      <c r="L581" s="218">
        <v>0</v>
      </c>
      <c r="M581" s="218">
        <v>0</v>
      </c>
      <c r="N581" s="218">
        <v>0</v>
      </c>
      <c r="O581" s="196"/>
      <c r="Q581" s="194">
        <f>VLOOKUP($A581,'[2]Project Data'!$C$6:$BS$682,67,FALSE)</f>
        <v>0</v>
      </c>
    </row>
    <row r="582" spans="1:17" s="142" customFormat="1" ht="42" customHeight="1" x14ac:dyDescent="0.2">
      <c r="A582" s="243">
        <v>141</v>
      </c>
      <c r="B582" s="243" t="s">
        <v>947</v>
      </c>
      <c r="C582" s="243" t="s">
        <v>1070</v>
      </c>
      <c r="D582" s="244" t="str">
        <f t="shared" si="2"/>
        <v>PPL Rank: 141       
Otsego                                            
Treatment - Manganese Pumphouse 4</v>
      </c>
      <c r="E582" s="207" t="s">
        <v>165</v>
      </c>
      <c r="F582" s="207" t="s">
        <v>1419</v>
      </c>
      <c r="G582" s="194" t="s">
        <v>1413</v>
      </c>
      <c r="H582" s="194" t="s">
        <v>1415</v>
      </c>
      <c r="I582" s="195">
        <v>0</v>
      </c>
      <c r="J582" s="226">
        <v>0</v>
      </c>
      <c r="K582" s="226">
        <v>0</v>
      </c>
      <c r="L582" s="218">
        <v>0</v>
      </c>
      <c r="M582" s="218">
        <v>0</v>
      </c>
      <c r="N582" s="218">
        <v>0</v>
      </c>
      <c r="O582" s="196"/>
      <c r="Q582" s="194">
        <f>VLOOKUP($A582,'[2]Project Data'!$C$6:$BS$682,67,FALSE)</f>
        <v>0</v>
      </c>
    </row>
    <row r="583" spans="1:17" s="142" customFormat="1" ht="42" customHeight="1" x14ac:dyDescent="0.2">
      <c r="A583" s="243">
        <v>782</v>
      </c>
      <c r="B583" s="243" t="s">
        <v>712</v>
      </c>
      <c r="C583" s="243" t="s">
        <v>761</v>
      </c>
      <c r="D583" s="244" t="str">
        <f t="shared" si="2"/>
        <v>PPL Rank: 782       
Ottertail                                         
Source - Transmission Improvements</v>
      </c>
      <c r="E583" s="207" t="s">
        <v>1416</v>
      </c>
      <c r="F583" s="207">
        <v>4</v>
      </c>
      <c r="G583" s="194" t="s">
        <v>1413</v>
      </c>
      <c r="H583" s="194" t="s">
        <v>1413</v>
      </c>
      <c r="I583" s="195">
        <v>0</v>
      </c>
      <c r="J583" s="226">
        <v>0</v>
      </c>
      <c r="K583" s="226">
        <v>0</v>
      </c>
      <c r="L583" s="218">
        <v>0</v>
      </c>
      <c r="M583" s="218">
        <v>0</v>
      </c>
      <c r="N583" s="218">
        <v>0</v>
      </c>
      <c r="O583" s="196"/>
      <c r="Q583" s="194">
        <f>VLOOKUP($A583,'[2]Project Data'!$C$6:$BS$682,67,FALSE)</f>
        <v>0</v>
      </c>
    </row>
    <row r="584" spans="1:17" s="142" customFormat="1" ht="42" customHeight="1" x14ac:dyDescent="0.2">
      <c r="A584" s="243">
        <v>783</v>
      </c>
      <c r="B584" s="243" t="s">
        <v>712</v>
      </c>
      <c r="C584" s="243" t="s">
        <v>310</v>
      </c>
      <c r="D584" s="244" t="str">
        <f t="shared" si="2"/>
        <v>PPL Rank: 783       
Ottertail                                         
Storage - Tower Rehab</v>
      </c>
      <c r="E584" s="207" t="s">
        <v>1416</v>
      </c>
      <c r="F584" s="207">
        <v>4</v>
      </c>
      <c r="G584" s="194" t="s">
        <v>1413</v>
      </c>
      <c r="H584" s="194" t="s">
        <v>1413</v>
      </c>
      <c r="I584" s="195">
        <v>0</v>
      </c>
      <c r="J584" s="226">
        <v>0</v>
      </c>
      <c r="K584" s="226">
        <v>0</v>
      </c>
      <c r="L584" s="218">
        <v>0</v>
      </c>
      <c r="M584" s="218">
        <v>0</v>
      </c>
      <c r="N584" s="218">
        <v>0</v>
      </c>
      <c r="O584" s="196"/>
      <c r="Q584" s="194">
        <f>VLOOKUP($A584,'[2]Project Data'!$C$6:$BS$682,67,FALSE)</f>
        <v>0</v>
      </c>
    </row>
    <row r="585" spans="1:17" s="142" customFormat="1" ht="42" customHeight="1" x14ac:dyDescent="0.2">
      <c r="A585" s="243">
        <v>21</v>
      </c>
      <c r="B585" s="243" t="s">
        <v>948</v>
      </c>
      <c r="C585" s="243" t="s">
        <v>1074</v>
      </c>
      <c r="D585" s="244" t="str">
        <f t="shared" si="2"/>
        <v>PPL Rank: 21        
Palisade                                          
Treatment - Manganese New Plant</v>
      </c>
      <c r="E585" s="207" t="s">
        <v>1411</v>
      </c>
      <c r="F585" s="207" t="s">
        <v>1412</v>
      </c>
      <c r="G585" s="194" t="s">
        <v>1413</v>
      </c>
      <c r="H585" s="194" t="s">
        <v>1413</v>
      </c>
      <c r="I585" s="195">
        <v>0</v>
      </c>
      <c r="J585" s="226">
        <v>0</v>
      </c>
      <c r="K585" s="226">
        <v>0</v>
      </c>
      <c r="L585" s="218">
        <v>0</v>
      </c>
      <c r="M585" s="218">
        <v>0</v>
      </c>
      <c r="N585" s="218">
        <v>0</v>
      </c>
      <c r="O585" s="196"/>
      <c r="Q585" s="194">
        <f>VLOOKUP($A585,'[2]Project Data'!$C$6:$BS$682,67,FALSE)</f>
        <v>0</v>
      </c>
    </row>
    <row r="586" spans="1:17" s="142" customFormat="1" ht="42" customHeight="1" x14ac:dyDescent="0.2">
      <c r="A586" s="243">
        <v>302</v>
      </c>
      <c r="B586" s="243" t="s">
        <v>948</v>
      </c>
      <c r="C586" s="243" t="s">
        <v>1071</v>
      </c>
      <c r="D586" s="244" t="str">
        <f t="shared" si="2"/>
        <v>PPL Rank: 302       
Palisade                                          
Watermain - System Improvements</v>
      </c>
      <c r="E586" s="207" t="s">
        <v>1411</v>
      </c>
      <c r="F586" s="207" t="s">
        <v>1412</v>
      </c>
      <c r="G586" s="194" t="s">
        <v>1413</v>
      </c>
      <c r="H586" s="194" t="s">
        <v>1413</v>
      </c>
      <c r="I586" s="195">
        <v>0</v>
      </c>
      <c r="J586" s="226">
        <v>0</v>
      </c>
      <c r="K586" s="226">
        <v>0</v>
      </c>
      <c r="L586" s="218">
        <v>0</v>
      </c>
      <c r="M586" s="218">
        <v>0</v>
      </c>
      <c r="N586" s="218">
        <v>0</v>
      </c>
      <c r="O586" s="196"/>
      <c r="Q586" s="194">
        <f>VLOOKUP($A586,'[2]Project Data'!$C$6:$BS$682,67,FALSE)</f>
        <v>0</v>
      </c>
    </row>
    <row r="587" spans="1:17" s="142" customFormat="1" ht="42" customHeight="1" x14ac:dyDescent="0.2">
      <c r="A587" s="243">
        <v>303</v>
      </c>
      <c r="B587" s="243" t="s">
        <v>948</v>
      </c>
      <c r="C587" s="243" t="s">
        <v>754</v>
      </c>
      <c r="D587" s="244" t="str">
        <f t="shared" si="2"/>
        <v>PPL Rank: 303       
Palisade                                          
Storage - Tower Improvements</v>
      </c>
      <c r="E587" s="207" t="s">
        <v>1411</v>
      </c>
      <c r="F587" s="207" t="s">
        <v>1412</v>
      </c>
      <c r="G587" s="194" t="s">
        <v>1413</v>
      </c>
      <c r="H587" s="194" t="s">
        <v>1413</v>
      </c>
      <c r="I587" s="195">
        <v>0</v>
      </c>
      <c r="J587" s="226">
        <v>0</v>
      </c>
      <c r="K587" s="226">
        <v>0</v>
      </c>
      <c r="L587" s="218">
        <v>0</v>
      </c>
      <c r="M587" s="218">
        <v>0</v>
      </c>
      <c r="N587" s="218">
        <v>0</v>
      </c>
      <c r="O587" s="196"/>
      <c r="Q587" s="194">
        <f>VLOOKUP($A587,'[2]Project Data'!$C$6:$BS$682,67,FALSE)</f>
        <v>0</v>
      </c>
    </row>
    <row r="588" spans="1:17" s="142" customFormat="1" ht="42" customHeight="1" x14ac:dyDescent="0.2">
      <c r="A588" s="243">
        <v>304</v>
      </c>
      <c r="B588" s="243" t="s">
        <v>948</v>
      </c>
      <c r="C588" s="243" t="s">
        <v>1072</v>
      </c>
      <c r="D588" s="244" t="str">
        <f t="shared" si="2"/>
        <v>PPL Rank: 304       
Palisade                                          
Source - Well #2 Replacement</v>
      </c>
      <c r="E588" s="207" t="s">
        <v>1411</v>
      </c>
      <c r="F588" s="207" t="s">
        <v>1412</v>
      </c>
      <c r="G588" s="194" t="s">
        <v>1413</v>
      </c>
      <c r="H588" s="194" t="s">
        <v>1413</v>
      </c>
      <c r="I588" s="195">
        <v>0</v>
      </c>
      <c r="J588" s="226">
        <v>0</v>
      </c>
      <c r="K588" s="226">
        <v>0</v>
      </c>
      <c r="L588" s="218">
        <v>0</v>
      </c>
      <c r="M588" s="218">
        <v>0</v>
      </c>
      <c r="N588" s="218">
        <v>0</v>
      </c>
      <c r="O588" s="196"/>
      <c r="Q588" s="194">
        <f>VLOOKUP($A588,'[2]Project Data'!$C$6:$BS$682,67,FALSE)</f>
        <v>0</v>
      </c>
    </row>
    <row r="589" spans="1:17" s="142" customFormat="1" ht="42" customHeight="1" x14ac:dyDescent="0.2">
      <c r="A589" s="243">
        <v>714</v>
      </c>
      <c r="B589" s="243" t="s">
        <v>530</v>
      </c>
      <c r="C589" s="243" t="s">
        <v>531</v>
      </c>
      <c r="D589" s="244" t="str">
        <f t="shared" si="2"/>
        <v>PPL Rank: 714       
Paynesville                                       
Distribution - Booster Station</v>
      </c>
      <c r="E589" s="207" t="s">
        <v>165</v>
      </c>
      <c r="F589" s="207" t="s">
        <v>1419</v>
      </c>
      <c r="G589" s="194" t="s">
        <v>1413</v>
      </c>
      <c r="H589" s="194" t="s">
        <v>1413</v>
      </c>
      <c r="I589" s="195">
        <v>0</v>
      </c>
      <c r="J589" s="226">
        <v>0</v>
      </c>
      <c r="K589" s="226">
        <v>0</v>
      </c>
      <c r="L589" s="218">
        <v>0</v>
      </c>
      <c r="M589" s="218">
        <v>0</v>
      </c>
      <c r="N589" s="218">
        <v>0</v>
      </c>
      <c r="O589" s="196"/>
      <c r="Q589" s="194">
        <f>VLOOKUP($A589,'[2]Project Data'!$C$6:$BS$682,67,FALSE)</f>
        <v>0</v>
      </c>
    </row>
    <row r="590" spans="1:17" s="142" customFormat="1" ht="42" customHeight="1" x14ac:dyDescent="0.2">
      <c r="A590" s="243">
        <v>189</v>
      </c>
      <c r="B590" s="243" t="s">
        <v>137</v>
      </c>
      <c r="C590" s="243" t="s">
        <v>533</v>
      </c>
      <c r="D590" s="244" t="str">
        <f t="shared" si="2"/>
        <v>PPL Rank: 189       
Pelican Rapids                                    
Watermain - Replace &amp; Loop - Phase 2</v>
      </c>
      <c r="E590" s="207" t="s">
        <v>1416</v>
      </c>
      <c r="F590" s="207">
        <v>4</v>
      </c>
      <c r="G590" s="194" t="s">
        <v>1413</v>
      </c>
      <c r="H590" s="194" t="s">
        <v>1413</v>
      </c>
      <c r="I590" s="195">
        <v>0</v>
      </c>
      <c r="J590" s="226">
        <v>0</v>
      </c>
      <c r="K590" s="226">
        <v>0</v>
      </c>
      <c r="L590" s="218">
        <v>0</v>
      </c>
      <c r="M590" s="218">
        <v>0</v>
      </c>
      <c r="N590" s="218">
        <v>0</v>
      </c>
      <c r="O590" s="196"/>
      <c r="Q590" s="194">
        <f>VLOOKUP($A590,'[2]Project Data'!$C$6:$BS$682,67,FALSE)</f>
        <v>0</v>
      </c>
    </row>
    <row r="591" spans="1:17" s="142" customFormat="1" ht="42" customHeight="1" x14ac:dyDescent="0.2">
      <c r="A591" s="243">
        <v>428</v>
      </c>
      <c r="B591" s="243" t="s">
        <v>137</v>
      </c>
      <c r="C591" s="243" t="s">
        <v>532</v>
      </c>
      <c r="D591" s="244" t="str">
        <f t="shared" si="2"/>
        <v>PPL Rank: 428       
Pelican Rapids                                    
Storage - Recoat Water Tower</v>
      </c>
      <c r="E591" s="207" t="s">
        <v>1416</v>
      </c>
      <c r="F591" s="207">
        <v>4</v>
      </c>
      <c r="G591" s="194" t="s">
        <v>1413</v>
      </c>
      <c r="H591" s="194" t="s">
        <v>1413</v>
      </c>
      <c r="I591" s="195">
        <v>0</v>
      </c>
      <c r="J591" s="226">
        <v>0</v>
      </c>
      <c r="K591" s="226">
        <v>0</v>
      </c>
      <c r="L591" s="218">
        <v>0</v>
      </c>
      <c r="M591" s="218">
        <v>0</v>
      </c>
      <c r="N591" s="218">
        <v>0</v>
      </c>
      <c r="O591" s="196"/>
      <c r="Q591" s="194">
        <f>VLOOKUP($A591,'[2]Project Data'!$C$6:$BS$682,67,FALSE)</f>
        <v>0</v>
      </c>
    </row>
    <row r="592" spans="1:17" s="142" customFormat="1" ht="42" customHeight="1" x14ac:dyDescent="0.2">
      <c r="A592" s="243">
        <v>429</v>
      </c>
      <c r="B592" s="243" t="s">
        <v>137</v>
      </c>
      <c r="C592" s="243" t="s">
        <v>762</v>
      </c>
      <c r="D592" s="244" t="str">
        <f t="shared" si="2"/>
        <v>PPL Rank: 429       
Pelican Rapids                                    
Watermain - TH59 and TH108</v>
      </c>
      <c r="E592" s="207" t="s">
        <v>1416</v>
      </c>
      <c r="F592" s="207">
        <v>4</v>
      </c>
      <c r="G592" s="194" t="s">
        <v>1415</v>
      </c>
      <c r="H592" s="194" t="s">
        <v>1413</v>
      </c>
      <c r="I592" s="195">
        <v>45079</v>
      </c>
      <c r="J592" s="226">
        <v>0</v>
      </c>
      <c r="K592" s="226">
        <v>0</v>
      </c>
      <c r="L592" s="218">
        <v>0</v>
      </c>
      <c r="M592" s="218">
        <v>0</v>
      </c>
      <c r="N592" s="218">
        <v>0</v>
      </c>
      <c r="O592" s="196"/>
      <c r="Q592" s="194">
        <f>VLOOKUP($A592,'[2]Project Data'!$C$6:$BS$682,67,FALSE)</f>
        <v>0</v>
      </c>
    </row>
    <row r="593" spans="1:17" s="142" customFormat="1" ht="42" customHeight="1" x14ac:dyDescent="0.2">
      <c r="A593" s="243">
        <v>516</v>
      </c>
      <c r="B593" s="243" t="s">
        <v>534</v>
      </c>
      <c r="C593" s="243" t="s">
        <v>310</v>
      </c>
      <c r="D593" s="244" t="str">
        <f t="shared" si="2"/>
        <v>PPL Rank: 516       
Pemberton                                         
Storage - Tower Rehab</v>
      </c>
      <c r="E593" s="207" t="s">
        <v>1414</v>
      </c>
      <c r="F593" s="207">
        <v>9</v>
      </c>
      <c r="G593" s="194" t="s">
        <v>1413</v>
      </c>
      <c r="H593" s="194" t="s">
        <v>1413</v>
      </c>
      <c r="I593" s="195">
        <v>0</v>
      </c>
      <c r="J593" s="226">
        <v>0</v>
      </c>
      <c r="K593" s="226">
        <v>0</v>
      </c>
      <c r="L593" s="218">
        <v>0</v>
      </c>
      <c r="M593" s="218">
        <v>0</v>
      </c>
      <c r="N593" s="218">
        <v>0</v>
      </c>
      <c r="O593" s="196"/>
      <c r="Q593" s="194">
        <f>VLOOKUP($A593,'[2]Project Data'!$C$6:$BS$682,67,FALSE)</f>
        <v>0</v>
      </c>
    </row>
    <row r="594" spans="1:17" s="142" customFormat="1" ht="42" customHeight="1" x14ac:dyDescent="0.2">
      <c r="A594" s="243">
        <v>517</v>
      </c>
      <c r="B594" s="243" t="s">
        <v>534</v>
      </c>
      <c r="C594" s="243" t="s">
        <v>1341</v>
      </c>
      <c r="D594" s="244" t="str">
        <f t="shared" si="2"/>
        <v>PPL Rank: 517       
Pemberton                                         
Source - New Well House</v>
      </c>
      <c r="E594" s="207" t="s">
        <v>1414</v>
      </c>
      <c r="F594" s="207">
        <v>9</v>
      </c>
      <c r="G594" s="194" t="s">
        <v>1413</v>
      </c>
      <c r="H594" s="194" t="s">
        <v>1413</v>
      </c>
      <c r="I594" s="195">
        <v>0</v>
      </c>
      <c r="J594" s="226">
        <v>0</v>
      </c>
      <c r="K594" s="226">
        <v>0</v>
      </c>
      <c r="L594" s="218">
        <v>0</v>
      </c>
      <c r="M594" s="218">
        <v>0</v>
      </c>
      <c r="N594" s="218">
        <v>0</v>
      </c>
      <c r="O594" s="196"/>
      <c r="Q594" s="194">
        <f>VLOOKUP($A594,'[2]Project Data'!$C$6:$BS$682,67,FALSE)</f>
        <v>0</v>
      </c>
    </row>
    <row r="595" spans="1:17" s="142" customFormat="1" ht="42" customHeight="1" x14ac:dyDescent="0.2">
      <c r="A595" s="243">
        <v>518</v>
      </c>
      <c r="B595" s="243" t="s">
        <v>534</v>
      </c>
      <c r="C595" s="243" t="s">
        <v>1071</v>
      </c>
      <c r="D595" s="244" t="str">
        <f t="shared" si="2"/>
        <v>PPL Rank: 518       
Pemberton                                         
Watermain - System Improvements</v>
      </c>
      <c r="E595" s="207" t="s">
        <v>1414</v>
      </c>
      <c r="F595" s="207">
        <v>9</v>
      </c>
      <c r="G595" s="194" t="s">
        <v>1413</v>
      </c>
      <c r="H595" s="194" t="s">
        <v>1413</v>
      </c>
      <c r="I595" s="195">
        <v>0</v>
      </c>
      <c r="J595" s="226">
        <v>0</v>
      </c>
      <c r="K595" s="226">
        <v>0</v>
      </c>
      <c r="L595" s="218">
        <v>0</v>
      </c>
      <c r="M595" s="218">
        <v>0</v>
      </c>
      <c r="N595" s="218">
        <v>0</v>
      </c>
      <c r="O595" s="196"/>
      <c r="Q595" s="194">
        <f>VLOOKUP($A595,'[2]Project Data'!$C$6:$BS$682,67,FALSE)</f>
        <v>0</v>
      </c>
    </row>
    <row r="596" spans="1:17" s="142" customFormat="1" ht="42" customHeight="1" x14ac:dyDescent="0.2">
      <c r="A596" s="243">
        <v>519</v>
      </c>
      <c r="B596" s="243" t="s">
        <v>534</v>
      </c>
      <c r="C596" s="243" t="s">
        <v>307</v>
      </c>
      <c r="D596" s="244" t="str">
        <f t="shared" si="2"/>
        <v>PPL Rank: 519       
Pemberton                                         
Conservation - Replace Meters</v>
      </c>
      <c r="E596" s="207" t="s">
        <v>1414</v>
      </c>
      <c r="F596" s="207">
        <v>9</v>
      </c>
      <c r="G596" s="194" t="s">
        <v>1413</v>
      </c>
      <c r="H596" s="194" t="s">
        <v>1413</v>
      </c>
      <c r="I596" s="195">
        <v>0</v>
      </c>
      <c r="J596" s="226">
        <v>0</v>
      </c>
      <c r="K596" s="226">
        <v>0</v>
      </c>
      <c r="L596" s="218">
        <v>0</v>
      </c>
      <c r="M596" s="218">
        <v>0</v>
      </c>
      <c r="N596" s="218">
        <v>0</v>
      </c>
      <c r="O596" s="196"/>
      <c r="Q596" s="194">
        <f>VLOOKUP($A596,'[2]Project Data'!$C$6:$BS$682,67,FALSE)</f>
        <v>0</v>
      </c>
    </row>
    <row r="597" spans="1:17" s="142" customFormat="1" ht="42" customHeight="1" x14ac:dyDescent="0.2">
      <c r="A597" s="243">
        <v>704</v>
      </c>
      <c r="B597" s="243" t="s">
        <v>535</v>
      </c>
      <c r="C597" s="243" t="s">
        <v>536</v>
      </c>
      <c r="D597" s="244" t="str">
        <f t="shared" ref="D597:D660" si="3">"PPL Rank: "&amp;A597&amp;REPT(" ",10-LEN(A597))&amp;CHAR(10)&amp;B597&amp;REPT(" ",50-LEN(B597))&amp;CHAR(10)&amp;C597</f>
        <v>PPL Rank: 704       
Pennock                                           
Storage - Repl with 50,000 Gal Tower</v>
      </c>
      <c r="E597" s="207" t="s">
        <v>165</v>
      </c>
      <c r="F597" s="207" t="s">
        <v>1423</v>
      </c>
      <c r="G597" s="194" t="s">
        <v>1413</v>
      </c>
      <c r="H597" s="194" t="s">
        <v>1413</v>
      </c>
      <c r="I597" s="195">
        <v>0</v>
      </c>
      <c r="J597" s="226">
        <v>0</v>
      </c>
      <c r="K597" s="226">
        <v>0</v>
      </c>
      <c r="L597" s="218">
        <v>0</v>
      </c>
      <c r="M597" s="218">
        <v>0</v>
      </c>
      <c r="N597" s="218">
        <v>0</v>
      </c>
      <c r="O597" s="196"/>
      <c r="Q597" s="194">
        <f>VLOOKUP($A597,'[2]Project Data'!$C$6:$BS$682,67,FALSE)</f>
        <v>0</v>
      </c>
    </row>
    <row r="598" spans="1:17" s="142" customFormat="1" ht="42" customHeight="1" x14ac:dyDescent="0.2">
      <c r="A598" s="243">
        <v>147</v>
      </c>
      <c r="B598" s="243" t="s">
        <v>138</v>
      </c>
      <c r="C598" s="243" t="s">
        <v>537</v>
      </c>
      <c r="D598" s="244" t="str">
        <f t="shared" si="3"/>
        <v>PPL Rank: 147       
Perham                                            
Source - Well #10, Seal #3 &amp; 4</v>
      </c>
      <c r="E598" s="207" t="s">
        <v>1416</v>
      </c>
      <c r="F598" s="207">
        <v>4</v>
      </c>
      <c r="G598" s="194" t="s">
        <v>1413</v>
      </c>
      <c r="H598" s="194" t="s">
        <v>1413</v>
      </c>
      <c r="I598" s="195">
        <v>0</v>
      </c>
      <c r="J598" s="226">
        <v>0</v>
      </c>
      <c r="K598" s="226">
        <v>0</v>
      </c>
      <c r="L598" s="218">
        <v>0</v>
      </c>
      <c r="M598" s="218">
        <v>0</v>
      </c>
      <c r="N598" s="218">
        <v>0</v>
      </c>
      <c r="O598" s="196"/>
      <c r="Q598" s="194">
        <f>VLOOKUP($A598,'[2]Project Data'!$C$6:$BS$682,67,FALSE)</f>
        <v>0</v>
      </c>
    </row>
    <row r="599" spans="1:17" s="142" customFormat="1" ht="42" customHeight="1" x14ac:dyDescent="0.2">
      <c r="A599" s="243">
        <v>364</v>
      </c>
      <c r="B599" s="243" t="s">
        <v>138</v>
      </c>
      <c r="C599" s="243" t="s">
        <v>1342</v>
      </c>
      <c r="D599" s="244" t="str">
        <f t="shared" si="3"/>
        <v>PPL Rank: 364       
Perham                                            
Watermain - Main Street Reconstruction</v>
      </c>
      <c r="E599" s="207" t="s">
        <v>1416</v>
      </c>
      <c r="F599" s="207">
        <v>4</v>
      </c>
      <c r="G599" s="194" t="s">
        <v>1413</v>
      </c>
      <c r="H599" s="194" t="s">
        <v>1415</v>
      </c>
      <c r="I599" s="195">
        <v>0</v>
      </c>
      <c r="J599" s="226">
        <v>0</v>
      </c>
      <c r="K599" s="226">
        <v>0</v>
      </c>
      <c r="L599" s="218">
        <v>0</v>
      </c>
      <c r="M599" s="218">
        <v>0</v>
      </c>
      <c r="N599" s="218">
        <v>0</v>
      </c>
      <c r="O599" s="196"/>
      <c r="Q599" s="194">
        <f>VLOOKUP($A599,'[2]Project Data'!$C$6:$BS$682,67,FALSE)</f>
        <v>0</v>
      </c>
    </row>
    <row r="600" spans="1:17" s="142" customFormat="1" ht="42" customHeight="1" x14ac:dyDescent="0.2">
      <c r="A600" s="243">
        <v>223</v>
      </c>
      <c r="B600" s="243" t="s">
        <v>1343</v>
      </c>
      <c r="C600" s="243" t="s">
        <v>350</v>
      </c>
      <c r="D600" s="244" t="str">
        <f t="shared" si="3"/>
        <v>PPL Rank: 223       
Perley                                            
Watermain - Replace &amp; Loop</v>
      </c>
      <c r="E600" s="207" t="s">
        <v>1411</v>
      </c>
      <c r="F600" s="207">
        <v>1</v>
      </c>
      <c r="G600" s="194" t="s">
        <v>1413</v>
      </c>
      <c r="H600" s="194" t="s">
        <v>1413</v>
      </c>
      <c r="I600" s="195">
        <v>0</v>
      </c>
      <c r="J600" s="226">
        <v>0</v>
      </c>
      <c r="K600" s="226">
        <v>0</v>
      </c>
      <c r="L600" s="218">
        <v>0</v>
      </c>
      <c r="M600" s="218">
        <v>0</v>
      </c>
      <c r="N600" s="218">
        <v>0</v>
      </c>
      <c r="O600" s="196"/>
      <c r="Q600" s="194">
        <f>VLOOKUP($A600,'[2]Project Data'!$C$6:$BS$682,67,FALSE)</f>
        <v>0</v>
      </c>
    </row>
    <row r="601" spans="1:17" s="142" customFormat="1" ht="42" customHeight="1" x14ac:dyDescent="0.2">
      <c r="A601" s="243">
        <v>594</v>
      </c>
      <c r="B601" s="243" t="s">
        <v>1343</v>
      </c>
      <c r="C601" s="243" t="s">
        <v>307</v>
      </c>
      <c r="D601" s="244" t="str">
        <f t="shared" si="3"/>
        <v>PPL Rank: 594       
Perley                                            
Conservation - Replace Meters</v>
      </c>
      <c r="E601" s="207" t="s">
        <v>1411</v>
      </c>
      <c r="F601" s="207">
        <v>1</v>
      </c>
      <c r="G601" s="194" t="s">
        <v>1413</v>
      </c>
      <c r="H601" s="194" t="s">
        <v>1413</v>
      </c>
      <c r="I601" s="195">
        <v>0</v>
      </c>
      <c r="J601" s="226">
        <v>0</v>
      </c>
      <c r="K601" s="226">
        <v>0</v>
      </c>
      <c r="L601" s="218">
        <v>0</v>
      </c>
      <c r="M601" s="218">
        <v>0</v>
      </c>
      <c r="N601" s="218">
        <v>0</v>
      </c>
      <c r="O601" s="196"/>
      <c r="Q601" s="194">
        <f>VLOOKUP($A601,'[2]Project Data'!$C$6:$BS$682,67,FALSE)</f>
        <v>0</v>
      </c>
    </row>
    <row r="602" spans="1:17" s="142" customFormat="1" ht="42" customHeight="1" x14ac:dyDescent="0.2">
      <c r="A602" s="243">
        <v>595</v>
      </c>
      <c r="B602" s="243" t="s">
        <v>1343</v>
      </c>
      <c r="C602" s="243" t="s">
        <v>1344</v>
      </c>
      <c r="D602" s="244" t="str">
        <f t="shared" si="3"/>
        <v>PPL Rank: 595       
Perley                                            
Other - Connect to Regional Water</v>
      </c>
      <c r="E602" s="207" t="s">
        <v>1411</v>
      </c>
      <c r="F602" s="207">
        <v>1</v>
      </c>
      <c r="G602" s="194" t="s">
        <v>1413</v>
      </c>
      <c r="H602" s="194" t="s">
        <v>1413</v>
      </c>
      <c r="I602" s="195">
        <v>0</v>
      </c>
      <c r="J602" s="226">
        <v>0</v>
      </c>
      <c r="K602" s="226">
        <v>0</v>
      </c>
      <c r="L602" s="218">
        <v>0</v>
      </c>
      <c r="M602" s="218">
        <v>0</v>
      </c>
      <c r="N602" s="218">
        <v>0</v>
      </c>
      <c r="O602" s="196"/>
      <c r="Q602" s="194">
        <f>VLOOKUP($A602,'[2]Project Data'!$C$6:$BS$682,67,FALSE)</f>
        <v>0</v>
      </c>
    </row>
    <row r="603" spans="1:17" s="142" customFormat="1" ht="42" customHeight="1" x14ac:dyDescent="0.2">
      <c r="A603" s="243">
        <v>168</v>
      </c>
      <c r="B603" s="243" t="s">
        <v>538</v>
      </c>
      <c r="C603" s="243" t="s">
        <v>539</v>
      </c>
      <c r="D603" s="244" t="str">
        <f t="shared" si="3"/>
        <v>PPL Rank: 168       
Pine City                                         
Watermain - Second River Crossing</v>
      </c>
      <c r="E603" s="207" t="s">
        <v>165</v>
      </c>
      <c r="F603" s="207" t="s">
        <v>1426</v>
      </c>
      <c r="G603" s="194" t="s">
        <v>1413</v>
      </c>
      <c r="H603" s="194" t="s">
        <v>1413</v>
      </c>
      <c r="I603" s="195">
        <v>0</v>
      </c>
      <c r="J603" s="226">
        <v>0</v>
      </c>
      <c r="K603" s="226">
        <v>0</v>
      </c>
      <c r="L603" s="218">
        <v>0</v>
      </c>
      <c r="M603" s="218">
        <v>0</v>
      </c>
      <c r="N603" s="218">
        <v>0</v>
      </c>
      <c r="O603" s="196"/>
      <c r="Q603" s="194">
        <f>VLOOKUP($A603,'[2]Project Data'!$C$6:$BS$682,67,FALSE)</f>
        <v>0</v>
      </c>
    </row>
    <row r="604" spans="1:17" s="142" customFormat="1" ht="42" customHeight="1" x14ac:dyDescent="0.2">
      <c r="A604" s="243">
        <v>169</v>
      </c>
      <c r="B604" s="243" t="s">
        <v>538</v>
      </c>
      <c r="C604" s="243" t="s">
        <v>1073</v>
      </c>
      <c r="D604" s="244" t="str">
        <f t="shared" si="3"/>
        <v>PPL Rank: 169       
Pine City                                         
Watermain - Northwest Looping</v>
      </c>
      <c r="E604" s="207" t="s">
        <v>165</v>
      </c>
      <c r="F604" s="207" t="s">
        <v>1426</v>
      </c>
      <c r="G604" s="194" t="s">
        <v>1413</v>
      </c>
      <c r="H604" s="194" t="s">
        <v>1413</v>
      </c>
      <c r="I604" s="195">
        <v>0</v>
      </c>
      <c r="J604" s="226">
        <v>0</v>
      </c>
      <c r="K604" s="226">
        <v>0</v>
      </c>
      <c r="L604" s="218">
        <v>0</v>
      </c>
      <c r="M604" s="218">
        <v>0</v>
      </c>
      <c r="N604" s="218">
        <v>0</v>
      </c>
      <c r="O604" s="196"/>
      <c r="Q604" s="194">
        <f>VLOOKUP($A604,'[2]Project Data'!$C$6:$BS$682,67,FALSE)</f>
        <v>0</v>
      </c>
    </row>
    <row r="605" spans="1:17" s="142" customFormat="1" ht="42" customHeight="1" x14ac:dyDescent="0.2">
      <c r="A605" s="243">
        <v>17</v>
      </c>
      <c r="B605" s="243" t="s">
        <v>949</v>
      </c>
      <c r="C605" s="243" t="s">
        <v>1074</v>
      </c>
      <c r="D605" s="244" t="str">
        <f t="shared" si="3"/>
        <v>PPL Rank: 17        
Pine River                                        
Treatment - Manganese New Plant</v>
      </c>
      <c r="E605" s="207" t="s">
        <v>1411</v>
      </c>
      <c r="F605" s="207">
        <v>5</v>
      </c>
      <c r="G605" s="194" t="s">
        <v>1415</v>
      </c>
      <c r="H605" s="194" t="s">
        <v>1413</v>
      </c>
      <c r="I605" s="195">
        <v>45013</v>
      </c>
      <c r="J605" s="226">
        <v>45212</v>
      </c>
      <c r="K605" s="226">
        <v>0</v>
      </c>
      <c r="L605" s="218">
        <v>1443030.4178292444</v>
      </c>
      <c r="M605" s="218">
        <v>0</v>
      </c>
      <c r="N605" s="218">
        <v>0</v>
      </c>
      <c r="O605" s="196"/>
      <c r="Q605" s="194">
        <f>VLOOKUP($A605,'[2]Project Data'!$C$6:$BS$682,67,FALSE)</f>
        <v>0</v>
      </c>
    </row>
    <row r="606" spans="1:17" s="142" customFormat="1" ht="42" customHeight="1" x14ac:dyDescent="0.2">
      <c r="A606" s="243">
        <v>42</v>
      </c>
      <c r="B606" s="243" t="s">
        <v>174</v>
      </c>
      <c r="C606" s="243" t="s">
        <v>1345</v>
      </c>
      <c r="D606" s="244" t="str">
        <f t="shared" si="3"/>
        <v>PPL Rank: 42        
Pipestone                                         
Other - LSL Replacement Main St. Area</v>
      </c>
      <c r="E606" s="207" t="s">
        <v>1417</v>
      </c>
      <c r="F606" s="207">
        <v>8</v>
      </c>
      <c r="G606" s="194" t="s">
        <v>1413</v>
      </c>
      <c r="H606" s="194" t="s">
        <v>1415</v>
      </c>
      <c r="I606" s="195">
        <v>0</v>
      </c>
      <c r="J606" s="226">
        <v>0</v>
      </c>
      <c r="K606" s="226">
        <v>0</v>
      </c>
      <c r="L606" s="218">
        <v>0</v>
      </c>
      <c r="M606" s="218">
        <v>0</v>
      </c>
      <c r="N606" s="218">
        <v>0</v>
      </c>
      <c r="O606" s="196"/>
      <c r="Q606" s="194">
        <f>VLOOKUP($A606,'[2]Project Data'!$C$6:$BS$682,67,FALSE)</f>
        <v>0</v>
      </c>
    </row>
    <row r="607" spans="1:17" s="142" customFormat="1" ht="42" customHeight="1" x14ac:dyDescent="0.2">
      <c r="A607" s="243">
        <v>334</v>
      </c>
      <c r="B607" s="243" t="s">
        <v>174</v>
      </c>
      <c r="C607" s="243" t="s">
        <v>1108</v>
      </c>
      <c r="D607" s="244" t="str">
        <f t="shared" si="3"/>
        <v>PPL Rank: 334       
Pipestone                                         
Watermain - Replace NE Area, Ph 3</v>
      </c>
      <c r="E607" s="207" t="s">
        <v>1417</v>
      </c>
      <c r="F607" s="207">
        <v>8</v>
      </c>
      <c r="G607" s="194" t="s">
        <v>1413</v>
      </c>
      <c r="H607" s="194" t="s">
        <v>1413</v>
      </c>
      <c r="I607" s="195">
        <v>0</v>
      </c>
      <c r="J607" s="226">
        <v>0</v>
      </c>
      <c r="K607" s="226">
        <v>0</v>
      </c>
      <c r="L607" s="218">
        <v>641515.20000000007</v>
      </c>
      <c r="M607" s="218">
        <v>0</v>
      </c>
      <c r="N607" s="218">
        <v>0</v>
      </c>
      <c r="O607" s="196"/>
      <c r="Q607" s="194">
        <f>VLOOKUP($A607,'[2]Project Data'!$C$6:$BS$682,67,FALSE)</f>
        <v>0</v>
      </c>
    </row>
    <row r="608" spans="1:17" s="142" customFormat="1" ht="42" customHeight="1" x14ac:dyDescent="0.2">
      <c r="A608" s="243">
        <v>335</v>
      </c>
      <c r="B608" s="243" t="s">
        <v>174</v>
      </c>
      <c r="C608" s="243" t="s">
        <v>1109</v>
      </c>
      <c r="D608" s="244" t="str">
        <f t="shared" si="3"/>
        <v>PPL Rank: 335       
Pipestone                                         
Watermain - Replace NE Area, Ph 2</v>
      </c>
      <c r="E608" s="207" t="s">
        <v>1417</v>
      </c>
      <c r="F608" s="207">
        <v>8</v>
      </c>
      <c r="G608" s="194" t="s">
        <v>1415</v>
      </c>
      <c r="H608" s="194" t="s">
        <v>1413</v>
      </c>
      <c r="I608" s="195">
        <v>45016</v>
      </c>
      <c r="J608" s="226">
        <v>45238</v>
      </c>
      <c r="K608" s="226">
        <v>0</v>
      </c>
      <c r="L608" s="218">
        <v>2386860</v>
      </c>
      <c r="M608" s="218">
        <v>0</v>
      </c>
      <c r="N608" s="218">
        <v>0</v>
      </c>
      <c r="O608" s="196"/>
      <c r="Q608" s="194">
        <f>VLOOKUP($A608,'[2]Project Data'!$C$6:$BS$682,67,FALSE)</f>
        <v>0</v>
      </c>
    </row>
    <row r="609" spans="1:17" s="142" customFormat="1" ht="42" customHeight="1" x14ac:dyDescent="0.2">
      <c r="A609" s="243">
        <v>418</v>
      </c>
      <c r="B609" s="243" t="s">
        <v>174</v>
      </c>
      <c r="C609" s="243" t="s">
        <v>1346</v>
      </c>
      <c r="D609" s="244" t="str">
        <f t="shared" si="3"/>
        <v>PPL Rank: 418       
Pipestone                                         
Watermain - Replace Main St. area</v>
      </c>
      <c r="E609" s="207" t="s">
        <v>1417</v>
      </c>
      <c r="F609" s="207">
        <v>8</v>
      </c>
      <c r="G609" s="194" t="s">
        <v>1413</v>
      </c>
      <c r="H609" s="194" t="s">
        <v>1413</v>
      </c>
      <c r="I609" s="195">
        <v>0</v>
      </c>
      <c r="J609" s="226">
        <v>0</v>
      </c>
      <c r="K609" s="226">
        <v>0</v>
      </c>
      <c r="L609" s="218">
        <v>0</v>
      </c>
      <c r="M609" s="218">
        <v>0</v>
      </c>
      <c r="N609" s="218">
        <v>0</v>
      </c>
      <c r="O609" s="196"/>
      <c r="Q609" s="194">
        <f>VLOOKUP($A609,'[2]Project Data'!$C$6:$BS$682,67,FALSE)</f>
        <v>0</v>
      </c>
    </row>
    <row r="610" spans="1:17" s="142" customFormat="1" ht="42" customHeight="1" x14ac:dyDescent="0.2">
      <c r="A610" s="243">
        <v>676</v>
      </c>
      <c r="B610" s="243" t="s">
        <v>540</v>
      </c>
      <c r="C610" s="243" t="s">
        <v>541</v>
      </c>
      <c r="D610" s="244" t="str">
        <f t="shared" si="3"/>
        <v>PPL Rank: 676       
Plato                                             
Source - Additional Well #4</v>
      </c>
      <c r="E610" s="207" t="s">
        <v>165</v>
      </c>
      <c r="F610" s="207" t="s">
        <v>1423</v>
      </c>
      <c r="G610" s="194" t="s">
        <v>1413</v>
      </c>
      <c r="H610" s="194" t="s">
        <v>1413</v>
      </c>
      <c r="I610" s="195">
        <v>0</v>
      </c>
      <c r="J610" s="226">
        <v>0</v>
      </c>
      <c r="K610" s="226">
        <v>0</v>
      </c>
      <c r="L610" s="218">
        <v>0</v>
      </c>
      <c r="M610" s="218">
        <v>0</v>
      </c>
      <c r="N610" s="218">
        <v>0</v>
      </c>
      <c r="O610" s="196"/>
      <c r="Q610" s="194">
        <f>VLOOKUP($A610,'[2]Project Data'!$C$6:$BS$682,67,FALSE)</f>
        <v>0</v>
      </c>
    </row>
    <row r="611" spans="1:17" s="142" customFormat="1" ht="42" customHeight="1" x14ac:dyDescent="0.2">
      <c r="A611" s="243">
        <v>677</v>
      </c>
      <c r="B611" s="243" t="s">
        <v>540</v>
      </c>
      <c r="C611" s="243" t="s">
        <v>403</v>
      </c>
      <c r="D611" s="244" t="str">
        <f t="shared" si="3"/>
        <v>PPL Rank: 677       
Plato                                             
Treatment - New Plant, Remove Fe/Mn</v>
      </c>
      <c r="E611" s="207" t="s">
        <v>165</v>
      </c>
      <c r="F611" s="207" t="s">
        <v>1423</v>
      </c>
      <c r="G611" s="194" t="s">
        <v>1413</v>
      </c>
      <c r="H611" s="194" t="s">
        <v>1413</v>
      </c>
      <c r="I611" s="195">
        <v>0</v>
      </c>
      <c r="J611" s="226">
        <v>0</v>
      </c>
      <c r="K611" s="226">
        <v>0</v>
      </c>
      <c r="L611" s="218">
        <v>0</v>
      </c>
      <c r="M611" s="218">
        <v>0</v>
      </c>
      <c r="N611" s="218">
        <v>0</v>
      </c>
      <c r="O611" s="196"/>
      <c r="Q611" s="194">
        <f>VLOOKUP($A611,'[2]Project Data'!$C$6:$BS$682,67,FALSE)</f>
        <v>0</v>
      </c>
    </row>
    <row r="612" spans="1:17" s="142" customFormat="1" ht="42" customHeight="1" x14ac:dyDescent="0.2">
      <c r="A612" s="243">
        <v>776</v>
      </c>
      <c r="B612" s="243" t="s">
        <v>540</v>
      </c>
      <c r="C612" s="243" t="s">
        <v>542</v>
      </c>
      <c r="D612" s="244" t="str">
        <f t="shared" si="3"/>
        <v>PPL Rank: 776       
Plato                                             
Storage - Repl w/100,000 Gallon Tower</v>
      </c>
      <c r="E612" s="207" t="s">
        <v>165</v>
      </c>
      <c r="F612" s="207" t="s">
        <v>1423</v>
      </c>
      <c r="G612" s="194" t="s">
        <v>1413</v>
      </c>
      <c r="H612" s="194" t="s">
        <v>1413</v>
      </c>
      <c r="I612" s="195">
        <v>0</v>
      </c>
      <c r="J612" s="226">
        <v>0</v>
      </c>
      <c r="K612" s="226">
        <v>0</v>
      </c>
      <c r="L612" s="218">
        <v>0</v>
      </c>
      <c r="M612" s="218">
        <v>0</v>
      </c>
      <c r="N612" s="218">
        <v>0</v>
      </c>
      <c r="O612" s="196"/>
      <c r="Q612" s="194">
        <f>VLOOKUP($A612,'[2]Project Data'!$C$6:$BS$682,67,FALSE)</f>
        <v>0</v>
      </c>
    </row>
    <row r="613" spans="1:17" s="142" customFormat="1" ht="42" customHeight="1" x14ac:dyDescent="0.2">
      <c r="A613" s="243">
        <v>652</v>
      </c>
      <c r="B613" s="243" t="s">
        <v>229</v>
      </c>
      <c r="C613" s="243" t="s">
        <v>543</v>
      </c>
      <c r="D613" s="244" t="str">
        <f t="shared" si="3"/>
        <v>PPL Rank: 652       
Plummer                                           
Watermain - Loop Poplar Street</v>
      </c>
      <c r="E613" s="207" t="s">
        <v>1411</v>
      </c>
      <c r="F613" s="207">
        <v>1</v>
      </c>
      <c r="G613" s="194" t="s">
        <v>1413</v>
      </c>
      <c r="H613" s="194" t="s">
        <v>1413</v>
      </c>
      <c r="I613" s="195">
        <v>0</v>
      </c>
      <c r="J613" s="226">
        <v>0</v>
      </c>
      <c r="K613" s="226">
        <v>0</v>
      </c>
      <c r="L613" s="218">
        <v>0</v>
      </c>
      <c r="M613" s="218" t="s">
        <v>1424</v>
      </c>
      <c r="N613" s="218">
        <v>0</v>
      </c>
      <c r="O613" s="196"/>
      <c r="Q613" s="194">
        <f>VLOOKUP($A613,'[2]Project Data'!$C$6:$BS$682,67,FALSE)</f>
        <v>0</v>
      </c>
    </row>
    <row r="614" spans="1:17" s="142" customFormat="1" ht="42" customHeight="1" x14ac:dyDescent="0.2">
      <c r="A614" s="243">
        <v>712</v>
      </c>
      <c r="B614" s="243" t="s">
        <v>229</v>
      </c>
      <c r="C614" s="243" t="s">
        <v>378</v>
      </c>
      <c r="D614" s="244" t="str">
        <f t="shared" si="3"/>
        <v>PPL Rank: 712       
Plummer                                           
Storage - New 50,000 Gal Tower</v>
      </c>
      <c r="E614" s="207" t="s">
        <v>1411</v>
      </c>
      <c r="F614" s="207">
        <v>1</v>
      </c>
      <c r="G614" s="194" t="s">
        <v>1413</v>
      </c>
      <c r="H614" s="194" t="s">
        <v>1413</v>
      </c>
      <c r="I614" s="195">
        <v>0</v>
      </c>
      <c r="J614" s="226">
        <v>0</v>
      </c>
      <c r="K614" s="226">
        <v>0</v>
      </c>
      <c r="L614" s="218">
        <v>0</v>
      </c>
      <c r="M614" s="218" t="s">
        <v>1424</v>
      </c>
      <c r="N614" s="218">
        <v>0</v>
      </c>
      <c r="O614" s="196"/>
      <c r="Q614" s="194">
        <f>VLOOKUP($A614,'[2]Project Data'!$C$6:$BS$682,67,FALSE)</f>
        <v>0</v>
      </c>
    </row>
    <row r="615" spans="1:17" s="142" customFormat="1" ht="42" customHeight="1" x14ac:dyDescent="0.2">
      <c r="A615" s="243">
        <v>713</v>
      </c>
      <c r="B615" s="243" t="s">
        <v>229</v>
      </c>
      <c r="C615" s="243" t="s">
        <v>329</v>
      </c>
      <c r="D615" s="244" t="str">
        <f t="shared" si="3"/>
        <v>PPL Rank: 713       
Plummer                                           
Conservation - Install Meters</v>
      </c>
      <c r="E615" s="207" t="s">
        <v>1411</v>
      </c>
      <c r="F615" s="207">
        <v>1</v>
      </c>
      <c r="G615" s="194" t="s">
        <v>1413</v>
      </c>
      <c r="H615" s="194" t="s">
        <v>1413</v>
      </c>
      <c r="I615" s="195">
        <v>0</v>
      </c>
      <c r="J615" s="226">
        <v>0</v>
      </c>
      <c r="K615" s="226">
        <v>0</v>
      </c>
      <c r="L615" s="218">
        <v>0</v>
      </c>
      <c r="M615" s="218" t="s">
        <v>1424</v>
      </c>
      <c r="N615" s="218">
        <v>0</v>
      </c>
      <c r="O615" s="196"/>
      <c r="Q615" s="194">
        <f>VLOOKUP($A615,'[2]Project Data'!$C$6:$BS$682,67,FALSE)</f>
        <v>0</v>
      </c>
    </row>
    <row r="616" spans="1:17" s="142" customFormat="1" ht="42" customHeight="1" x14ac:dyDescent="0.2">
      <c r="A616" s="243">
        <v>426</v>
      </c>
      <c r="B616" s="243" t="s">
        <v>844</v>
      </c>
      <c r="C616" s="243" t="s">
        <v>350</v>
      </c>
      <c r="D616" s="244" t="str">
        <f t="shared" si="3"/>
        <v>PPL Rank: 426       
Porter                                            
Watermain - Replace &amp; Loop</v>
      </c>
      <c r="E616" s="207" t="s">
        <v>165</v>
      </c>
      <c r="F616" s="207" t="s">
        <v>1421</v>
      </c>
      <c r="G616" s="194" t="s">
        <v>1413</v>
      </c>
      <c r="H616" s="194" t="s">
        <v>1413</v>
      </c>
      <c r="I616" s="195">
        <v>0</v>
      </c>
      <c r="J616" s="226">
        <v>0</v>
      </c>
      <c r="K616" s="226">
        <v>0</v>
      </c>
      <c r="L616" s="218">
        <v>0</v>
      </c>
      <c r="M616" s="218">
        <v>0</v>
      </c>
      <c r="N616" s="218">
        <v>0</v>
      </c>
      <c r="O616" s="196"/>
      <c r="Q616" s="194">
        <f>VLOOKUP($A616,'[2]Project Data'!$C$6:$BS$682,67,FALSE)</f>
        <v>0</v>
      </c>
    </row>
    <row r="617" spans="1:17" s="142" customFormat="1" ht="42" customHeight="1" x14ac:dyDescent="0.2">
      <c r="A617" s="243">
        <v>34</v>
      </c>
      <c r="B617" s="243" t="s">
        <v>950</v>
      </c>
      <c r="C617" s="243" t="s">
        <v>1016</v>
      </c>
      <c r="D617" s="244" t="str">
        <f t="shared" si="3"/>
        <v>PPL Rank: 34        
Princeton                                         
Other - LSL Replacement</v>
      </c>
      <c r="E617" s="207" t="s">
        <v>165</v>
      </c>
      <c r="F617" s="207" t="s">
        <v>1426</v>
      </c>
      <c r="G617" s="194" t="s">
        <v>1415</v>
      </c>
      <c r="H617" s="194" t="s">
        <v>1413</v>
      </c>
      <c r="I617" s="195">
        <v>0</v>
      </c>
      <c r="J617" s="226">
        <v>0</v>
      </c>
      <c r="K617" s="226">
        <v>0</v>
      </c>
      <c r="L617" s="218">
        <v>0</v>
      </c>
      <c r="M617" s="218">
        <v>0</v>
      </c>
      <c r="N617" s="218">
        <v>0</v>
      </c>
      <c r="O617" s="196"/>
      <c r="Q617" s="194">
        <f>VLOOKUP($A617,'[2]Project Data'!$C$6:$BS$682,67,FALSE)</f>
        <v>0</v>
      </c>
    </row>
    <row r="618" spans="1:17" s="142" customFormat="1" ht="42" customHeight="1" x14ac:dyDescent="0.2">
      <c r="A618" s="243">
        <v>648</v>
      </c>
      <c r="B618" s="243" t="s">
        <v>544</v>
      </c>
      <c r="C618" s="243" t="s">
        <v>300</v>
      </c>
      <c r="D618" s="244" t="str">
        <f t="shared" si="3"/>
        <v>PPL Rank: 648       
Prinsburg                                         
Source - New Well</v>
      </c>
      <c r="E618" s="207" t="s">
        <v>165</v>
      </c>
      <c r="F618" s="207" t="s">
        <v>1423</v>
      </c>
      <c r="G618" s="194" t="s">
        <v>1413</v>
      </c>
      <c r="H618" s="194" t="s">
        <v>1413</v>
      </c>
      <c r="I618" s="195">
        <v>0</v>
      </c>
      <c r="J618" s="226">
        <v>0</v>
      </c>
      <c r="K618" s="226">
        <v>0</v>
      </c>
      <c r="L618" s="218">
        <v>0</v>
      </c>
      <c r="M618" s="218" t="s">
        <v>1424</v>
      </c>
      <c r="N618" s="218">
        <v>0</v>
      </c>
      <c r="O618" s="196"/>
      <c r="Q618" s="194">
        <f>VLOOKUP($A618,'[2]Project Data'!$C$6:$BS$682,67,FALSE)</f>
        <v>100800</v>
      </c>
    </row>
    <row r="619" spans="1:17" s="142" customFormat="1" ht="42" customHeight="1" x14ac:dyDescent="0.2">
      <c r="A619" s="243">
        <v>828</v>
      </c>
      <c r="B619" s="243" t="s">
        <v>544</v>
      </c>
      <c r="C619" s="243" t="s">
        <v>310</v>
      </c>
      <c r="D619" s="244" t="str">
        <f t="shared" si="3"/>
        <v>PPL Rank: 828       
Prinsburg                                         
Storage - Tower Rehab</v>
      </c>
      <c r="E619" s="207" t="s">
        <v>165</v>
      </c>
      <c r="F619" s="207" t="s">
        <v>1423</v>
      </c>
      <c r="G619" s="194" t="s">
        <v>1413</v>
      </c>
      <c r="H619" s="194" t="s">
        <v>1413</v>
      </c>
      <c r="I619" s="195">
        <v>0</v>
      </c>
      <c r="J619" s="226">
        <v>0</v>
      </c>
      <c r="K619" s="226">
        <v>0</v>
      </c>
      <c r="L619" s="218">
        <v>0</v>
      </c>
      <c r="M619" s="218" t="s">
        <v>1424</v>
      </c>
      <c r="N619" s="218">
        <v>0</v>
      </c>
      <c r="O619" s="196"/>
      <c r="Q619" s="194">
        <f>VLOOKUP($A619,'[2]Project Data'!$C$6:$BS$682,67,FALSE)</f>
        <v>0</v>
      </c>
    </row>
    <row r="620" spans="1:17" s="142" customFormat="1" ht="42" customHeight="1" x14ac:dyDescent="0.2">
      <c r="A620" s="243">
        <v>829</v>
      </c>
      <c r="B620" s="243" t="s">
        <v>544</v>
      </c>
      <c r="C620" s="243" t="s">
        <v>545</v>
      </c>
      <c r="D620" s="244" t="str">
        <f t="shared" si="3"/>
        <v>PPL Rank: 829       
Prinsburg                                         
Watermain - Phase 2 Repl Cast Iron Mains</v>
      </c>
      <c r="E620" s="207" t="s">
        <v>165</v>
      </c>
      <c r="F620" s="207" t="s">
        <v>1423</v>
      </c>
      <c r="G620" s="194" t="s">
        <v>1413</v>
      </c>
      <c r="H620" s="194" t="s">
        <v>1413</v>
      </c>
      <c r="I620" s="195">
        <v>0</v>
      </c>
      <c r="J620" s="226">
        <v>0</v>
      </c>
      <c r="K620" s="226">
        <v>0</v>
      </c>
      <c r="L620" s="218">
        <v>0</v>
      </c>
      <c r="M620" s="218" t="s">
        <v>1424</v>
      </c>
      <c r="N620" s="218">
        <v>0</v>
      </c>
      <c r="O620" s="196"/>
      <c r="Q620" s="194">
        <f>VLOOKUP($A620,'[2]Project Data'!$C$6:$BS$682,67,FALSE)</f>
        <v>0</v>
      </c>
    </row>
    <row r="621" spans="1:17" s="142" customFormat="1" ht="42" customHeight="1" x14ac:dyDescent="0.2">
      <c r="A621" s="243">
        <v>830</v>
      </c>
      <c r="B621" s="243" t="s">
        <v>544</v>
      </c>
      <c r="C621" s="243" t="s">
        <v>307</v>
      </c>
      <c r="D621" s="244" t="str">
        <f t="shared" si="3"/>
        <v>PPL Rank: 830       
Prinsburg                                         
Conservation - Replace Meters</v>
      </c>
      <c r="E621" s="207" t="s">
        <v>165</v>
      </c>
      <c r="F621" s="207" t="s">
        <v>1423</v>
      </c>
      <c r="G621" s="194" t="s">
        <v>1413</v>
      </c>
      <c r="H621" s="194" t="s">
        <v>1413</v>
      </c>
      <c r="I621" s="195">
        <v>0</v>
      </c>
      <c r="J621" s="226">
        <v>0</v>
      </c>
      <c r="K621" s="226">
        <v>0</v>
      </c>
      <c r="L621" s="218">
        <v>0</v>
      </c>
      <c r="M621" s="218" t="s">
        <v>1424</v>
      </c>
      <c r="N621" s="218">
        <v>0</v>
      </c>
      <c r="O621" s="196"/>
      <c r="Q621" s="194">
        <f>VLOOKUP($A621,'[2]Project Data'!$C$6:$BS$682,67,FALSE)</f>
        <v>0</v>
      </c>
    </row>
    <row r="622" spans="1:17" s="142" customFormat="1" ht="42" customHeight="1" x14ac:dyDescent="0.2">
      <c r="A622" s="243">
        <v>620</v>
      </c>
      <c r="B622" s="243" t="s">
        <v>140</v>
      </c>
      <c r="C622" s="243" t="s">
        <v>1347</v>
      </c>
      <c r="D622" s="244" t="str">
        <f t="shared" si="3"/>
        <v>PPL Rank: 620       
Proctor                                           
Watermain - Repl 2nd St. to Westgate Blv</v>
      </c>
      <c r="E622" s="207" t="s">
        <v>1416</v>
      </c>
      <c r="F622" s="207" t="s">
        <v>1422</v>
      </c>
      <c r="G622" s="194" t="s">
        <v>1413</v>
      </c>
      <c r="H622" s="194" t="s">
        <v>1413</v>
      </c>
      <c r="I622" s="195">
        <v>0</v>
      </c>
      <c r="J622" s="226">
        <v>0</v>
      </c>
      <c r="K622" s="226">
        <v>0</v>
      </c>
      <c r="L622" s="218">
        <v>0</v>
      </c>
      <c r="M622" s="218">
        <v>0</v>
      </c>
      <c r="N622" s="218">
        <v>0</v>
      </c>
      <c r="O622" s="196"/>
      <c r="Q622" s="194">
        <f>VLOOKUP($A622,'[2]Project Data'!$C$6:$BS$682,67,FALSE)</f>
        <v>0</v>
      </c>
    </row>
    <row r="623" spans="1:17" s="142" customFormat="1" ht="42" customHeight="1" x14ac:dyDescent="0.2">
      <c r="A623" s="243">
        <v>755</v>
      </c>
      <c r="B623" s="243" t="s">
        <v>140</v>
      </c>
      <c r="C623" s="243" t="s">
        <v>546</v>
      </c>
      <c r="D623" s="244" t="str">
        <f t="shared" si="3"/>
        <v>PPL Rank: 755       
Proctor                                           
Watermain - Replace Various Blocks</v>
      </c>
      <c r="E623" s="207" t="s">
        <v>1416</v>
      </c>
      <c r="F623" s="207" t="s">
        <v>1422</v>
      </c>
      <c r="G623" s="194" t="s">
        <v>1413</v>
      </c>
      <c r="H623" s="194" t="s">
        <v>1413</v>
      </c>
      <c r="I623" s="195">
        <v>0</v>
      </c>
      <c r="J623" s="226">
        <v>0</v>
      </c>
      <c r="K623" s="226">
        <v>0</v>
      </c>
      <c r="L623" s="218">
        <v>0</v>
      </c>
      <c r="M623" s="218">
        <v>0</v>
      </c>
      <c r="N623" s="218">
        <v>0</v>
      </c>
      <c r="O623" s="196"/>
      <c r="Q623" s="194">
        <f>VLOOKUP($A623,'[2]Project Data'!$C$6:$BS$682,67,FALSE)</f>
        <v>0</v>
      </c>
    </row>
    <row r="624" spans="1:17" s="142" customFormat="1" ht="42" customHeight="1" x14ac:dyDescent="0.2">
      <c r="A624" s="243">
        <v>697</v>
      </c>
      <c r="B624" s="243" t="s">
        <v>713</v>
      </c>
      <c r="C624" s="243" t="s">
        <v>597</v>
      </c>
      <c r="D624" s="244" t="str">
        <f t="shared" si="3"/>
        <v>PPL Rank: 697       
Ramsey                                            
Treatment - Plant Improvements</v>
      </c>
      <c r="E624" s="207" t="s">
        <v>1420</v>
      </c>
      <c r="F624" s="207">
        <v>11</v>
      </c>
      <c r="G624" s="194" t="s">
        <v>1413</v>
      </c>
      <c r="H624" s="194" t="s">
        <v>1413</v>
      </c>
      <c r="I624" s="195">
        <v>0</v>
      </c>
      <c r="J624" s="226">
        <v>0</v>
      </c>
      <c r="K624" s="226">
        <v>0</v>
      </c>
      <c r="L624" s="218">
        <v>0</v>
      </c>
      <c r="M624" s="218">
        <v>0</v>
      </c>
      <c r="N624" s="218">
        <v>0</v>
      </c>
      <c r="O624" s="196"/>
      <c r="Q624" s="194">
        <f>VLOOKUP($A624,'[2]Project Data'!$C$6:$BS$682,67,FALSE)</f>
        <v>0</v>
      </c>
    </row>
    <row r="625" spans="1:17" s="142" customFormat="1" ht="42" customHeight="1" x14ac:dyDescent="0.2">
      <c r="A625" s="243">
        <v>442</v>
      </c>
      <c r="B625" s="243" t="s">
        <v>676</v>
      </c>
      <c r="C625" s="243" t="s">
        <v>763</v>
      </c>
      <c r="D625" s="244" t="str">
        <f t="shared" si="3"/>
        <v>PPL Rank: 442       
Randall                                           
Watermain - Water System Improvements</v>
      </c>
      <c r="E625" s="207" t="s">
        <v>1411</v>
      </c>
      <c r="F625" s="207">
        <v>5</v>
      </c>
      <c r="G625" s="194" t="s">
        <v>1413</v>
      </c>
      <c r="H625" s="194" t="s">
        <v>1415</v>
      </c>
      <c r="I625" s="195">
        <v>45064</v>
      </c>
      <c r="J625" s="226">
        <v>0</v>
      </c>
      <c r="K625" s="226">
        <v>0</v>
      </c>
      <c r="L625" s="218">
        <v>1579863.65126437</v>
      </c>
      <c r="M625" s="218">
        <v>0</v>
      </c>
      <c r="N625" s="218">
        <v>0</v>
      </c>
      <c r="O625" s="196"/>
      <c r="Q625" s="194">
        <f>VLOOKUP($A625,'[2]Project Data'!$C$6:$BS$682,67,FALSE)</f>
        <v>0</v>
      </c>
    </row>
    <row r="626" spans="1:17" s="142" customFormat="1" ht="42" customHeight="1" x14ac:dyDescent="0.2">
      <c r="A626" s="243">
        <v>443</v>
      </c>
      <c r="B626" s="243" t="s">
        <v>676</v>
      </c>
      <c r="C626" s="243" t="s">
        <v>1075</v>
      </c>
      <c r="D626" s="244" t="str">
        <f t="shared" si="3"/>
        <v>PPL Rank: 443       
Randall                                           
Storage - Storage Improvements</v>
      </c>
      <c r="E626" s="207" t="s">
        <v>1411</v>
      </c>
      <c r="F626" s="207">
        <v>5</v>
      </c>
      <c r="G626" s="194" t="s">
        <v>1413</v>
      </c>
      <c r="H626" s="194" t="s">
        <v>1413</v>
      </c>
      <c r="I626" s="195">
        <v>0</v>
      </c>
      <c r="J626" s="226">
        <v>0</v>
      </c>
      <c r="K626" s="226">
        <v>0</v>
      </c>
      <c r="L626" s="218">
        <v>0</v>
      </c>
      <c r="M626" s="218">
        <v>0</v>
      </c>
      <c r="N626" s="218">
        <v>0</v>
      </c>
      <c r="O626" s="196"/>
      <c r="Q626" s="194">
        <f>VLOOKUP($A626,'[2]Project Data'!$C$6:$BS$682,67,FALSE)</f>
        <v>0</v>
      </c>
    </row>
    <row r="627" spans="1:17" s="142" customFormat="1" ht="42" customHeight="1" x14ac:dyDescent="0.2">
      <c r="A627" s="243">
        <v>444</v>
      </c>
      <c r="B627" s="243" t="s">
        <v>676</v>
      </c>
      <c r="C627" s="243" t="s">
        <v>962</v>
      </c>
      <c r="D627" s="244" t="str">
        <f t="shared" si="3"/>
        <v>PPL Rank: 444       
Randall                                           
Conservation - Meter Replacement</v>
      </c>
      <c r="E627" s="207" t="s">
        <v>1411</v>
      </c>
      <c r="F627" s="207">
        <v>5</v>
      </c>
      <c r="G627" s="194" t="s">
        <v>1413</v>
      </c>
      <c r="H627" s="194" t="s">
        <v>1413</v>
      </c>
      <c r="I627" s="195">
        <v>0</v>
      </c>
      <c r="J627" s="226">
        <v>0</v>
      </c>
      <c r="K627" s="226">
        <v>0</v>
      </c>
      <c r="L627" s="218">
        <v>0</v>
      </c>
      <c r="M627" s="218">
        <v>0</v>
      </c>
      <c r="N627" s="218">
        <v>0</v>
      </c>
      <c r="O627" s="196"/>
      <c r="Q627" s="194">
        <f>VLOOKUP($A627,'[2]Project Data'!$C$6:$BS$682,67,FALSE)</f>
        <v>0</v>
      </c>
    </row>
    <row r="628" spans="1:17" s="142" customFormat="1" ht="42" customHeight="1" x14ac:dyDescent="0.2">
      <c r="A628" s="243">
        <v>225</v>
      </c>
      <c r="B628" s="243" t="s">
        <v>141</v>
      </c>
      <c r="C628" s="243" t="s">
        <v>547</v>
      </c>
      <c r="D628" s="244" t="str">
        <f t="shared" si="3"/>
        <v>PPL Rank: 225       
Randolph                                          
Source  New Well, Rehab Wellhouse</v>
      </c>
      <c r="E628" s="207" t="s">
        <v>1420</v>
      </c>
      <c r="F628" s="207">
        <v>11</v>
      </c>
      <c r="G628" s="194" t="s">
        <v>1413</v>
      </c>
      <c r="H628" s="194" t="s">
        <v>1413</v>
      </c>
      <c r="I628" s="195">
        <v>0</v>
      </c>
      <c r="J628" s="226">
        <v>0</v>
      </c>
      <c r="K628" s="226">
        <v>0</v>
      </c>
      <c r="L628" s="218">
        <v>0</v>
      </c>
      <c r="M628" s="218">
        <v>0</v>
      </c>
      <c r="N628" s="218">
        <v>0</v>
      </c>
      <c r="O628" s="196"/>
      <c r="Q628" s="194">
        <f>VLOOKUP($A628,'[2]Project Data'!$C$6:$BS$682,67,FALSE)</f>
        <v>0</v>
      </c>
    </row>
    <row r="629" spans="1:17" s="142" customFormat="1" ht="42" customHeight="1" x14ac:dyDescent="0.2">
      <c r="A629" s="243">
        <v>68</v>
      </c>
      <c r="B629" s="243" t="s">
        <v>1348</v>
      </c>
      <c r="C629" s="243" t="s">
        <v>1016</v>
      </c>
      <c r="D629" s="244" t="str">
        <f t="shared" si="3"/>
        <v>PPL Rank: 68        
Raymond                                           
Other - LSL Replacement</v>
      </c>
      <c r="E629" s="207" t="s">
        <v>165</v>
      </c>
      <c r="F629" s="207" t="s">
        <v>1423</v>
      </c>
      <c r="G629" s="194" t="s">
        <v>1413</v>
      </c>
      <c r="H629" s="194" t="s">
        <v>1413</v>
      </c>
      <c r="I629" s="195">
        <v>0</v>
      </c>
      <c r="J629" s="226">
        <v>0</v>
      </c>
      <c r="K629" s="226">
        <v>0</v>
      </c>
      <c r="L629" s="218">
        <v>0</v>
      </c>
      <c r="M629" s="218">
        <v>0</v>
      </c>
      <c r="N629" s="218">
        <v>0</v>
      </c>
      <c r="O629" s="196"/>
      <c r="Q629" s="194">
        <f>VLOOKUP($A629,'[2]Project Data'!$C$6:$BS$682,67,FALSE)</f>
        <v>0</v>
      </c>
    </row>
    <row r="630" spans="1:17" s="142" customFormat="1" ht="42" customHeight="1" x14ac:dyDescent="0.2">
      <c r="A630" s="243">
        <v>213</v>
      </c>
      <c r="B630" s="243" t="s">
        <v>1348</v>
      </c>
      <c r="C630" s="243" t="s">
        <v>326</v>
      </c>
      <c r="D630" s="244" t="str">
        <f t="shared" si="3"/>
        <v>PPL Rank: 213       
Raymond                                           
Treatment - New Plant</v>
      </c>
      <c r="E630" s="207" t="s">
        <v>165</v>
      </c>
      <c r="F630" s="207" t="s">
        <v>1423</v>
      </c>
      <c r="G630" s="194" t="s">
        <v>1413</v>
      </c>
      <c r="H630" s="194" t="s">
        <v>1413</v>
      </c>
      <c r="I630" s="195">
        <v>0</v>
      </c>
      <c r="J630" s="226">
        <v>0</v>
      </c>
      <c r="K630" s="226">
        <v>0</v>
      </c>
      <c r="L630" s="218">
        <v>0</v>
      </c>
      <c r="M630" s="218">
        <v>0</v>
      </c>
      <c r="N630" s="218">
        <v>0</v>
      </c>
      <c r="O630" s="196"/>
      <c r="Q630" s="194">
        <f>VLOOKUP($A630,'[2]Project Data'!$C$6:$BS$682,67,FALSE)</f>
        <v>0</v>
      </c>
    </row>
    <row r="631" spans="1:17" s="142" customFormat="1" ht="42" customHeight="1" x14ac:dyDescent="0.2">
      <c r="A631" s="243">
        <v>240</v>
      </c>
      <c r="B631" s="243" t="s">
        <v>1348</v>
      </c>
      <c r="C631" s="243" t="s">
        <v>302</v>
      </c>
      <c r="D631" s="244" t="str">
        <f t="shared" si="3"/>
        <v>PPL Rank: 240       
Raymond                                           
Storage - New 100,000 Gal Tower</v>
      </c>
      <c r="E631" s="207" t="s">
        <v>165</v>
      </c>
      <c r="F631" s="207" t="s">
        <v>1423</v>
      </c>
      <c r="G631" s="194" t="s">
        <v>1413</v>
      </c>
      <c r="H631" s="194" t="s">
        <v>1413</v>
      </c>
      <c r="I631" s="195">
        <v>0</v>
      </c>
      <c r="J631" s="226">
        <v>0</v>
      </c>
      <c r="K631" s="226">
        <v>0</v>
      </c>
      <c r="L631" s="218">
        <v>0</v>
      </c>
      <c r="M631" s="218">
        <v>0</v>
      </c>
      <c r="N631" s="218">
        <v>0</v>
      </c>
      <c r="O631" s="196"/>
      <c r="Q631" s="194">
        <f>VLOOKUP($A631,'[2]Project Data'!$C$6:$BS$682,67,FALSE)</f>
        <v>0</v>
      </c>
    </row>
    <row r="632" spans="1:17" s="142" customFormat="1" ht="42" customHeight="1" x14ac:dyDescent="0.2">
      <c r="A632" s="243">
        <v>552</v>
      </c>
      <c r="B632" s="243" t="s">
        <v>1348</v>
      </c>
      <c r="C632" s="243" t="s">
        <v>1349</v>
      </c>
      <c r="D632" s="244" t="str">
        <f t="shared" si="3"/>
        <v>PPL Rank: 552       
Raymond                                           
Watermain - Replace Watermain</v>
      </c>
      <c r="E632" s="207" t="s">
        <v>165</v>
      </c>
      <c r="F632" s="207" t="s">
        <v>1423</v>
      </c>
      <c r="G632" s="194" t="s">
        <v>1413</v>
      </c>
      <c r="H632" s="194" t="s">
        <v>1413</v>
      </c>
      <c r="I632" s="195">
        <v>0</v>
      </c>
      <c r="J632" s="226">
        <v>0</v>
      </c>
      <c r="K632" s="226">
        <v>0</v>
      </c>
      <c r="L632" s="218">
        <v>0</v>
      </c>
      <c r="M632" s="218">
        <v>0</v>
      </c>
      <c r="N632" s="218">
        <v>0</v>
      </c>
      <c r="O632" s="196"/>
      <c r="Q632" s="194">
        <f>VLOOKUP($A632,'[2]Project Data'!$C$6:$BS$682,67,FALSE)</f>
        <v>0</v>
      </c>
    </row>
    <row r="633" spans="1:17" s="142" customFormat="1" ht="42" customHeight="1" x14ac:dyDescent="0.2">
      <c r="A633" s="243">
        <v>45</v>
      </c>
      <c r="B633" s="243" t="s">
        <v>548</v>
      </c>
      <c r="C633" s="243" t="s">
        <v>1016</v>
      </c>
      <c r="D633" s="244" t="str">
        <f t="shared" si="3"/>
        <v>PPL Rank: 45        
Red Lake Falls                                    
Other - LSL Replacement</v>
      </c>
      <c r="E633" s="207" t="s">
        <v>1411</v>
      </c>
      <c r="F633" s="207">
        <v>1</v>
      </c>
      <c r="G633" s="194" t="s">
        <v>1413</v>
      </c>
      <c r="H633" s="194" t="s">
        <v>1413</v>
      </c>
      <c r="I633" s="195">
        <v>0</v>
      </c>
      <c r="J633" s="226">
        <v>0</v>
      </c>
      <c r="K633" s="226">
        <v>0</v>
      </c>
      <c r="L633" s="218">
        <v>0</v>
      </c>
      <c r="M633" s="218">
        <v>0</v>
      </c>
      <c r="N633" s="218">
        <v>0</v>
      </c>
      <c r="O633" s="196"/>
      <c r="Q633" s="194">
        <f>VLOOKUP($A633,'[2]Project Data'!$C$6:$BS$682,67,FALSE)</f>
        <v>0</v>
      </c>
    </row>
    <row r="634" spans="1:17" s="142" customFormat="1" ht="42" customHeight="1" x14ac:dyDescent="0.2">
      <c r="A634" s="243">
        <v>493</v>
      </c>
      <c r="B634" s="243" t="s">
        <v>548</v>
      </c>
      <c r="C634" s="243" t="s">
        <v>549</v>
      </c>
      <c r="D634" s="244" t="str">
        <f t="shared" si="3"/>
        <v>PPL Rank: 493       
Red Lake Falls                                    
Watermain - Repl Bottineau Ave/River St.</v>
      </c>
      <c r="E634" s="207" t="s">
        <v>1411</v>
      </c>
      <c r="F634" s="207">
        <v>1</v>
      </c>
      <c r="G634" s="194" t="s">
        <v>1413</v>
      </c>
      <c r="H634" s="194" t="s">
        <v>1413</v>
      </c>
      <c r="I634" s="195">
        <v>0</v>
      </c>
      <c r="J634" s="226">
        <v>0</v>
      </c>
      <c r="K634" s="226">
        <v>1682000</v>
      </c>
      <c r="L634" s="218">
        <v>3207777.5115276086</v>
      </c>
      <c r="M634" s="218" t="s">
        <v>1437</v>
      </c>
      <c r="N634" s="218">
        <v>1682200</v>
      </c>
      <c r="O634" s="196"/>
      <c r="Q634" s="194">
        <f>VLOOKUP($A634,'[2]Project Data'!$C$6:$BS$682,67,FALSE)</f>
        <v>2588000</v>
      </c>
    </row>
    <row r="635" spans="1:17" s="142" customFormat="1" ht="42" customHeight="1" x14ac:dyDescent="0.2">
      <c r="A635" s="243">
        <v>660</v>
      </c>
      <c r="B635" s="243" t="s">
        <v>550</v>
      </c>
      <c r="C635" s="243" t="s">
        <v>326</v>
      </c>
      <c r="D635" s="244" t="str">
        <f t="shared" si="3"/>
        <v>PPL Rank: 660       
Red Rock Rural Water System                       
Treatment - New Plant</v>
      </c>
      <c r="E635" s="207" t="s">
        <v>1417</v>
      </c>
      <c r="F635" s="207">
        <v>8</v>
      </c>
      <c r="G635" s="194" t="s">
        <v>1413</v>
      </c>
      <c r="H635" s="194" t="s">
        <v>1413</v>
      </c>
      <c r="I635" s="195">
        <v>0</v>
      </c>
      <c r="J635" s="226">
        <v>45112</v>
      </c>
      <c r="K635" s="226">
        <v>0</v>
      </c>
      <c r="L635" s="218">
        <v>0</v>
      </c>
      <c r="M635" s="218" t="s">
        <v>1425</v>
      </c>
      <c r="N635" s="218">
        <v>0</v>
      </c>
      <c r="O635" s="196"/>
      <c r="Q635" s="194">
        <f>VLOOKUP($A635,'[2]Project Data'!$C$6:$BS$682,67,FALSE)</f>
        <v>0</v>
      </c>
    </row>
    <row r="636" spans="1:17" s="142" customFormat="1" ht="42" customHeight="1" x14ac:dyDescent="0.2">
      <c r="A636" s="243">
        <v>744</v>
      </c>
      <c r="B636" s="243" t="s">
        <v>550</v>
      </c>
      <c r="C636" s="243" t="s">
        <v>1350</v>
      </c>
      <c r="D636" s="244" t="str">
        <f t="shared" si="3"/>
        <v>PPL Rank: 744       
Red Rock Rural Water System                       
Watermain - Imprmnts &amp; Repl Gr Storage</v>
      </c>
      <c r="E636" s="207" t="s">
        <v>1417</v>
      </c>
      <c r="F636" s="207">
        <v>8</v>
      </c>
      <c r="G636" s="194" t="s">
        <v>1413</v>
      </c>
      <c r="H636" s="194" t="s">
        <v>1413</v>
      </c>
      <c r="I636" s="195">
        <v>0</v>
      </c>
      <c r="J636" s="226">
        <v>0</v>
      </c>
      <c r="K636" s="226">
        <v>0</v>
      </c>
      <c r="L636" s="218">
        <v>0</v>
      </c>
      <c r="M636" s="218">
        <v>0</v>
      </c>
      <c r="N636" s="218">
        <v>0</v>
      </c>
      <c r="O636" s="196"/>
      <c r="Q636" s="194">
        <f>VLOOKUP($A636,'[2]Project Data'!$C$6:$BS$682,67,FALSE)</f>
        <v>0</v>
      </c>
    </row>
    <row r="637" spans="1:17" s="142" customFormat="1" ht="42" customHeight="1" x14ac:dyDescent="0.2">
      <c r="A637" s="243">
        <v>67</v>
      </c>
      <c r="B637" s="243" t="s">
        <v>951</v>
      </c>
      <c r="C637" s="243" t="s">
        <v>1016</v>
      </c>
      <c r="D637" s="244" t="str">
        <f t="shared" si="3"/>
        <v>PPL Rank: 67        
Red Wing                                          
Other - LSL Replacement</v>
      </c>
      <c r="E637" s="207" t="s">
        <v>1414</v>
      </c>
      <c r="F637" s="207">
        <v>10</v>
      </c>
      <c r="G637" s="194" t="s">
        <v>1413</v>
      </c>
      <c r="H637" s="194" t="s">
        <v>1413</v>
      </c>
      <c r="I637" s="195">
        <v>0</v>
      </c>
      <c r="J637" s="226">
        <v>0</v>
      </c>
      <c r="K637" s="226">
        <v>0</v>
      </c>
      <c r="L637" s="218">
        <v>0</v>
      </c>
      <c r="M637" s="218">
        <v>0</v>
      </c>
      <c r="N637" s="218">
        <v>0</v>
      </c>
      <c r="O637" s="196"/>
      <c r="Q637" s="194">
        <f>VLOOKUP($A637,'[2]Project Data'!$C$6:$BS$682,67,FALSE)</f>
        <v>0</v>
      </c>
    </row>
    <row r="638" spans="1:17" s="142" customFormat="1" ht="42" customHeight="1" x14ac:dyDescent="0.2">
      <c r="A638" s="243">
        <v>545</v>
      </c>
      <c r="B638" s="243" t="s">
        <v>951</v>
      </c>
      <c r="C638" s="243" t="s">
        <v>1076</v>
      </c>
      <c r="D638" s="244" t="str">
        <f t="shared" si="3"/>
        <v>PPL Rank: 545       
Red Wing                                          
Treatment - Charlson Crest Upgrades</v>
      </c>
      <c r="E638" s="207" t="s">
        <v>1414</v>
      </c>
      <c r="F638" s="207">
        <v>10</v>
      </c>
      <c r="G638" s="194" t="s">
        <v>1413</v>
      </c>
      <c r="H638" s="194" t="s">
        <v>1413</v>
      </c>
      <c r="I638" s="195">
        <v>0</v>
      </c>
      <c r="J638" s="226">
        <v>0</v>
      </c>
      <c r="K638" s="226">
        <v>0</v>
      </c>
      <c r="L638" s="218">
        <v>0</v>
      </c>
      <c r="M638" s="218">
        <v>0</v>
      </c>
      <c r="N638" s="218">
        <v>0</v>
      </c>
      <c r="O638" s="196"/>
      <c r="Q638" s="194">
        <f>VLOOKUP($A638,'[2]Project Data'!$C$6:$BS$682,67,FALSE)</f>
        <v>0</v>
      </c>
    </row>
    <row r="639" spans="1:17" s="142" customFormat="1" ht="42" customHeight="1" x14ac:dyDescent="0.2">
      <c r="A639" s="243">
        <v>546</v>
      </c>
      <c r="B639" s="243" t="s">
        <v>951</v>
      </c>
      <c r="C639" s="243" t="s">
        <v>1078</v>
      </c>
      <c r="D639" s="244" t="str">
        <f t="shared" si="3"/>
        <v>PPL Rank: 546       
Red Wing                                          
Storage - Charlson Crest Tower Rehab</v>
      </c>
      <c r="E639" s="207" t="s">
        <v>1414</v>
      </c>
      <c r="F639" s="207">
        <v>10</v>
      </c>
      <c r="G639" s="194" t="s">
        <v>1413</v>
      </c>
      <c r="H639" s="194" t="s">
        <v>1413</v>
      </c>
      <c r="I639" s="195">
        <v>0</v>
      </c>
      <c r="J639" s="226">
        <v>0</v>
      </c>
      <c r="K639" s="226">
        <v>0</v>
      </c>
      <c r="L639" s="218">
        <v>0</v>
      </c>
      <c r="M639" s="218">
        <v>0</v>
      </c>
      <c r="N639" s="218">
        <v>0</v>
      </c>
      <c r="O639" s="196"/>
      <c r="Q639" s="194">
        <f>VLOOKUP($A639,'[2]Project Data'!$C$6:$BS$682,67,FALSE)</f>
        <v>0</v>
      </c>
    </row>
    <row r="640" spans="1:17" s="142" customFormat="1" ht="42" customHeight="1" x14ac:dyDescent="0.2">
      <c r="A640" s="243">
        <v>547</v>
      </c>
      <c r="B640" s="243" t="s">
        <v>951</v>
      </c>
      <c r="C640" s="243" t="s">
        <v>1079</v>
      </c>
      <c r="D640" s="244" t="str">
        <f t="shared" si="3"/>
        <v>PPL Rank: 547       
Red Wing                                          
Storage - River Bluffs Tower Rehab</v>
      </c>
      <c r="E640" s="207" t="s">
        <v>1414</v>
      </c>
      <c r="F640" s="207">
        <v>10</v>
      </c>
      <c r="G640" s="194" t="s">
        <v>1413</v>
      </c>
      <c r="H640" s="194" t="s">
        <v>1413</v>
      </c>
      <c r="I640" s="195">
        <v>0</v>
      </c>
      <c r="J640" s="226">
        <v>0</v>
      </c>
      <c r="K640" s="226">
        <v>0</v>
      </c>
      <c r="L640" s="218">
        <v>0</v>
      </c>
      <c r="M640" s="218">
        <v>0</v>
      </c>
      <c r="N640" s="218">
        <v>0</v>
      </c>
      <c r="O640" s="196"/>
      <c r="Q640" s="194">
        <f>VLOOKUP($A640,'[2]Project Data'!$C$6:$BS$682,67,FALSE)</f>
        <v>0</v>
      </c>
    </row>
    <row r="641" spans="1:17" s="142" customFormat="1" ht="42" customHeight="1" x14ac:dyDescent="0.2">
      <c r="A641" s="243">
        <v>574</v>
      </c>
      <c r="B641" s="243" t="s">
        <v>951</v>
      </c>
      <c r="C641" s="243" t="s">
        <v>1077</v>
      </c>
      <c r="D641" s="244" t="str">
        <f t="shared" si="3"/>
        <v>PPL Rank: 574       
Red Wing                                          
Storage - Sorin's Bluff Reservior Rehab</v>
      </c>
      <c r="E641" s="207" t="s">
        <v>1414</v>
      </c>
      <c r="F641" s="207">
        <v>10</v>
      </c>
      <c r="G641" s="194" t="s">
        <v>1413</v>
      </c>
      <c r="H641" s="194" t="s">
        <v>1415</v>
      </c>
      <c r="I641" s="195">
        <v>0</v>
      </c>
      <c r="J641" s="226">
        <v>0</v>
      </c>
      <c r="K641" s="226">
        <v>0</v>
      </c>
      <c r="L641" s="218">
        <v>0</v>
      </c>
      <c r="M641" s="218">
        <v>0</v>
      </c>
      <c r="N641" s="218">
        <v>0</v>
      </c>
      <c r="O641" s="196"/>
      <c r="Q641" s="194">
        <f>VLOOKUP($A641,'[2]Project Data'!$C$6:$BS$682,67,FALSE)</f>
        <v>0</v>
      </c>
    </row>
    <row r="642" spans="1:17" s="142" customFormat="1" ht="42" customHeight="1" x14ac:dyDescent="0.2">
      <c r="A642" s="243">
        <v>575</v>
      </c>
      <c r="B642" s="243" t="s">
        <v>951</v>
      </c>
      <c r="C642" s="243" t="s">
        <v>1080</v>
      </c>
      <c r="D642" s="244" t="str">
        <f t="shared" si="3"/>
        <v>PPL Rank: 575       
Red Wing                                          
Other - Booster Station Rehab</v>
      </c>
      <c r="E642" s="207" t="s">
        <v>1414</v>
      </c>
      <c r="F642" s="207">
        <v>10</v>
      </c>
      <c r="G642" s="194" t="s">
        <v>1413</v>
      </c>
      <c r="H642" s="194" t="s">
        <v>1415</v>
      </c>
      <c r="I642" s="195">
        <v>0</v>
      </c>
      <c r="J642" s="226">
        <v>0</v>
      </c>
      <c r="K642" s="226">
        <v>0</v>
      </c>
      <c r="L642" s="218">
        <v>0</v>
      </c>
      <c r="M642" s="218">
        <v>0</v>
      </c>
      <c r="N642" s="218">
        <v>0</v>
      </c>
      <c r="O642" s="196"/>
      <c r="Q642" s="194">
        <f>VLOOKUP($A642,'[2]Project Data'!$C$6:$BS$682,67,FALSE)</f>
        <v>0</v>
      </c>
    </row>
    <row r="643" spans="1:17" s="142" customFormat="1" ht="42" customHeight="1" x14ac:dyDescent="0.2">
      <c r="A643" s="243">
        <v>684</v>
      </c>
      <c r="B643" s="243" t="s">
        <v>551</v>
      </c>
      <c r="C643" s="243" t="s">
        <v>362</v>
      </c>
      <c r="D643" s="244" t="str">
        <f t="shared" si="3"/>
        <v>PPL Rank: 684       
Rice                                              
Watermain - Looping</v>
      </c>
      <c r="E643" s="207" t="s">
        <v>165</v>
      </c>
      <c r="F643" s="207" t="s">
        <v>1419</v>
      </c>
      <c r="G643" s="194" t="s">
        <v>1413</v>
      </c>
      <c r="H643" s="194" t="s">
        <v>1413</v>
      </c>
      <c r="I643" s="195">
        <v>0</v>
      </c>
      <c r="J643" s="226">
        <v>0</v>
      </c>
      <c r="K643" s="226">
        <v>0</v>
      </c>
      <c r="L643" s="218">
        <v>0</v>
      </c>
      <c r="M643" s="218">
        <v>0</v>
      </c>
      <c r="N643" s="218">
        <v>0</v>
      </c>
      <c r="O643" s="196"/>
      <c r="Q643" s="194">
        <f>VLOOKUP($A643,'[2]Project Data'!$C$6:$BS$682,67,FALSE)</f>
        <v>0</v>
      </c>
    </row>
    <row r="644" spans="1:17" s="142" customFormat="1" ht="42" customHeight="1" x14ac:dyDescent="0.2">
      <c r="A644" s="243">
        <v>692</v>
      </c>
      <c r="B644" s="243" t="s">
        <v>551</v>
      </c>
      <c r="C644" s="243" t="s">
        <v>552</v>
      </c>
      <c r="D644" s="244" t="str">
        <f t="shared" si="3"/>
        <v>PPL Rank: 692       
Rice                                              
Source - New Well #4, Well House</v>
      </c>
      <c r="E644" s="207" t="s">
        <v>165</v>
      </c>
      <c r="F644" s="207" t="s">
        <v>1419</v>
      </c>
      <c r="G644" s="194" t="s">
        <v>1413</v>
      </c>
      <c r="H644" s="194" t="s">
        <v>1415</v>
      </c>
      <c r="I644" s="195">
        <v>0</v>
      </c>
      <c r="J644" s="226">
        <v>0</v>
      </c>
      <c r="K644" s="226">
        <v>0</v>
      </c>
      <c r="L644" s="218">
        <v>0</v>
      </c>
      <c r="M644" s="218">
        <v>0</v>
      </c>
      <c r="N644" s="218">
        <v>0</v>
      </c>
      <c r="O644" s="196"/>
      <c r="Q644" s="194">
        <f>VLOOKUP($A644,'[2]Project Data'!$C$6:$BS$682,67,FALSE)</f>
        <v>0</v>
      </c>
    </row>
    <row r="645" spans="1:17" s="142" customFormat="1" ht="42" customHeight="1" x14ac:dyDescent="0.2">
      <c r="A645" s="243">
        <v>693</v>
      </c>
      <c r="B645" s="243" t="s">
        <v>551</v>
      </c>
      <c r="C645" s="243" t="s">
        <v>631</v>
      </c>
      <c r="D645" s="244" t="str">
        <f t="shared" si="3"/>
        <v>PPL Rank: 693       
Rice                                              
Source - New Well #5</v>
      </c>
      <c r="E645" s="207" t="s">
        <v>165</v>
      </c>
      <c r="F645" s="207" t="s">
        <v>1419</v>
      </c>
      <c r="G645" s="194" t="s">
        <v>1413</v>
      </c>
      <c r="H645" s="194" t="s">
        <v>1415</v>
      </c>
      <c r="I645" s="195">
        <v>0</v>
      </c>
      <c r="J645" s="226">
        <v>0</v>
      </c>
      <c r="K645" s="226">
        <v>0</v>
      </c>
      <c r="L645" s="218">
        <v>0</v>
      </c>
      <c r="M645" s="218">
        <v>0</v>
      </c>
      <c r="N645" s="218">
        <v>0</v>
      </c>
      <c r="O645" s="196"/>
      <c r="Q645" s="194">
        <f>VLOOKUP($A645,'[2]Project Data'!$C$6:$BS$682,67,FALSE)</f>
        <v>0</v>
      </c>
    </row>
    <row r="646" spans="1:17" s="142" customFormat="1" ht="42" customHeight="1" x14ac:dyDescent="0.2">
      <c r="A646" s="243">
        <v>796</v>
      </c>
      <c r="B646" s="243" t="s">
        <v>551</v>
      </c>
      <c r="C646" s="243" t="s">
        <v>321</v>
      </c>
      <c r="D646" s="244" t="str">
        <f t="shared" si="3"/>
        <v>PPL Rank: 796       
Rice                                              
Treatment - Plant Rehab</v>
      </c>
      <c r="E646" s="207" t="s">
        <v>165</v>
      </c>
      <c r="F646" s="207" t="s">
        <v>1419</v>
      </c>
      <c r="G646" s="194" t="s">
        <v>1413</v>
      </c>
      <c r="H646" s="194" t="s">
        <v>1413</v>
      </c>
      <c r="I646" s="195">
        <v>0</v>
      </c>
      <c r="J646" s="226">
        <v>0</v>
      </c>
      <c r="K646" s="226">
        <v>0</v>
      </c>
      <c r="L646" s="218">
        <v>0</v>
      </c>
      <c r="M646" s="218">
        <v>0</v>
      </c>
      <c r="N646" s="218">
        <v>0</v>
      </c>
      <c r="O646" s="196"/>
      <c r="Q646" s="194">
        <f>VLOOKUP($A646,'[2]Project Data'!$C$6:$BS$682,67,FALSE)</f>
        <v>0</v>
      </c>
    </row>
    <row r="647" spans="1:17" s="142" customFormat="1" ht="42" customHeight="1" x14ac:dyDescent="0.2">
      <c r="A647" s="243">
        <v>822</v>
      </c>
      <c r="B647" s="243" t="s">
        <v>551</v>
      </c>
      <c r="C647" s="243" t="s">
        <v>310</v>
      </c>
      <c r="D647" s="244" t="str">
        <f t="shared" si="3"/>
        <v>PPL Rank: 822       
Rice                                              
Storage - Tower Rehab</v>
      </c>
      <c r="E647" s="207" t="s">
        <v>165</v>
      </c>
      <c r="F647" s="207" t="s">
        <v>1419</v>
      </c>
      <c r="G647" s="194" t="s">
        <v>1413</v>
      </c>
      <c r="H647" s="194" t="s">
        <v>1413</v>
      </c>
      <c r="I647" s="195">
        <v>0</v>
      </c>
      <c r="J647" s="226">
        <v>0</v>
      </c>
      <c r="K647" s="226">
        <v>0</v>
      </c>
      <c r="L647" s="218">
        <v>0</v>
      </c>
      <c r="M647" s="218">
        <v>0</v>
      </c>
      <c r="N647" s="218">
        <v>0</v>
      </c>
      <c r="O647" s="196"/>
      <c r="Q647" s="194">
        <f>VLOOKUP($A647,'[2]Project Data'!$C$6:$BS$682,67,FALSE)</f>
        <v>0</v>
      </c>
    </row>
    <row r="648" spans="1:17" s="142" customFormat="1" ht="42" customHeight="1" x14ac:dyDescent="0.2">
      <c r="A648" s="243">
        <v>687</v>
      </c>
      <c r="B648" s="243" t="s">
        <v>143</v>
      </c>
      <c r="C648" s="243" t="s">
        <v>553</v>
      </c>
      <c r="D648" s="244" t="str">
        <f t="shared" si="3"/>
        <v>PPL Rank: 687       
Rice Lake                                         
Watermain - Loop Howard Gnesen &amp; Martin</v>
      </c>
      <c r="E648" s="207" t="s">
        <v>1416</v>
      </c>
      <c r="F648" s="207" t="s">
        <v>1422</v>
      </c>
      <c r="G648" s="194" t="s">
        <v>1413</v>
      </c>
      <c r="H648" s="194" t="s">
        <v>1413</v>
      </c>
      <c r="I648" s="195">
        <v>0</v>
      </c>
      <c r="J648" s="226">
        <v>0</v>
      </c>
      <c r="K648" s="226">
        <v>0</v>
      </c>
      <c r="L648" s="218">
        <v>0</v>
      </c>
      <c r="M648" s="218">
        <v>0</v>
      </c>
      <c r="N648" s="218">
        <v>0</v>
      </c>
      <c r="O648" s="196"/>
      <c r="Q648" s="194">
        <f>VLOOKUP($A648,'[2]Project Data'!$C$6:$BS$682,67,FALSE)</f>
        <v>0</v>
      </c>
    </row>
    <row r="649" spans="1:17" s="142" customFormat="1" ht="42" customHeight="1" x14ac:dyDescent="0.2">
      <c r="A649" s="243">
        <v>13</v>
      </c>
      <c r="B649" s="243" t="s">
        <v>1351</v>
      </c>
      <c r="C649" s="243" t="s">
        <v>1016</v>
      </c>
      <c r="D649" s="244" t="str">
        <f t="shared" si="3"/>
        <v>PPL Rank: 13        
Rich Prairie Sewer and Water District             
Other - LSL Replacement</v>
      </c>
      <c r="E649" s="207" t="s">
        <v>1411</v>
      </c>
      <c r="F649" s="207">
        <v>5</v>
      </c>
      <c r="G649" s="194" t="s">
        <v>1413</v>
      </c>
      <c r="H649" s="194" t="s">
        <v>1415</v>
      </c>
      <c r="I649" s="195">
        <v>0</v>
      </c>
      <c r="J649" s="226">
        <v>0</v>
      </c>
      <c r="K649" s="226">
        <v>0</v>
      </c>
      <c r="L649" s="218">
        <v>0</v>
      </c>
      <c r="M649" s="218">
        <v>0</v>
      </c>
      <c r="N649" s="218">
        <v>0</v>
      </c>
      <c r="O649" s="196"/>
      <c r="Q649" s="194">
        <f>VLOOKUP($A649,'[2]Project Data'!$C$6:$BS$682,67,FALSE)</f>
        <v>0</v>
      </c>
    </row>
    <row r="650" spans="1:17" s="142" customFormat="1" ht="42" customHeight="1" x14ac:dyDescent="0.2">
      <c r="A650" s="243">
        <v>245</v>
      </c>
      <c r="B650" s="243" t="s">
        <v>1351</v>
      </c>
      <c r="C650" s="243" t="s">
        <v>1349</v>
      </c>
      <c r="D650" s="244" t="str">
        <f t="shared" si="3"/>
        <v>PPL Rank: 245       
Rich Prairie Sewer and Water District             
Watermain - Replace Watermain</v>
      </c>
      <c r="E650" s="207" t="s">
        <v>1411</v>
      </c>
      <c r="F650" s="207">
        <v>5</v>
      </c>
      <c r="G650" s="194" t="s">
        <v>1413</v>
      </c>
      <c r="H650" s="194" t="s">
        <v>1415</v>
      </c>
      <c r="I650" s="195">
        <v>0</v>
      </c>
      <c r="J650" s="226">
        <v>0</v>
      </c>
      <c r="K650" s="226">
        <v>0</v>
      </c>
      <c r="L650" s="218">
        <v>0</v>
      </c>
      <c r="M650" s="218">
        <v>0</v>
      </c>
      <c r="N650" s="218">
        <v>0</v>
      </c>
      <c r="O650" s="196"/>
      <c r="Q650" s="194">
        <f>VLOOKUP($A650,'[2]Project Data'!$C$6:$BS$682,67,FALSE)</f>
        <v>0</v>
      </c>
    </row>
    <row r="651" spans="1:17" s="142" customFormat="1" ht="42" customHeight="1" x14ac:dyDescent="0.2">
      <c r="A651" s="243">
        <v>747</v>
      </c>
      <c r="B651" s="243" t="s">
        <v>144</v>
      </c>
      <c r="C651" s="243" t="s">
        <v>554</v>
      </c>
      <c r="D651" s="244" t="str">
        <f t="shared" si="3"/>
        <v>PPL Rank: 747       
Richmond                                          
Storage - Recoat 70,000 Gallon Tower</v>
      </c>
      <c r="E651" s="207" t="s">
        <v>165</v>
      </c>
      <c r="F651" s="207" t="s">
        <v>1419</v>
      </c>
      <c r="G651" s="194" t="s">
        <v>1413</v>
      </c>
      <c r="H651" s="194" t="s">
        <v>1413</v>
      </c>
      <c r="I651" s="195">
        <v>0</v>
      </c>
      <c r="J651" s="226">
        <v>0</v>
      </c>
      <c r="K651" s="226">
        <v>0</v>
      </c>
      <c r="L651" s="218">
        <v>0</v>
      </c>
      <c r="M651" s="218" t="s">
        <v>1429</v>
      </c>
      <c r="N651" s="218">
        <v>0</v>
      </c>
      <c r="O651" s="196"/>
      <c r="Q651" s="194">
        <f>VLOOKUP($A651,'[2]Project Data'!$C$6:$BS$682,67,FALSE)</f>
        <v>0</v>
      </c>
    </row>
    <row r="652" spans="1:17" s="142" customFormat="1" ht="42" customHeight="1" x14ac:dyDescent="0.2">
      <c r="A652" s="243">
        <v>33</v>
      </c>
      <c r="B652" s="243" t="s">
        <v>555</v>
      </c>
      <c r="C652" s="243" t="s">
        <v>1352</v>
      </c>
      <c r="D652" s="244" t="str">
        <f t="shared" si="3"/>
        <v>PPL Rank: 33        
Riverton                                          
Treatment - Wellhouse &amp; Treatment Expans</v>
      </c>
      <c r="E652" s="207" t="s">
        <v>1411</v>
      </c>
      <c r="F652" s="207">
        <v>5</v>
      </c>
      <c r="G652" s="194" t="s">
        <v>1413</v>
      </c>
      <c r="H652" s="194" t="s">
        <v>1413</v>
      </c>
      <c r="I652" s="195">
        <v>0</v>
      </c>
      <c r="J652" s="226">
        <v>0</v>
      </c>
      <c r="K652" s="226">
        <v>0</v>
      </c>
      <c r="L652" s="218">
        <v>0</v>
      </c>
      <c r="M652" s="218">
        <v>0</v>
      </c>
      <c r="N652" s="218">
        <v>0</v>
      </c>
      <c r="O652" s="196"/>
      <c r="Q652" s="194">
        <f>VLOOKUP($A652,'[2]Project Data'!$C$6:$BS$682,67,FALSE)</f>
        <v>0</v>
      </c>
    </row>
    <row r="653" spans="1:17" s="142" customFormat="1" ht="42" customHeight="1" x14ac:dyDescent="0.2">
      <c r="A653" s="243">
        <v>317</v>
      </c>
      <c r="B653" s="243" t="s">
        <v>555</v>
      </c>
      <c r="C653" s="243" t="s">
        <v>420</v>
      </c>
      <c r="D653" s="244" t="str">
        <f t="shared" si="3"/>
        <v>PPL Rank: 317       
Riverton                                          
Watermain - Replace</v>
      </c>
      <c r="E653" s="207" t="s">
        <v>1411</v>
      </c>
      <c r="F653" s="207">
        <v>5</v>
      </c>
      <c r="G653" s="194" t="s">
        <v>1413</v>
      </c>
      <c r="H653" s="194" t="s">
        <v>1413</v>
      </c>
      <c r="I653" s="195">
        <v>0</v>
      </c>
      <c r="J653" s="226">
        <v>0</v>
      </c>
      <c r="K653" s="226">
        <v>0</v>
      </c>
      <c r="L653" s="218">
        <v>0</v>
      </c>
      <c r="M653" s="218" t="s">
        <v>1424</v>
      </c>
      <c r="N653" s="218">
        <v>30420</v>
      </c>
      <c r="O653" s="196"/>
      <c r="Q653" s="194">
        <f>VLOOKUP($A653,'[2]Project Data'!$C$6:$BS$682,67,FALSE)</f>
        <v>46800</v>
      </c>
    </row>
    <row r="654" spans="1:17" s="142" customFormat="1" ht="42" customHeight="1" x14ac:dyDescent="0.2">
      <c r="A654" s="243">
        <v>705</v>
      </c>
      <c r="B654" s="243" t="s">
        <v>952</v>
      </c>
      <c r="C654" s="243" t="s">
        <v>1081</v>
      </c>
      <c r="D654" s="244" t="str">
        <f t="shared" si="3"/>
        <v>PPL Rank: 705       
Rock County Rural Water System                    
Storage - New 500,000 Gallon Tower</v>
      </c>
      <c r="E654" s="207" t="s">
        <v>1417</v>
      </c>
      <c r="F654" s="207">
        <v>8</v>
      </c>
      <c r="G654" s="194" t="s">
        <v>1413</v>
      </c>
      <c r="H654" s="194" t="s">
        <v>1413</v>
      </c>
      <c r="I654" s="195">
        <v>0</v>
      </c>
      <c r="J654" s="226">
        <v>0</v>
      </c>
      <c r="K654" s="226">
        <v>0</v>
      </c>
      <c r="L654" s="218">
        <v>0</v>
      </c>
      <c r="M654" s="218">
        <v>0</v>
      </c>
      <c r="N654" s="218">
        <v>0</v>
      </c>
      <c r="O654" s="196"/>
      <c r="Q654" s="194">
        <f>VLOOKUP($A654,'[2]Project Data'!$C$6:$BS$682,67,FALSE)</f>
        <v>0</v>
      </c>
    </row>
    <row r="655" spans="1:17" s="142" customFormat="1" ht="42" customHeight="1" x14ac:dyDescent="0.2">
      <c r="A655" s="243">
        <v>710</v>
      </c>
      <c r="B655" s="243" t="s">
        <v>952</v>
      </c>
      <c r="C655" s="243" t="s">
        <v>1353</v>
      </c>
      <c r="D655" s="244" t="str">
        <f t="shared" si="3"/>
        <v>PPL Rank: 710       
Rock County Rural Water System                    
Storage - West Tower #2</v>
      </c>
      <c r="E655" s="207" t="s">
        <v>1417</v>
      </c>
      <c r="F655" s="207">
        <v>8</v>
      </c>
      <c r="G655" s="194" t="s">
        <v>1413</v>
      </c>
      <c r="H655" s="194" t="s">
        <v>1413</v>
      </c>
      <c r="I655" s="195">
        <v>0</v>
      </c>
      <c r="J655" s="226">
        <v>0</v>
      </c>
      <c r="K655" s="226">
        <v>0</v>
      </c>
      <c r="L655" s="218">
        <v>0</v>
      </c>
      <c r="M655" s="218">
        <v>0</v>
      </c>
      <c r="N655" s="218">
        <v>0</v>
      </c>
      <c r="O655" s="196"/>
      <c r="Q655" s="194">
        <f>VLOOKUP($A655,'[2]Project Data'!$C$6:$BS$682,67,FALSE)</f>
        <v>0</v>
      </c>
    </row>
    <row r="656" spans="1:17" s="142" customFormat="1" ht="42" customHeight="1" x14ac:dyDescent="0.2">
      <c r="A656" s="243">
        <v>790</v>
      </c>
      <c r="B656" s="243" t="s">
        <v>952</v>
      </c>
      <c r="C656" s="243" t="s">
        <v>1354</v>
      </c>
      <c r="D656" s="244" t="str">
        <f t="shared" si="3"/>
        <v xml:space="preserve">PPL Rank: 790       
Rock County Rural Water System                    
Storage - Move West Tower to North </v>
      </c>
      <c r="E656" s="207" t="s">
        <v>1417</v>
      </c>
      <c r="F656" s="207">
        <v>8</v>
      </c>
      <c r="G656" s="194" t="s">
        <v>1413</v>
      </c>
      <c r="H656" s="194" t="s">
        <v>1413</v>
      </c>
      <c r="I656" s="195">
        <v>0</v>
      </c>
      <c r="J656" s="226">
        <v>0</v>
      </c>
      <c r="K656" s="226">
        <v>0</v>
      </c>
      <c r="L656" s="218">
        <v>0</v>
      </c>
      <c r="M656" s="218">
        <v>0</v>
      </c>
      <c r="N656" s="218">
        <v>0</v>
      </c>
      <c r="O656" s="196"/>
      <c r="Q656" s="194">
        <f>VLOOKUP($A656,'[2]Project Data'!$C$6:$BS$682,67,FALSE)</f>
        <v>0</v>
      </c>
    </row>
    <row r="657" spans="1:17" s="142" customFormat="1" ht="42" customHeight="1" x14ac:dyDescent="0.2">
      <c r="A657" s="243">
        <v>672</v>
      </c>
      <c r="B657" s="243" t="s">
        <v>557</v>
      </c>
      <c r="C657" s="243" t="s">
        <v>558</v>
      </c>
      <c r="D657" s="244" t="str">
        <f t="shared" si="3"/>
        <v>PPL Rank: 672       
Rollingstone                                      
Watermain - Looping Rolling Meadows</v>
      </c>
      <c r="E657" s="207" t="s">
        <v>1414</v>
      </c>
      <c r="F657" s="207">
        <v>10</v>
      </c>
      <c r="G657" s="194" t="s">
        <v>1413</v>
      </c>
      <c r="H657" s="194" t="s">
        <v>1413</v>
      </c>
      <c r="I657" s="195">
        <v>0</v>
      </c>
      <c r="J657" s="226">
        <v>0</v>
      </c>
      <c r="K657" s="226">
        <v>0</v>
      </c>
      <c r="L657" s="218">
        <v>0</v>
      </c>
      <c r="M657" s="218">
        <v>0</v>
      </c>
      <c r="N657" s="218">
        <v>0</v>
      </c>
      <c r="O657" s="196"/>
      <c r="Q657" s="194">
        <f>VLOOKUP($A657,'[2]Project Data'!$C$6:$BS$682,67,FALSE)</f>
        <v>0</v>
      </c>
    </row>
    <row r="658" spans="1:17" s="142" customFormat="1" ht="42" customHeight="1" x14ac:dyDescent="0.2">
      <c r="A658" s="243">
        <v>12</v>
      </c>
      <c r="B658" s="243" t="s">
        <v>1179</v>
      </c>
      <c r="C658" s="243" t="s">
        <v>300</v>
      </c>
      <c r="D658" s="244" t="str">
        <f t="shared" si="3"/>
        <v>PPL Rank: 12        
Rose Creek                                        
Source - New Well</v>
      </c>
      <c r="E658" s="207" t="s">
        <v>1414</v>
      </c>
      <c r="F658" s="207">
        <v>10</v>
      </c>
      <c r="G658" s="194" t="s">
        <v>1413</v>
      </c>
      <c r="H658" s="194" t="s">
        <v>1413</v>
      </c>
      <c r="I658" s="195">
        <v>0</v>
      </c>
      <c r="J658" s="226">
        <v>0</v>
      </c>
      <c r="K658" s="226">
        <v>0</v>
      </c>
      <c r="L658" s="218">
        <v>0</v>
      </c>
      <c r="M658" s="218">
        <v>0</v>
      </c>
      <c r="N658" s="218">
        <v>0</v>
      </c>
      <c r="O658" s="196"/>
      <c r="Q658" s="194">
        <f>VLOOKUP($A658,'[2]Project Data'!$C$6:$BS$682,67,FALSE)</f>
        <v>0</v>
      </c>
    </row>
    <row r="659" spans="1:17" s="142" customFormat="1" ht="42" customHeight="1" x14ac:dyDescent="0.2">
      <c r="A659" s="243">
        <v>90</v>
      </c>
      <c r="B659" s="243" t="s">
        <v>1179</v>
      </c>
      <c r="C659" s="243" t="s">
        <v>1016</v>
      </c>
      <c r="D659" s="244" t="str">
        <f t="shared" si="3"/>
        <v>PPL Rank: 90        
Rose Creek                                        
Other - LSL Replacement</v>
      </c>
      <c r="E659" s="207" t="s">
        <v>1414</v>
      </c>
      <c r="F659" s="207">
        <v>10</v>
      </c>
      <c r="G659" s="194" t="s">
        <v>1413</v>
      </c>
      <c r="H659" s="194" t="s">
        <v>1413</v>
      </c>
      <c r="I659" s="195">
        <v>0</v>
      </c>
      <c r="J659" s="226">
        <v>0</v>
      </c>
      <c r="K659" s="226">
        <v>0</v>
      </c>
      <c r="L659" s="218">
        <v>0</v>
      </c>
      <c r="M659" s="218">
        <v>0</v>
      </c>
      <c r="N659" s="218">
        <v>0</v>
      </c>
      <c r="O659" s="196"/>
      <c r="Q659" s="194">
        <f>VLOOKUP($A659,'[2]Project Data'!$C$6:$BS$682,67,FALSE)</f>
        <v>0</v>
      </c>
    </row>
    <row r="660" spans="1:17" s="142" customFormat="1" ht="42" customHeight="1" x14ac:dyDescent="0.2">
      <c r="A660" s="243">
        <v>593</v>
      </c>
      <c r="B660" s="243" t="s">
        <v>1179</v>
      </c>
      <c r="C660" s="243" t="s">
        <v>1071</v>
      </c>
      <c r="D660" s="244" t="str">
        <f t="shared" si="3"/>
        <v>PPL Rank: 593       
Rose Creek                                        
Watermain - System Improvements</v>
      </c>
      <c r="E660" s="207" t="s">
        <v>1414</v>
      </c>
      <c r="F660" s="207">
        <v>10</v>
      </c>
      <c r="G660" s="194" t="s">
        <v>1413</v>
      </c>
      <c r="H660" s="194" t="s">
        <v>1413</v>
      </c>
      <c r="I660" s="195">
        <v>0</v>
      </c>
      <c r="J660" s="226">
        <v>0</v>
      </c>
      <c r="K660" s="226">
        <v>0</v>
      </c>
      <c r="L660" s="218">
        <v>0</v>
      </c>
      <c r="M660" s="218">
        <v>0</v>
      </c>
      <c r="N660" s="218">
        <v>0</v>
      </c>
      <c r="O660" s="196"/>
      <c r="Q660" s="194">
        <f>VLOOKUP($A660,'[2]Project Data'!$C$6:$BS$682,67,FALSE)</f>
        <v>0</v>
      </c>
    </row>
    <row r="661" spans="1:17" s="142" customFormat="1" ht="42" customHeight="1" x14ac:dyDescent="0.2">
      <c r="A661" s="243">
        <v>521</v>
      </c>
      <c r="B661" s="243" t="s">
        <v>1181</v>
      </c>
      <c r="C661" s="243" t="s">
        <v>1355</v>
      </c>
      <c r="D661" s="244" t="str">
        <f t="shared" ref="D661:D724" si="4">"PPL Rank: "&amp;A661&amp;REPT(" ",10-LEN(A661))&amp;CHAR(10)&amp;B661&amp;REPT(" ",50-LEN(B661))&amp;CHAR(10)&amp;C661</f>
        <v>PPL Rank: 521       
Roseau                                            
Source - Well Rehab</v>
      </c>
      <c r="E661" s="207" t="s">
        <v>1411</v>
      </c>
      <c r="F661" s="207">
        <v>1</v>
      </c>
      <c r="G661" s="194" t="s">
        <v>1413</v>
      </c>
      <c r="H661" s="194" t="s">
        <v>1413</v>
      </c>
      <c r="I661" s="195">
        <v>0</v>
      </c>
      <c r="J661" s="226">
        <v>0</v>
      </c>
      <c r="K661" s="226">
        <v>0</v>
      </c>
      <c r="L661" s="218">
        <v>0</v>
      </c>
      <c r="M661" s="218">
        <v>0</v>
      </c>
      <c r="N661" s="218">
        <v>0</v>
      </c>
      <c r="O661" s="196"/>
      <c r="Q661" s="194">
        <f>VLOOKUP($A661,'[2]Project Data'!$C$6:$BS$682,67,FALSE)</f>
        <v>0</v>
      </c>
    </row>
    <row r="662" spans="1:17" s="142" customFormat="1" ht="42" customHeight="1" x14ac:dyDescent="0.2">
      <c r="A662" s="243">
        <v>522</v>
      </c>
      <c r="B662" s="243" t="s">
        <v>1181</v>
      </c>
      <c r="C662" s="243" t="s">
        <v>597</v>
      </c>
      <c r="D662" s="244" t="str">
        <f t="shared" si="4"/>
        <v>PPL Rank: 522       
Roseau                                            
Treatment - Plant Improvements</v>
      </c>
      <c r="E662" s="207" t="s">
        <v>1411</v>
      </c>
      <c r="F662" s="207">
        <v>1</v>
      </c>
      <c r="G662" s="194" t="s">
        <v>1413</v>
      </c>
      <c r="H662" s="194" t="s">
        <v>1413</v>
      </c>
      <c r="I662" s="195">
        <v>0</v>
      </c>
      <c r="J662" s="226">
        <v>0</v>
      </c>
      <c r="K662" s="226">
        <v>0</v>
      </c>
      <c r="L662" s="218">
        <v>0</v>
      </c>
      <c r="M662" s="218">
        <v>0</v>
      </c>
      <c r="N662" s="218">
        <v>0</v>
      </c>
      <c r="O662" s="196"/>
      <c r="Q662" s="194">
        <f>VLOOKUP($A662,'[2]Project Data'!$C$6:$BS$682,67,FALSE)</f>
        <v>0</v>
      </c>
    </row>
    <row r="663" spans="1:17" s="142" customFormat="1" ht="42" customHeight="1" x14ac:dyDescent="0.2">
      <c r="A663" s="243">
        <v>696</v>
      </c>
      <c r="B663" s="243" t="s">
        <v>559</v>
      </c>
      <c r="C663" s="243" t="s">
        <v>560</v>
      </c>
      <c r="D663" s="244" t="str">
        <f t="shared" si="4"/>
        <v>PPL Rank: 696       
Rosemount                                         
Treatment - New Fe/Mn/Ra Plant</v>
      </c>
      <c r="E663" s="207" t="s">
        <v>1420</v>
      </c>
      <c r="F663" s="207">
        <v>11</v>
      </c>
      <c r="G663" s="194" t="s">
        <v>1413</v>
      </c>
      <c r="H663" s="194" t="s">
        <v>1415</v>
      </c>
      <c r="I663" s="195">
        <v>0</v>
      </c>
      <c r="J663" s="226">
        <v>0</v>
      </c>
      <c r="K663" s="226">
        <v>0</v>
      </c>
      <c r="L663" s="218">
        <v>0</v>
      </c>
      <c r="M663" s="218">
        <v>0</v>
      </c>
      <c r="N663" s="218">
        <v>0</v>
      </c>
      <c r="O663" s="196"/>
      <c r="Q663" s="194">
        <f>VLOOKUP($A663,'[2]Project Data'!$C$6:$BS$682,67,FALSE)</f>
        <v>0</v>
      </c>
    </row>
    <row r="664" spans="1:17" s="142" customFormat="1" ht="42" customHeight="1" x14ac:dyDescent="0.2">
      <c r="A664" s="243">
        <v>831</v>
      </c>
      <c r="B664" s="243" t="s">
        <v>559</v>
      </c>
      <c r="C664" s="243" t="s">
        <v>480</v>
      </c>
      <c r="D664" s="244" t="str">
        <f t="shared" si="4"/>
        <v>PPL Rank: 831       
Rosemount                                         
Source - New Well #17</v>
      </c>
      <c r="E664" s="207" t="s">
        <v>1420</v>
      </c>
      <c r="F664" s="207">
        <v>11</v>
      </c>
      <c r="G664" s="194" t="s">
        <v>1413</v>
      </c>
      <c r="H664" s="194" t="s">
        <v>1413</v>
      </c>
      <c r="I664" s="195">
        <v>0</v>
      </c>
      <c r="J664" s="226">
        <v>0</v>
      </c>
      <c r="K664" s="226">
        <v>0</v>
      </c>
      <c r="L664" s="218">
        <v>0</v>
      </c>
      <c r="M664" s="218">
        <v>0</v>
      </c>
      <c r="N664" s="218">
        <v>0</v>
      </c>
      <c r="O664" s="196"/>
      <c r="Q664" s="194">
        <f>VLOOKUP($A664,'[2]Project Data'!$C$6:$BS$682,67,FALSE)</f>
        <v>0</v>
      </c>
    </row>
    <row r="665" spans="1:17" s="142" customFormat="1" ht="42" customHeight="1" x14ac:dyDescent="0.2">
      <c r="A665" s="243">
        <v>832</v>
      </c>
      <c r="B665" s="243" t="s">
        <v>559</v>
      </c>
      <c r="C665" s="243" t="s">
        <v>561</v>
      </c>
      <c r="D665" s="244" t="str">
        <f t="shared" si="4"/>
        <v>PPL Rank: 832       
Rosemount                                         
Watermain - Akron Ave Ext.</v>
      </c>
      <c r="E665" s="207" t="s">
        <v>1420</v>
      </c>
      <c r="F665" s="207">
        <v>11</v>
      </c>
      <c r="G665" s="194" t="s">
        <v>1413</v>
      </c>
      <c r="H665" s="194" t="s">
        <v>1413</v>
      </c>
      <c r="I665" s="195">
        <v>0</v>
      </c>
      <c r="J665" s="226">
        <v>0</v>
      </c>
      <c r="K665" s="226">
        <v>0</v>
      </c>
      <c r="L665" s="218">
        <v>0</v>
      </c>
      <c r="M665" s="218">
        <v>0</v>
      </c>
      <c r="N665" s="218">
        <v>0</v>
      </c>
      <c r="O665" s="196"/>
      <c r="Q665" s="194">
        <f>VLOOKUP($A665,'[2]Project Data'!$C$6:$BS$682,67,FALSE)</f>
        <v>0</v>
      </c>
    </row>
    <row r="666" spans="1:17" s="142" customFormat="1" ht="42" customHeight="1" x14ac:dyDescent="0.2">
      <c r="A666" s="243">
        <v>58</v>
      </c>
      <c r="B666" s="243" t="s">
        <v>562</v>
      </c>
      <c r="C666" s="243" t="s">
        <v>1016</v>
      </c>
      <c r="D666" s="244" t="str">
        <f t="shared" si="4"/>
        <v>PPL Rank: 58        
Royalton                                          
Other - LSL Replacement</v>
      </c>
      <c r="E666" s="207" t="s">
        <v>1411</v>
      </c>
      <c r="F666" s="207">
        <v>5</v>
      </c>
      <c r="G666" s="194" t="s">
        <v>1413</v>
      </c>
      <c r="H666" s="194" t="s">
        <v>1415</v>
      </c>
      <c r="I666" s="195">
        <v>0</v>
      </c>
      <c r="J666" s="226">
        <v>0</v>
      </c>
      <c r="K666" s="226">
        <v>0</v>
      </c>
      <c r="L666" s="218">
        <v>0</v>
      </c>
      <c r="M666" s="218">
        <v>0</v>
      </c>
      <c r="N666" s="218">
        <v>0</v>
      </c>
      <c r="O666" s="196"/>
      <c r="Q666" s="194">
        <f>VLOOKUP($A666,'[2]Project Data'!$C$6:$BS$682,67,FALSE)</f>
        <v>0</v>
      </c>
    </row>
    <row r="667" spans="1:17" s="142" customFormat="1" ht="42" customHeight="1" x14ac:dyDescent="0.2">
      <c r="A667" s="243">
        <v>513</v>
      </c>
      <c r="B667" s="243" t="s">
        <v>562</v>
      </c>
      <c r="C667" s="243" t="s">
        <v>1082</v>
      </c>
      <c r="D667" s="244" t="str">
        <f t="shared" si="4"/>
        <v>PPL Rank: 513       
Royalton                                          
Watermain - Improvements &amp; Looping</v>
      </c>
      <c r="E667" s="207" t="s">
        <v>1411</v>
      </c>
      <c r="F667" s="207">
        <v>5</v>
      </c>
      <c r="G667" s="194" t="s">
        <v>1413</v>
      </c>
      <c r="H667" s="194" t="s">
        <v>1415</v>
      </c>
      <c r="I667" s="195">
        <v>0</v>
      </c>
      <c r="J667" s="226">
        <v>0</v>
      </c>
      <c r="K667" s="226">
        <v>0</v>
      </c>
      <c r="L667" s="218">
        <v>0</v>
      </c>
      <c r="M667" s="218">
        <v>0</v>
      </c>
      <c r="N667" s="218">
        <v>0</v>
      </c>
      <c r="O667" s="196"/>
      <c r="Q667" s="194">
        <f>VLOOKUP($A667,'[2]Project Data'!$C$6:$BS$682,67,FALSE)</f>
        <v>0</v>
      </c>
    </row>
    <row r="668" spans="1:17" s="142" customFormat="1" ht="42" customHeight="1" x14ac:dyDescent="0.2">
      <c r="A668" s="243">
        <v>6</v>
      </c>
      <c r="B668" s="243" t="s">
        <v>563</v>
      </c>
      <c r="C668" s="243" t="s">
        <v>407</v>
      </c>
      <c r="D668" s="244" t="str">
        <f t="shared" si="4"/>
        <v>PPL Rank: 6         
Rush City                                         
Treatment - Plant Upgrade</v>
      </c>
      <c r="E668" s="207" t="s">
        <v>165</v>
      </c>
      <c r="F668" s="207" t="s">
        <v>1426</v>
      </c>
      <c r="G668" s="194" t="s">
        <v>1413</v>
      </c>
      <c r="H668" s="194" t="s">
        <v>1415</v>
      </c>
      <c r="I668" s="195">
        <v>0</v>
      </c>
      <c r="J668" s="226">
        <v>0</v>
      </c>
      <c r="K668" s="226">
        <v>0</v>
      </c>
      <c r="L668" s="218">
        <v>0</v>
      </c>
      <c r="M668" s="218">
        <v>0</v>
      </c>
      <c r="N668" s="218">
        <v>0</v>
      </c>
      <c r="O668" s="196"/>
      <c r="Q668" s="194">
        <f>VLOOKUP($A668,'[2]Project Data'!$C$6:$BS$682,67,FALSE)</f>
        <v>0</v>
      </c>
    </row>
    <row r="669" spans="1:17" s="142" customFormat="1" ht="42" customHeight="1" x14ac:dyDescent="0.2">
      <c r="A669" s="243">
        <v>196</v>
      </c>
      <c r="B669" s="243" t="s">
        <v>564</v>
      </c>
      <c r="C669" s="243" t="s">
        <v>566</v>
      </c>
      <c r="D669" s="244" t="str">
        <f t="shared" si="4"/>
        <v>PPL Rank: 196       
Rushmore                                          
Treatment - New IE &amp; RO Plant</v>
      </c>
      <c r="E669" s="207" t="s">
        <v>1417</v>
      </c>
      <c r="F669" s="207">
        <v>8</v>
      </c>
      <c r="G669" s="194" t="s">
        <v>1413</v>
      </c>
      <c r="H669" s="194" t="s">
        <v>1413</v>
      </c>
      <c r="I669" s="195">
        <v>0</v>
      </c>
      <c r="J669" s="226">
        <v>0</v>
      </c>
      <c r="K669" s="226">
        <v>0</v>
      </c>
      <c r="L669" s="218">
        <v>0</v>
      </c>
      <c r="M669" s="218" t="s">
        <v>1435</v>
      </c>
      <c r="N669" s="218">
        <v>667485</v>
      </c>
      <c r="O669" s="196"/>
      <c r="Q669" s="194">
        <f>VLOOKUP($A669,'[2]Project Data'!$C$6:$BS$682,67,FALSE)</f>
        <v>1026900</v>
      </c>
    </row>
    <row r="670" spans="1:17" s="142" customFormat="1" ht="42" customHeight="1" x14ac:dyDescent="0.2">
      <c r="A670" s="243">
        <v>330</v>
      </c>
      <c r="B670" s="243" t="s">
        <v>564</v>
      </c>
      <c r="C670" s="243" t="s">
        <v>565</v>
      </c>
      <c r="D670" s="244" t="str">
        <f t="shared" si="4"/>
        <v>PPL Rank: 330       
Rushmore                                          
Watermain - Connection to LPRWS</v>
      </c>
      <c r="E670" s="207" t="s">
        <v>1417</v>
      </c>
      <c r="F670" s="207">
        <v>8</v>
      </c>
      <c r="G670" s="194" t="s">
        <v>1413</v>
      </c>
      <c r="H670" s="194" t="s">
        <v>1413</v>
      </c>
      <c r="I670" s="195">
        <v>0</v>
      </c>
      <c r="J670" s="226">
        <v>0</v>
      </c>
      <c r="K670" s="226">
        <v>0</v>
      </c>
      <c r="L670" s="218">
        <v>1557360.3578567386</v>
      </c>
      <c r="M670" s="218" t="s">
        <v>1427</v>
      </c>
      <c r="N670" s="218">
        <v>486850</v>
      </c>
      <c r="O670" s="196"/>
      <c r="Q670" s="194">
        <f>VLOOKUP($A670,'[2]Project Data'!$C$6:$BS$682,67,FALSE)</f>
        <v>749000</v>
      </c>
    </row>
    <row r="671" spans="1:17" s="142" customFormat="1" ht="42" customHeight="1" x14ac:dyDescent="0.2">
      <c r="A671" s="243">
        <v>331</v>
      </c>
      <c r="B671" s="243" t="s">
        <v>564</v>
      </c>
      <c r="C671" s="243" t="s">
        <v>378</v>
      </c>
      <c r="D671" s="244" t="str">
        <f t="shared" si="4"/>
        <v>PPL Rank: 331       
Rushmore                                          
Storage - New 50,000 Gal Tower</v>
      </c>
      <c r="E671" s="207" t="s">
        <v>1417</v>
      </c>
      <c r="F671" s="207">
        <v>8</v>
      </c>
      <c r="G671" s="194" t="s">
        <v>1413</v>
      </c>
      <c r="H671" s="194" t="s">
        <v>1413</v>
      </c>
      <c r="I671" s="195">
        <v>0</v>
      </c>
      <c r="J671" s="226">
        <v>0</v>
      </c>
      <c r="K671" s="226">
        <v>0</v>
      </c>
      <c r="L671" s="218">
        <v>319760.35785673861</v>
      </c>
      <c r="M671" s="218" t="s">
        <v>1435</v>
      </c>
      <c r="N671" s="218">
        <v>398677.5</v>
      </c>
      <c r="O671" s="196"/>
      <c r="Q671" s="194">
        <f>VLOOKUP($A671,'[2]Project Data'!$C$6:$BS$682,67,FALSE)</f>
        <v>613350</v>
      </c>
    </row>
    <row r="672" spans="1:17" s="142" customFormat="1" ht="42" customHeight="1" x14ac:dyDescent="0.2">
      <c r="A672" s="243">
        <v>62</v>
      </c>
      <c r="B672" s="243" t="s">
        <v>209</v>
      </c>
      <c r="C672" s="243" t="s">
        <v>1052</v>
      </c>
      <c r="D672" s="244" t="str">
        <f t="shared" si="4"/>
        <v>PPL Rank: 62        
Russell                                           
Other - LSL Replacement Phase 1</v>
      </c>
      <c r="E672" s="207" t="s">
        <v>1417</v>
      </c>
      <c r="F672" s="207">
        <v>8</v>
      </c>
      <c r="G672" s="194" t="s">
        <v>1413</v>
      </c>
      <c r="H672" s="194" t="s">
        <v>1413</v>
      </c>
      <c r="I672" s="195">
        <v>0</v>
      </c>
      <c r="J672" s="226">
        <v>0</v>
      </c>
      <c r="K672" s="226">
        <v>0</v>
      </c>
      <c r="L672" s="218">
        <v>0</v>
      </c>
      <c r="M672" s="218">
        <v>0</v>
      </c>
      <c r="N672" s="218">
        <v>0</v>
      </c>
      <c r="O672" s="196"/>
      <c r="Q672" s="194">
        <f>VLOOKUP($A672,'[2]Project Data'!$C$6:$BS$682,67,FALSE)</f>
        <v>0</v>
      </c>
    </row>
    <row r="673" spans="1:17" s="142" customFormat="1" ht="42" customHeight="1" x14ac:dyDescent="0.2">
      <c r="A673" s="243">
        <v>63</v>
      </c>
      <c r="B673" s="243" t="s">
        <v>209</v>
      </c>
      <c r="C673" s="243" t="s">
        <v>1054</v>
      </c>
      <c r="D673" s="244" t="str">
        <f t="shared" si="4"/>
        <v>PPL Rank: 63        
Russell                                           
Other - LSL Replacement Phase 2</v>
      </c>
      <c r="E673" s="207" t="s">
        <v>1417</v>
      </c>
      <c r="F673" s="207">
        <v>8</v>
      </c>
      <c r="G673" s="194" t="s">
        <v>1413</v>
      </c>
      <c r="H673" s="194" t="s">
        <v>1413</v>
      </c>
      <c r="I673" s="195">
        <v>0</v>
      </c>
      <c r="J673" s="226">
        <v>0</v>
      </c>
      <c r="K673" s="226">
        <v>0</v>
      </c>
      <c r="L673" s="218">
        <v>0</v>
      </c>
      <c r="M673" s="218">
        <v>0</v>
      </c>
      <c r="N673" s="218">
        <v>0</v>
      </c>
      <c r="O673" s="196"/>
      <c r="Q673" s="194">
        <f>VLOOKUP($A673,'[2]Project Data'!$C$6:$BS$682,67,FALSE)</f>
        <v>0</v>
      </c>
    </row>
    <row r="674" spans="1:17" s="142" customFormat="1" ht="42" customHeight="1" x14ac:dyDescent="0.2">
      <c r="A674" s="243">
        <v>479</v>
      </c>
      <c r="B674" s="243" t="s">
        <v>209</v>
      </c>
      <c r="C674" s="243" t="s">
        <v>1083</v>
      </c>
      <c r="D674" s="244" t="str">
        <f t="shared" si="4"/>
        <v>PPL Rank: 479       
Russell                                           
Watermain - Replacement Phase 1</v>
      </c>
      <c r="E674" s="207" t="s">
        <v>1417</v>
      </c>
      <c r="F674" s="207">
        <v>8</v>
      </c>
      <c r="G674" s="194" t="s">
        <v>1413</v>
      </c>
      <c r="H674" s="194" t="s">
        <v>1413</v>
      </c>
      <c r="I674" s="195">
        <v>0</v>
      </c>
      <c r="J674" s="226">
        <v>0</v>
      </c>
      <c r="K674" s="226">
        <v>0</v>
      </c>
      <c r="L674" s="218">
        <v>0</v>
      </c>
      <c r="M674" s="218">
        <v>0</v>
      </c>
      <c r="N674" s="218">
        <v>0</v>
      </c>
      <c r="O674" s="196"/>
      <c r="Q674" s="194">
        <f>VLOOKUP($A674,'[2]Project Data'!$C$6:$BS$682,67,FALSE)</f>
        <v>0</v>
      </c>
    </row>
    <row r="675" spans="1:17" s="142" customFormat="1" ht="42" customHeight="1" x14ac:dyDescent="0.2">
      <c r="A675" s="243">
        <v>532</v>
      </c>
      <c r="B675" s="243" t="s">
        <v>209</v>
      </c>
      <c r="C675" s="243" t="s">
        <v>1084</v>
      </c>
      <c r="D675" s="244" t="str">
        <f t="shared" si="4"/>
        <v>PPL Rank: 532       
Russell                                           
Watermain - Replacement Phase 2</v>
      </c>
      <c r="E675" s="207" t="s">
        <v>1417</v>
      </c>
      <c r="F675" s="207">
        <v>8</v>
      </c>
      <c r="G675" s="194" t="s">
        <v>1413</v>
      </c>
      <c r="H675" s="194" t="s">
        <v>1413</v>
      </c>
      <c r="I675" s="195">
        <v>0</v>
      </c>
      <c r="J675" s="226">
        <v>0</v>
      </c>
      <c r="K675" s="226">
        <v>0</v>
      </c>
      <c r="L675" s="218">
        <v>0</v>
      </c>
      <c r="M675" s="218">
        <v>0</v>
      </c>
      <c r="N675" s="218">
        <v>0</v>
      </c>
      <c r="O675" s="196"/>
      <c r="Q675" s="194">
        <f>VLOOKUP($A675,'[2]Project Data'!$C$6:$BS$682,67,FALSE)</f>
        <v>0</v>
      </c>
    </row>
    <row r="676" spans="1:17" s="142" customFormat="1" ht="42" customHeight="1" x14ac:dyDescent="0.2">
      <c r="A676" s="243">
        <v>177</v>
      </c>
      <c r="B676" s="243" t="s">
        <v>1356</v>
      </c>
      <c r="C676" s="243" t="s">
        <v>1357</v>
      </c>
      <c r="D676" s="244" t="str">
        <f t="shared" si="4"/>
        <v>PPL Rank: 177       
Ruthton                                           
Treatment - Fe, Mn</v>
      </c>
      <c r="E676" s="207" t="s">
        <v>1417</v>
      </c>
      <c r="F676" s="207">
        <v>8</v>
      </c>
      <c r="G676" s="194" t="s">
        <v>1413</v>
      </c>
      <c r="H676" s="194" t="s">
        <v>1413</v>
      </c>
      <c r="I676" s="195">
        <v>0</v>
      </c>
      <c r="J676" s="226">
        <v>0</v>
      </c>
      <c r="K676" s="226">
        <v>0</v>
      </c>
      <c r="L676" s="218">
        <v>0</v>
      </c>
      <c r="M676" s="218">
        <v>0</v>
      </c>
      <c r="N676" s="218">
        <v>0</v>
      </c>
      <c r="O676" s="196"/>
      <c r="Q676" s="194">
        <f>VLOOKUP($A676,'[2]Project Data'!$C$6:$BS$682,67,FALSE)</f>
        <v>0</v>
      </c>
    </row>
    <row r="677" spans="1:17" s="142" customFormat="1" ht="42" customHeight="1" x14ac:dyDescent="0.2">
      <c r="A677" s="243">
        <v>178</v>
      </c>
      <c r="B677" s="243" t="s">
        <v>1356</v>
      </c>
      <c r="C677" s="243" t="s">
        <v>362</v>
      </c>
      <c r="D677" s="244" t="str">
        <f t="shared" si="4"/>
        <v>PPL Rank: 178       
Ruthton                                           
Watermain - Looping</v>
      </c>
      <c r="E677" s="207" t="s">
        <v>1417</v>
      </c>
      <c r="F677" s="207">
        <v>8</v>
      </c>
      <c r="G677" s="194" t="s">
        <v>1413</v>
      </c>
      <c r="H677" s="194" t="s">
        <v>1413</v>
      </c>
      <c r="I677" s="195">
        <v>0</v>
      </c>
      <c r="J677" s="226">
        <v>0</v>
      </c>
      <c r="K677" s="226">
        <v>0</v>
      </c>
      <c r="L677" s="218">
        <v>0</v>
      </c>
      <c r="M677" s="218">
        <v>0</v>
      </c>
      <c r="N677" s="218">
        <v>0</v>
      </c>
      <c r="O677" s="196"/>
      <c r="Q677" s="194">
        <f>VLOOKUP($A677,'[2]Project Data'!$C$6:$BS$682,67,FALSE)</f>
        <v>0</v>
      </c>
    </row>
    <row r="678" spans="1:17" s="142" customFormat="1" ht="42" customHeight="1" x14ac:dyDescent="0.2">
      <c r="A678" s="243">
        <v>380</v>
      </c>
      <c r="B678" s="243" t="s">
        <v>1356</v>
      </c>
      <c r="C678" s="243" t="s">
        <v>378</v>
      </c>
      <c r="D678" s="244" t="str">
        <f t="shared" si="4"/>
        <v>PPL Rank: 380       
Ruthton                                           
Storage - New 50,000 Gal Tower</v>
      </c>
      <c r="E678" s="207" t="s">
        <v>1417</v>
      </c>
      <c r="F678" s="207">
        <v>8</v>
      </c>
      <c r="G678" s="194" t="s">
        <v>1413</v>
      </c>
      <c r="H678" s="194" t="s">
        <v>1413</v>
      </c>
      <c r="I678" s="195">
        <v>0</v>
      </c>
      <c r="J678" s="226">
        <v>0</v>
      </c>
      <c r="K678" s="226">
        <v>0</v>
      </c>
      <c r="L678" s="218">
        <v>0</v>
      </c>
      <c r="M678" s="218">
        <v>0</v>
      </c>
      <c r="N678" s="218">
        <v>0</v>
      </c>
      <c r="O678" s="196"/>
      <c r="Q678" s="194">
        <f>VLOOKUP($A678,'[2]Project Data'!$C$6:$BS$682,67,FALSE)</f>
        <v>0</v>
      </c>
    </row>
    <row r="679" spans="1:17" s="142" customFormat="1" ht="42" customHeight="1" x14ac:dyDescent="0.2">
      <c r="A679" s="243">
        <v>476</v>
      </c>
      <c r="B679" s="243" t="s">
        <v>567</v>
      </c>
      <c r="C679" s="243" t="s">
        <v>1358</v>
      </c>
      <c r="D679" s="244" t="str">
        <f t="shared" si="4"/>
        <v xml:space="preserve">PPL Rank: 476       
Sacred Heart                                      
Treatment - RO to Address Chlorides </v>
      </c>
      <c r="E679" s="207" t="s">
        <v>165</v>
      </c>
      <c r="F679" s="207" t="s">
        <v>1423</v>
      </c>
      <c r="G679" s="194" t="s">
        <v>1413</v>
      </c>
      <c r="H679" s="194" t="s">
        <v>1413</v>
      </c>
      <c r="I679" s="195">
        <v>0</v>
      </c>
      <c r="J679" s="226">
        <v>0</v>
      </c>
      <c r="K679" s="226">
        <v>0</v>
      </c>
      <c r="L679" s="218">
        <v>0</v>
      </c>
      <c r="M679" s="218" t="s">
        <v>1435</v>
      </c>
      <c r="N679" s="218">
        <v>4951050</v>
      </c>
      <c r="O679" s="196"/>
      <c r="Q679" s="194">
        <f>VLOOKUP($A679,'[2]Project Data'!$C$6:$BS$682,67,FALSE)</f>
        <v>7617000</v>
      </c>
    </row>
    <row r="680" spans="1:17" s="142" customFormat="1" ht="42" customHeight="1" x14ac:dyDescent="0.2">
      <c r="A680" s="243">
        <v>477</v>
      </c>
      <c r="B680" s="243" t="s">
        <v>567</v>
      </c>
      <c r="C680" s="243" t="s">
        <v>310</v>
      </c>
      <c r="D680" s="244" t="str">
        <f t="shared" si="4"/>
        <v>PPL Rank: 477       
Sacred Heart                                      
Storage - Tower Rehab</v>
      </c>
      <c r="E680" s="207" t="s">
        <v>165</v>
      </c>
      <c r="F680" s="207" t="s">
        <v>1423</v>
      </c>
      <c r="G680" s="194" t="s">
        <v>1413</v>
      </c>
      <c r="H680" s="194" t="s">
        <v>1413</v>
      </c>
      <c r="I680" s="195">
        <v>0</v>
      </c>
      <c r="J680" s="226">
        <v>0</v>
      </c>
      <c r="K680" s="226">
        <v>0</v>
      </c>
      <c r="L680" s="218">
        <v>0</v>
      </c>
      <c r="M680" s="218" t="s">
        <v>1435</v>
      </c>
      <c r="N680" s="218">
        <v>0</v>
      </c>
      <c r="O680" s="196"/>
      <c r="Q680" s="194">
        <f>VLOOKUP($A680,'[2]Project Data'!$C$6:$BS$682,67,FALSE)</f>
        <v>0</v>
      </c>
    </row>
    <row r="681" spans="1:17" s="142" customFormat="1" ht="42" customHeight="1" x14ac:dyDescent="0.2">
      <c r="A681" s="243">
        <v>690</v>
      </c>
      <c r="B681" s="243" t="s">
        <v>568</v>
      </c>
      <c r="C681" s="243" t="s">
        <v>444</v>
      </c>
      <c r="D681" s="244" t="str">
        <f t="shared" si="4"/>
        <v>PPL Rank: 690       
Saint Augusta                                     
Treatment - New Fe/Mn Plant &amp; Wells</v>
      </c>
      <c r="E681" s="207" t="s">
        <v>165</v>
      </c>
      <c r="F681" s="207" t="s">
        <v>1419</v>
      </c>
      <c r="G681" s="194" t="s">
        <v>1413</v>
      </c>
      <c r="H681" s="194" t="s">
        <v>1413</v>
      </c>
      <c r="I681" s="195">
        <v>0</v>
      </c>
      <c r="J681" s="226">
        <v>0</v>
      </c>
      <c r="K681" s="226">
        <v>0</v>
      </c>
      <c r="L681" s="218">
        <v>0</v>
      </c>
      <c r="M681" s="218">
        <v>0</v>
      </c>
      <c r="N681" s="218">
        <v>0</v>
      </c>
      <c r="O681" s="196"/>
      <c r="Q681" s="194">
        <f>VLOOKUP($A681,'[2]Project Data'!$C$6:$BS$682,67,FALSE)</f>
        <v>0</v>
      </c>
    </row>
    <row r="682" spans="1:17" s="142" customFormat="1" ht="42" customHeight="1" x14ac:dyDescent="0.2">
      <c r="A682" s="243">
        <v>708</v>
      </c>
      <c r="B682" s="243" t="s">
        <v>568</v>
      </c>
      <c r="C682" s="243" t="s">
        <v>569</v>
      </c>
      <c r="D682" s="244" t="str">
        <f t="shared" si="4"/>
        <v>PPL Rank: 708       
Saint Augusta                                     
Storage - New 150,000 Gal Tower</v>
      </c>
      <c r="E682" s="207" t="s">
        <v>165</v>
      </c>
      <c r="F682" s="207" t="s">
        <v>1419</v>
      </c>
      <c r="G682" s="194" t="s">
        <v>1413</v>
      </c>
      <c r="H682" s="194" t="s">
        <v>1413</v>
      </c>
      <c r="I682" s="195">
        <v>0</v>
      </c>
      <c r="J682" s="226">
        <v>0</v>
      </c>
      <c r="K682" s="226">
        <v>0</v>
      </c>
      <c r="L682" s="218">
        <v>0</v>
      </c>
      <c r="M682" s="218">
        <v>0</v>
      </c>
      <c r="N682" s="218">
        <v>0</v>
      </c>
      <c r="O682" s="196"/>
      <c r="Q682" s="194">
        <f>VLOOKUP($A682,'[2]Project Data'!$C$6:$BS$682,67,FALSE)</f>
        <v>0</v>
      </c>
    </row>
    <row r="683" spans="1:17" s="142" customFormat="1" ht="42" customHeight="1" x14ac:dyDescent="0.2">
      <c r="A683" s="243">
        <v>57</v>
      </c>
      <c r="B683" s="243" t="s">
        <v>147</v>
      </c>
      <c r="C683" s="243" t="s">
        <v>1359</v>
      </c>
      <c r="D683" s="244" t="str">
        <f t="shared" si="4"/>
        <v xml:space="preserve">PPL Rank: 57        
Saint Cloud                                       
Other - LSL Repl (Pantown Neighborhood) </v>
      </c>
      <c r="E683" s="207" t="s">
        <v>165</v>
      </c>
      <c r="F683" s="207" t="s">
        <v>1419</v>
      </c>
      <c r="G683" s="194" t="s">
        <v>1413</v>
      </c>
      <c r="H683" s="194" t="s">
        <v>1415</v>
      </c>
      <c r="I683" s="195">
        <v>0</v>
      </c>
      <c r="J683" s="226">
        <v>0</v>
      </c>
      <c r="K683" s="226">
        <v>0</v>
      </c>
      <c r="L683" s="218">
        <v>0</v>
      </c>
      <c r="M683" s="218">
        <v>0</v>
      </c>
      <c r="N683" s="218">
        <v>0</v>
      </c>
      <c r="O683" s="196"/>
      <c r="Q683" s="194">
        <f>VLOOKUP($A683,'[2]Project Data'!$C$6:$BS$682,67,FALSE)</f>
        <v>0</v>
      </c>
    </row>
    <row r="684" spans="1:17" s="142" customFormat="1" ht="42" customHeight="1" x14ac:dyDescent="0.2">
      <c r="A684" s="243">
        <v>440</v>
      </c>
      <c r="B684" s="243" t="s">
        <v>147</v>
      </c>
      <c r="C684" s="243" t="s">
        <v>1085</v>
      </c>
      <c r="D684" s="244" t="str">
        <f t="shared" si="4"/>
        <v>PPL Rank: 440       
Saint Cloud                                       
Other - LSL Replacement Wilson Ave</v>
      </c>
      <c r="E684" s="207" t="s">
        <v>165</v>
      </c>
      <c r="F684" s="207" t="s">
        <v>1419</v>
      </c>
      <c r="G684" s="194" t="s">
        <v>1415</v>
      </c>
      <c r="H684" s="194" t="s">
        <v>1413</v>
      </c>
      <c r="I684" s="195">
        <v>0</v>
      </c>
      <c r="J684" s="226">
        <v>0</v>
      </c>
      <c r="K684" s="226">
        <v>0</v>
      </c>
      <c r="L684" s="218">
        <v>0</v>
      </c>
      <c r="M684" s="218">
        <v>0</v>
      </c>
      <c r="N684" s="218">
        <v>0</v>
      </c>
      <c r="O684" s="196"/>
      <c r="Q684" s="194" t="e">
        <f>VLOOKUP($A684,'[2]Project Data'!$C$6:$BS$682,67,FALSE)</f>
        <v>#N/A</v>
      </c>
    </row>
    <row r="685" spans="1:17" s="142" customFormat="1" ht="42" customHeight="1" x14ac:dyDescent="0.2">
      <c r="A685" s="243">
        <v>441</v>
      </c>
      <c r="B685" s="243" t="s">
        <v>147</v>
      </c>
      <c r="C685" s="243" t="s">
        <v>1086</v>
      </c>
      <c r="D685" s="244" t="str">
        <f t="shared" si="4"/>
        <v>PPL Rank: 441       
Saint Cloud                                       
Other - LSL Replacement Germain St</v>
      </c>
      <c r="E685" s="207" t="s">
        <v>165</v>
      </c>
      <c r="F685" s="207" t="s">
        <v>1419</v>
      </c>
      <c r="G685" s="194" t="s">
        <v>1415</v>
      </c>
      <c r="H685" s="194" t="s">
        <v>1413</v>
      </c>
      <c r="I685" s="195">
        <v>0</v>
      </c>
      <c r="J685" s="226">
        <v>0</v>
      </c>
      <c r="K685" s="226">
        <v>0</v>
      </c>
      <c r="L685" s="218">
        <v>0</v>
      </c>
      <c r="M685" s="218">
        <v>0</v>
      </c>
      <c r="N685" s="218">
        <v>0</v>
      </c>
      <c r="O685" s="196"/>
      <c r="Q685" s="194" t="e">
        <f>VLOOKUP($A685,'[2]Project Data'!$C$6:$BS$682,67,FALSE)</f>
        <v>#N/A</v>
      </c>
    </row>
    <row r="686" spans="1:17" s="142" customFormat="1" ht="42" customHeight="1" x14ac:dyDescent="0.2">
      <c r="A686" s="243">
        <v>498</v>
      </c>
      <c r="B686" s="243" t="s">
        <v>147</v>
      </c>
      <c r="C686" s="243" t="s">
        <v>1360</v>
      </c>
      <c r="D686" s="244" t="str">
        <f t="shared" si="4"/>
        <v>PPL Rank: 498       
Saint Cloud                                       
Watermain - CSAH 75-33rd St. S to 38th S</v>
      </c>
      <c r="E686" s="207" t="s">
        <v>165</v>
      </c>
      <c r="F686" s="207" t="s">
        <v>1419</v>
      </c>
      <c r="G686" s="194" t="s">
        <v>1413</v>
      </c>
      <c r="H686" s="194" t="s">
        <v>1413</v>
      </c>
      <c r="I686" s="195">
        <v>0</v>
      </c>
      <c r="J686" s="226">
        <v>0</v>
      </c>
      <c r="K686" s="226">
        <v>0</v>
      </c>
      <c r="L686" s="218">
        <v>0</v>
      </c>
      <c r="M686" s="218">
        <v>0</v>
      </c>
      <c r="N686" s="218">
        <v>0</v>
      </c>
      <c r="O686" s="196"/>
      <c r="Q686" s="194" t="e">
        <f>VLOOKUP($A686,'[2]Project Data'!$C$6:$BS$682,67,FALSE)</f>
        <v>#N/A</v>
      </c>
    </row>
    <row r="687" spans="1:17" s="142" customFormat="1" ht="42" customHeight="1" x14ac:dyDescent="0.2">
      <c r="A687" s="243">
        <v>499</v>
      </c>
      <c r="B687" s="243" t="s">
        <v>147</v>
      </c>
      <c r="C687" s="243" t="s">
        <v>1361</v>
      </c>
      <c r="D687" s="244" t="str">
        <f t="shared" si="4"/>
        <v>PPL Rank: 499       
Saint Cloud                                       
Watermain - CSAH 75-38th St. S to S Towe</v>
      </c>
      <c r="E687" s="207" t="s">
        <v>165</v>
      </c>
      <c r="F687" s="207" t="s">
        <v>1419</v>
      </c>
      <c r="G687" s="194" t="s">
        <v>1413</v>
      </c>
      <c r="H687" s="194" t="s">
        <v>1413</v>
      </c>
      <c r="I687" s="195">
        <v>0</v>
      </c>
      <c r="J687" s="226">
        <v>0</v>
      </c>
      <c r="K687" s="226">
        <v>0</v>
      </c>
      <c r="L687" s="218">
        <v>0</v>
      </c>
      <c r="M687" s="218">
        <v>0</v>
      </c>
      <c r="N687" s="218">
        <v>0</v>
      </c>
      <c r="O687" s="196"/>
      <c r="Q687" s="194" t="e">
        <f>VLOOKUP($A687,'[2]Project Data'!$C$6:$BS$682,67,FALSE)</f>
        <v>#N/A</v>
      </c>
    </row>
    <row r="688" spans="1:17" s="142" customFormat="1" ht="42" customHeight="1" x14ac:dyDescent="0.2">
      <c r="A688" s="243">
        <v>500</v>
      </c>
      <c r="B688" s="243" t="s">
        <v>147</v>
      </c>
      <c r="C688" s="243" t="s">
        <v>1362</v>
      </c>
      <c r="D688" s="244" t="str">
        <f t="shared" si="4"/>
        <v>PPL Rank: 500       
Saint Cloud                                       
Watermain - 255th St. S to Clearwater Rd</v>
      </c>
      <c r="E688" s="207" t="s">
        <v>165</v>
      </c>
      <c r="F688" s="207" t="s">
        <v>1419</v>
      </c>
      <c r="G688" s="194" t="s">
        <v>1413</v>
      </c>
      <c r="H688" s="194" t="s">
        <v>1413</v>
      </c>
      <c r="I688" s="195">
        <v>0</v>
      </c>
      <c r="J688" s="226">
        <v>0</v>
      </c>
      <c r="K688" s="226">
        <v>0</v>
      </c>
      <c r="L688" s="218">
        <v>0</v>
      </c>
      <c r="M688" s="218">
        <v>0</v>
      </c>
      <c r="N688" s="218">
        <v>0</v>
      </c>
      <c r="O688" s="196"/>
      <c r="Q688" s="194" t="e">
        <f>VLOOKUP($A688,'[2]Project Data'!$C$6:$BS$682,67,FALSE)</f>
        <v>#N/A</v>
      </c>
    </row>
    <row r="689" spans="1:17" s="142" customFormat="1" ht="42" customHeight="1" x14ac:dyDescent="0.2">
      <c r="A689" s="243">
        <v>501</v>
      </c>
      <c r="B689" s="243" t="s">
        <v>147</v>
      </c>
      <c r="C689" s="243" t="s">
        <v>1363</v>
      </c>
      <c r="D689" s="244" t="str">
        <f t="shared" si="4"/>
        <v xml:space="preserve">PPL Rank: 501       
Saint Cloud                                       
Watermain - 2nd/3rd St. N-10th Ave. N </v>
      </c>
      <c r="E689" s="207" t="s">
        <v>165</v>
      </c>
      <c r="F689" s="207" t="s">
        <v>1419</v>
      </c>
      <c r="G689" s="194" t="s">
        <v>1413</v>
      </c>
      <c r="H689" s="194" t="s">
        <v>1413</v>
      </c>
      <c r="I689" s="195">
        <v>0</v>
      </c>
      <c r="J689" s="226">
        <v>0</v>
      </c>
      <c r="K689" s="226">
        <v>0</v>
      </c>
      <c r="L689" s="218">
        <v>0</v>
      </c>
      <c r="M689" s="218">
        <v>0</v>
      </c>
      <c r="N689" s="218">
        <v>0</v>
      </c>
      <c r="O689" s="196"/>
      <c r="Q689" s="194" t="e">
        <f>VLOOKUP($A689,'[2]Project Data'!$C$6:$BS$682,67,FALSE)</f>
        <v>#N/A</v>
      </c>
    </row>
    <row r="690" spans="1:17" s="142" customFormat="1" ht="42" customHeight="1" x14ac:dyDescent="0.2">
      <c r="A690" s="243">
        <v>502</v>
      </c>
      <c r="B690" s="243" t="s">
        <v>147</v>
      </c>
      <c r="C690" s="243" t="s">
        <v>1364</v>
      </c>
      <c r="D690" s="244" t="str">
        <f t="shared" si="4"/>
        <v>PPL Rank: 502       
Saint Cloud                                       
Watermain - CSAH 75-Washington Mem Dr.</v>
      </c>
      <c r="E690" s="207" t="s">
        <v>165</v>
      </c>
      <c r="F690" s="207" t="s">
        <v>1419</v>
      </c>
      <c r="G690" s="194" t="s">
        <v>1413</v>
      </c>
      <c r="H690" s="194" t="s">
        <v>1413</v>
      </c>
      <c r="I690" s="195">
        <v>0</v>
      </c>
      <c r="J690" s="226">
        <v>0</v>
      </c>
      <c r="K690" s="226">
        <v>0</v>
      </c>
      <c r="L690" s="218">
        <v>0</v>
      </c>
      <c r="M690" s="218">
        <v>0</v>
      </c>
      <c r="N690" s="218">
        <v>0</v>
      </c>
      <c r="O690" s="196"/>
      <c r="Q690" s="194" t="e">
        <f>VLOOKUP($A690,'[2]Project Data'!$C$6:$BS$682,67,FALSE)</f>
        <v>#N/A</v>
      </c>
    </row>
    <row r="691" spans="1:17" s="142" customFormat="1" ht="42" customHeight="1" x14ac:dyDescent="0.2">
      <c r="A691" s="243">
        <v>503</v>
      </c>
      <c r="B691" s="243" t="s">
        <v>147</v>
      </c>
      <c r="C691" s="243" t="s">
        <v>1365</v>
      </c>
      <c r="D691" s="244" t="str">
        <f t="shared" si="4"/>
        <v xml:space="preserve">PPL Rank: 503       
Saint Cloud                                       
Watermain - 22nd St. S-CR 136 to Cooper </v>
      </c>
      <c r="E691" s="207" t="s">
        <v>165</v>
      </c>
      <c r="F691" s="207" t="s">
        <v>1419</v>
      </c>
      <c r="G691" s="194" t="s">
        <v>1413</v>
      </c>
      <c r="H691" s="194" t="s">
        <v>1413</v>
      </c>
      <c r="I691" s="195">
        <v>0</v>
      </c>
      <c r="J691" s="226">
        <v>0</v>
      </c>
      <c r="K691" s="226">
        <v>0</v>
      </c>
      <c r="L691" s="218">
        <v>0</v>
      </c>
      <c r="M691" s="218">
        <v>0</v>
      </c>
      <c r="N691" s="218">
        <v>0</v>
      </c>
      <c r="O691" s="196"/>
      <c r="Q691" s="194" t="e">
        <f>VLOOKUP($A691,'[2]Project Data'!$C$6:$BS$682,67,FALSE)</f>
        <v>#N/A</v>
      </c>
    </row>
    <row r="692" spans="1:17" s="142" customFormat="1" ht="42" customHeight="1" x14ac:dyDescent="0.2">
      <c r="A692" s="243">
        <v>504</v>
      </c>
      <c r="B692" s="243" t="s">
        <v>147</v>
      </c>
      <c r="C692" s="243" t="s">
        <v>1366</v>
      </c>
      <c r="D692" s="244" t="str">
        <f t="shared" si="4"/>
        <v>PPL Rank: 504       
Saint Cloud                                       
Watermain - CR 136 Phase 1</v>
      </c>
      <c r="E692" s="207" t="s">
        <v>165</v>
      </c>
      <c r="F692" s="207" t="s">
        <v>1419</v>
      </c>
      <c r="G692" s="194" t="s">
        <v>1413</v>
      </c>
      <c r="H692" s="194" t="s">
        <v>1413</v>
      </c>
      <c r="I692" s="195">
        <v>0</v>
      </c>
      <c r="J692" s="226">
        <v>0</v>
      </c>
      <c r="K692" s="226">
        <v>0</v>
      </c>
      <c r="L692" s="218">
        <v>0</v>
      </c>
      <c r="M692" s="218">
        <v>0</v>
      </c>
      <c r="N692" s="218">
        <v>0</v>
      </c>
      <c r="O692" s="196"/>
      <c r="Q692" s="194" t="e">
        <f>VLOOKUP($A692,'[2]Project Data'!$C$6:$BS$682,67,FALSE)</f>
        <v>#N/A</v>
      </c>
    </row>
    <row r="693" spans="1:17" s="142" customFormat="1" ht="42" customHeight="1" x14ac:dyDescent="0.2">
      <c r="A693" s="243">
        <v>505</v>
      </c>
      <c r="B693" s="243" t="s">
        <v>147</v>
      </c>
      <c r="C693" s="243" t="s">
        <v>1367</v>
      </c>
      <c r="D693" s="244" t="str">
        <f t="shared" si="4"/>
        <v>PPL Rank: 505       
Saint Cloud                                       
Watermain - CR 136 Phase 2</v>
      </c>
      <c r="E693" s="207" t="s">
        <v>165</v>
      </c>
      <c r="F693" s="207" t="s">
        <v>1419</v>
      </c>
      <c r="G693" s="194" t="s">
        <v>1413</v>
      </c>
      <c r="H693" s="194" t="s">
        <v>1413</v>
      </c>
      <c r="I693" s="195">
        <v>0</v>
      </c>
      <c r="J693" s="226">
        <v>0</v>
      </c>
      <c r="K693" s="226">
        <v>0</v>
      </c>
      <c r="L693" s="218">
        <v>0</v>
      </c>
      <c r="M693" s="218">
        <v>0</v>
      </c>
      <c r="N693" s="218">
        <v>0</v>
      </c>
      <c r="O693" s="196"/>
      <c r="Q693" s="194" t="e">
        <f>VLOOKUP($A693,'[2]Project Data'!$C$6:$BS$682,67,FALSE)</f>
        <v>#N/A</v>
      </c>
    </row>
    <row r="694" spans="1:17" s="142" customFormat="1" ht="42" customHeight="1" x14ac:dyDescent="0.2">
      <c r="A694" s="243">
        <v>506</v>
      </c>
      <c r="B694" s="243" t="s">
        <v>147</v>
      </c>
      <c r="C694" s="243" t="s">
        <v>1368</v>
      </c>
      <c r="D694" s="244" t="str">
        <f t="shared" si="4"/>
        <v>PPL Rank: 506       
Saint Cloud                                       
Storage - South 2MG Ground Storage Reser</v>
      </c>
      <c r="E694" s="207" t="s">
        <v>165</v>
      </c>
      <c r="F694" s="207" t="s">
        <v>1419</v>
      </c>
      <c r="G694" s="194" t="s">
        <v>1413</v>
      </c>
      <c r="H694" s="194" t="s">
        <v>1413</v>
      </c>
      <c r="I694" s="195">
        <v>0</v>
      </c>
      <c r="J694" s="226">
        <v>0</v>
      </c>
      <c r="K694" s="226">
        <v>0</v>
      </c>
      <c r="L694" s="218">
        <v>0</v>
      </c>
      <c r="M694" s="218">
        <v>0</v>
      </c>
      <c r="N694" s="218">
        <v>0</v>
      </c>
      <c r="O694" s="196"/>
      <c r="Q694" s="194" t="e">
        <f>VLOOKUP($A694,'[2]Project Data'!$C$6:$BS$682,67,FALSE)</f>
        <v>#N/A</v>
      </c>
    </row>
    <row r="695" spans="1:17" s="142" customFormat="1" ht="42" customHeight="1" x14ac:dyDescent="0.2">
      <c r="A695" s="243">
        <v>507</v>
      </c>
      <c r="B695" s="243" t="s">
        <v>147</v>
      </c>
      <c r="C695" s="243" t="s">
        <v>1369</v>
      </c>
      <c r="D695" s="244" t="str">
        <f t="shared" si="4"/>
        <v xml:space="preserve">PPL Rank: 507       
Saint Cloud                                       
Watermain - CR74 Looping </v>
      </c>
      <c r="E695" s="207" t="s">
        <v>165</v>
      </c>
      <c r="F695" s="207" t="s">
        <v>1419</v>
      </c>
      <c r="G695" s="194" t="s">
        <v>1413</v>
      </c>
      <c r="H695" s="194" t="s">
        <v>1413</v>
      </c>
      <c r="I695" s="195">
        <v>0</v>
      </c>
      <c r="J695" s="226">
        <v>0</v>
      </c>
      <c r="K695" s="226">
        <v>0</v>
      </c>
      <c r="L695" s="218">
        <v>0</v>
      </c>
      <c r="M695" s="218">
        <v>0</v>
      </c>
      <c r="N695" s="218">
        <v>0</v>
      </c>
      <c r="O695" s="196"/>
      <c r="Q695" s="194" t="e">
        <f>VLOOKUP($A695,'[2]Project Data'!$C$6:$BS$682,67,FALSE)</f>
        <v>#N/A</v>
      </c>
    </row>
    <row r="696" spans="1:17" s="142" customFormat="1" ht="42" customHeight="1" x14ac:dyDescent="0.2">
      <c r="A696" s="243">
        <v>508</v>
      </c>
      <c r="B696" s="243" t="s">
        <v>147</v>
      </c>
      <c r="C696" s="243" t="s">
        <v>1370</v>
      </c>
      <c r="D696" s="244" t="str">
        <f t="shared" si="4"/>
        <v>PPL Rank: 508       
Saint Cloud                                       
Storage - Calvary Hill Tower Rehab</v>
      </c>
      <c r="E696" s="207" t="s">
        <v>165</v>
      </c>
      <c r="F696" s="207" t="s">
        <v>1419</v>
      </c>
      <c r="G696" s="194" t="s">
        <v>1413</v>
      </c>
      <c r="H696" s="194" t="s">
        <v>1413</v>
      </c>
      <c r="I696" s="195">
        <v>0</v>
      </c>
      <c r="J696" s="226">
        <v>0</v>
      </c>
      <c r="K696" s="226">
        <v>0</v>
      </c>
      <c r="L696" s="218">
        <v>0</v>
      </c>
      <c r="M696" s="218">
        <v>0</v>
      </c>
      <c r="N696" s="218">
        <v>0</v>
      </c>
      <c r="O696" s="196"/>
      <c r="Q696" s="194" t="e">
        <f>VLOOKUP($A696,'[2]Project Data'!$C$6:$BS$682,67,FALSE)</f>
        <v>#N/A</v>
      </c>
    </row>
    <row r="697" spans="1:17" s="142" customFormat="1" ht="42" customHeight="1" x14ac:dyDescent="0.2">
      <c r="A697" s="243">
        <v>509</v>
      </c>
      <c r="B697" s="243" t="s">
        <v>147</v>
      </c>
      <c r="C697" s="243" t="s">
        <v>1371</v>
      </c>
      <c r="D697" s="244" t="str">
        <f t="shared" si="4"/>
        <v>PPL Rank: 509       
Saint Cloud                                       
Storage - Calvary Hill Ground Res Rehab</v>
      </c>
      <c r="E697" s="207" t="s">
        <v>165</v>
      </c>
      <c r="F697" s="207" t="s">
        <v>1419</v>
      </c>
      <c r="G697" s="194" t="s">
        <v>1413</v>
      </c>
      <c r="H697" s="194" t="s">
        <v>1413</v>
      </c>
      <c r="I697" s="195">
        <v>0</v>
      </c>
      <c r="J697" s="226">
        <v>0</v>
      </c>
      <c r="K697" s="226">
        <v>0</v>
      </c>
      <c r="L697" s="218">
        <v>0</v>
      </c>
      <c r="M697" s="218">
        <v>0</v>
      </c>
      <c r="N697" s="218">
        <v>0</v>
      </c>
      <c r="O697" s="196"/>
      <c r="Q697" s="194" t="e">
        <f>VLOOKUP($A697,'[2]Project Data'!$C$6:$BS$682,67,FALSE)</f>
        <v>#N/A</v>
      </c>
    </row>
    <row r="698" spans="1:17" s="142" customFormat="1" ht="42" customHeight="1" x14ac:dyDescent="0.2">
      <c r="A698" s="243">
        <v>510</v>
      </c>
      <c r="B698" s="243" t="s">
        <v>147</v>
      </c>
      <c r="C698" s="243" t="s">
        <v>1372</v>
      </c>
      <c r="D698" s="244" t="str">
        <f t="shared" si="4"/>
        <v>PPL Rank: 510       
Saint Cloud                                       
Storage - SE Tower Rehab</v>
      </c>
      <c r="E698" s="207" t="s">
        <v>165</v>
      </c>
      <c r="F698" s="207" t="s">
        <v>1419</v>
      </c>
      <c r="G698" s="194" t="s">
        <v>1413</v>
      </c>
      <c r="H698" s="194" t="s">
        <v>1413</v>
      </c>
      <c r="I698" s="195">
        <v>0</v>
      </c>
      <c r="J698" s="226">
        <v>0</v>
      </c>
      <c r="K698" s="226">
        <v>0</v>
      </c>
      <c r="L698" s="218">
        <v>0</v>
      </c>
      <c r="M698" s="218">
        <v>0</v>
      </c>
      <c r="N698" s="218">
        <v>0</v>
      </c>
      <c r="O698" s="196"/>
      <c r="Q698" s="194" t="e">
        <f>VLOOKUP($A698,'[2]Project Data'!$C$6:$BS$682,67,FALSE)</f>
        <v>#N/A</v>
      </c>
    </row>
    <row r="699" spans="1:17" s="142" customFormat="1" ht="42" customHeight="1" x14ac:dyDescent="0.2">
      <c r="A699" s="243">
        <v>520</v>
      </c>
      <c r="B699" s="243" t="s">
        <v>147</v>
      </c>
      <c r="C699" s="243" t="s">
        <v>1087</v>
      </c>
      <c r="D699" s="244" t="str">
        <f t="shared" si="4"/>
        <v>PPL Rank: 520       
Saint Cloud                                       
Other - Calvary Booster Station Imprvmt</v>
      </c>
      <c r="E699" s="207" t="s">
        <v>165</v>
      </c>
      <c r="F699" s="207" t="s">
        <v>1419</v>
      </c>
      <c r="G699" s="194" t="s">
        <v>1413</v>
      </c>
      <c r="H699" s="194" t="s">
        <v>1415</v>
      </c>
      <c r="I699" s="195">
        <v>0</v>
      </c>
      <c r="J699" s="226">
        <v>0</v>
      </c>
      <c r="K699" s="226">
        <v>0</v>
      </c>
      <c r="L699" s="218">
        <v>0</v>
      </c>
      <c r="M699" s="218">
        <v>0</v>
      </c>
      <c r="N699" s="218">
        <v>0</v>
      </c>
      <c r="O699" s="196"/>
      <c r="Q699" s="194" t="e">
        <f>VLOOKUP($A699,'[2]Project Data'!$C$6:$BS$682,67,FALSE)</f>
        <v>#N/A</v>
      </c>
    </row>
    <row r="700" spans="1:17" s="142" customFormat="1" ht="42" customHeight="1" x14ac:dyDescent="0.2">
      <c r="A700" s="243">
        <v>745</v>
      </c>
      <c r="B700" s="243" t="s">
        <v>147</v>
      </c>
      <c r="C700" s="243" t="s">
        <v>570</v>
      </c>
      <c r="D700" s="244" t="str">
        <f t="shared" si="4"/>
        <v>PPL Rank: 745       
Saint Cloud                                       
Conservation - Rem. Read Meter Upgrade</v>
      </c>
      <c r="E700" s="207" t="s">
        <v>165</v>
      </c>
      <c r="F700" s="207" t="s">
        <v>1419</v>
      </c>
      <c r="G700" s="194" t="s">
        <v>1413</v>
      </c>
      <c r="H700" s="194" t="s">
        <v>1413</v>
      </c>
      <c r="I700" s="195">
        <v>0</v>
      </c>
      <c r="J700" s="226">
        <v>0</v>
      </c>
      <c r="K700" s="226">
        <v>0</v>
      </c>
      <c r="L700" s="218">
        <v>0</v>
      </c>
      <c r="M700" s="218">
        <v>0</v>
      </c>
      <c r="N700" s="218">
        <v>0</v>
      </c>
      <c r="O700" s="196"/>
      <c r="Q700" s="194" t="e">
        <f>VLOOKUP($A700,'[2]Project Data'!$C$6:$BS$682,67,FALSE)</f>
        <v>#N/A</v>
      </c>
    </row>
    <row r="701" spans="1:17" s="142" customFormat="1" ht="42" customHeight="1" x14ac:dyDescent="0.2">
      <c r="A701" s="243" t="e">
        <v>#N/A</v>
      </c>
      <c r="B701" s="243" t="s">
        <v>147</v>
      </c>
      <c r="C701" s="243" t="s">
        <v>1373</v>
      </c>
      <c r="D701" s="244" t="e">
        <f t="shared" si="4"/>
        <v>#N/A</v>
      </c>
      <c r="E701" s="207" t="e">
        <v>#N/A</v>
      </c>
      <c r="F701" s="207" t="e">
        <v>#N/A</v>
      </c>
      <c r="G701" s="194" t="e">
        <v>#N/A</v>
      </c>
      <c r="H701" s="194" t="e">
        <v>#N/A</v>
      </c>
      <c r="I701" s="195" t="e">
        <v>#N/A</v>
      </c>
      <c r="J701" s="226" t="e">
        <v>#N/A</v>
      </c>
      <c r="K701" s="226" t="e">
        <v>#N/A</v>
      </c>
      <c r="L701" s="218" t="e">
        <v>#N/A</v>
      </c>
      <c r="M701" s="218" t="e">
        <v>#N/A</v>
      </c>
      <c r="N701" s="218" t="e">
        <v>#N/A</v>
      </c>
      <c r="O701" s="196"/>
      <c r="Q701" s="194" t="e">
        <f>VLOOKUP($A701,'[2]Project Data'!$C$6:$BS$682,67,FALSE)</f>
        <v>#N/A</v>
      </c>
    </row>
    <row r="702" spans="1:17" s="142" customFormat="1" ht="42" customHeight="1" x14ac:dyDescent="0.2">
      <c r="A702" s="243" t="e">
        <v>#N/A</v>
      </c>
      <c r="B702" s="243" t="s">
        <v>147</v>
      </c>
      <c r="C702" s="243" t="s">
        <v>1374</v>
      </c>
      <c r="D702" s="244" t="e">
        <f t="shared" si="4"/>
        <v>#N/A</v>
      </c>
      <c r="E702" s="207" t="e">
        <v>#N/A</v>
      </c>
      <c r="F702" s="207" t="e">
        <v>#N/A</v>
      </c>
      <c r="G702" s="194" t="e">
        <v>#N/A</v>
      </c>
      <c r="H702" s="194" t="e">
        <v>#N/A</v>
      </c>
      <c r="I702" s="195" t="e">
        <v>#N/A</v>
      </c>
      <c r="J702" s="226" t="e">
        <v>#N/A</v>
      </c>
      <c r="K702" s="226" t="e">
        <v>#N/A</v>
      </c>
      <c r="L702" s="218" t="e">
        <v>#N/A</v>
      </c>
      <c r="M702" s="218" t="e">
        <v>#N/A</v>
      </c>
      <c r="N702" s="218" t="e">
        <v>#N/A</v>
      </c>
      <c r="O702" s="196"/>
      <c r="Q702" s="194" t="e">
        <f>VLOOKUP($A702,'[2]Project Data'!$C$6:$BS$682,67,FALSE)</f>
        <v>#N/A</v>
      </c>
    </row>
    <row r="703" spans="1:17" s="142" customFormat="1" ht="42" customHeight="1" x14ac:dyDescent="0.2">
      <c r="A703" s="243" t="e">
        <v>#N/A</v>
      </c>
      <c r="B703" s="243" t="s">
        <v>147</v>
      </c>
      <c r="C703" s="243" t="s">
        <v>1375</v>
      </c>
      <c r="D703" s="244" t="e">
        <f t="shared" si="4"/>
        <v>#N/A</v>
      </c>
      <c r="E703" s="207" t="e">
        <v>#N/A</v>
      </c>
      <c r="F703" s="207" t="e">
        <v>#N/A</v>
      </c>
      <c r="G703" s="194" t="e">
        <v>#N/A</v>
      </c>
      <c r="H703" s="194" t="e">
        <v>#N/A</v>
      </c>
      <c r="I703" s="195" t="e">
        <v>#N/A</v>
      </c>
      <c r="J703" s="226" t="e">
        <v>#N/A</v>
      </c>
      <c r="K703" s="226" t="e">
        <v>#N/A</v>
      </c>
      <c r="L703" s="218" t="e">
        <v>#N/A</v>
      </c>
      <c r="M703" s="218" t="e">
        <v>#N/A</v>
      </c>
      <c r="N703" s="218" t="e">
        <v>#N/A</v>
      </c>
      <c r="O703" s="196"/>
      <c r="Q703" s="194" t="e">
        <f>VLOOKUP($A703,'[2]Project Data'!$C$6:$BS$682,67,FALSE)</f>
        <v>#N/A</v>
      </c>
    </row>
    <row r="704" spans="1:17" s="142" customFormat="1" ht="42" customHeight="1" x14ac:dyDescent="0.2">
      <c r="A704" s="243" t="e">
        <v>#N/A</v>
      </c>
      <c r="B704" s="243" t="s">
        <v>147</v>
      </c>
      <c r="C704" s="243" t="s">
        <v>1376</v>
      </c>
      <c r="D704" s="244" t="e">
        <f t="shared" si="4"/>
        <v>#N/A</v>
      </c>
      <c r="E704" s="207" t="e">
        <v>#N/A</v>
      </c>
      <c r="F704" s="207" t="e">
        <v>#N/A</v>
      </c>
      <c r="G704" s="194" t="e">
        <v>#N/A</v>
      </c>
      <c r="H704" s="194" t="e">
        <v>#N/A</v>
      </c>
      <c r="I704" s="195" t="e">
        <v>#N/A</v>
      </c>
      <c r="J704" s="226" t="e">
        <v>#N/A</v>
      </c>
      <c r="K704" s="226" t="e">
        <v>#N/A</v>
      </c>
      <c r="L704" s="218" t="e">
        <v>#N/A</v>
      </c>
      <c r="M704" s="218" t="e">
        <v>#N/A</v>
      </c>
      <c r="N704" s="218" t="e">
        <v>#N/A</v>
      </c>
      <c r="O704" s="196"/>
      <c r="Q704" s="194" t="e">
        <f>VLOOKUP($A704,'[2]Project Data'!$C$6:$BS$682,67,FALSE)</f>
        <v>#N/A</v>
      </c>
    </row>
    <row r="705" spans="1:17" s="142" customFormat="1" ht="42" customHeight="1" x14ac:dyDescent="0.2">
      <c r="A705" s="243">
        <v>172</v>
      </c>
      <c r="B705" s="243" t="s">
        <v>571</v>
      </c>
      <c r="C705" s="243" t="s">
        <v>573</v>
      </c>
      <c r="D705" s="244" t="str">
        <f t="shared" si="4"/>
        <v>PPL Rank: 172       
Saint James                                       
Watermain - Ring Road Loop</v>
      </c>
      <c r="E705" s="207" t="s">
        <v>1414</v>
      </c>
      <c r="F705" s="207">
        <v>9</v>
      </c>
      <c r="G705" s="194" t="s">
        <v>1413</v>
      </c>
      <c r="H705" s="194" t="s">
        <v>1413</v>
      </c>
      <c r="I705" s="195">
        <v>0</v>
      </c>
      <c r="J705" s="226">
        <v>0</v>
      </c>
      <c r="K705" s="226">
        <v>0</v>
      </c>
      <c r="L705" s="218">
        <v>0</v>
      </c>
      <c r="M705" s="218">
        <v>0</v>
      </c>
      <c r="N705" s="218">
        <v>0</v>
      </c>
      <c r="O705" s="196"/>
      <c r="Q705" s="194" t="e">
        <f>VLOOKUP($A705,'[2]Project Data'!$C$6:$BS$682,67,FALSE)</f>
        <v>#N/A</v>
      </c>
    </row>
    <row r="706" spans="1:17" s="142" customFormat="1" ht="42" customHeight="1" x14ac:dyDescent="0.2">
      <c r="A706" s="243">
        <v>348</v>
      </c>
      <c r="B706" s="243" t="s">
        <v>571</v>
      </c>
      <c r="C706" s="243" t="s">
        <v>572</v>
      </c>
      <c r="D706" s="244" t="str">
        <f t="shared" si="4"/>
        <v>PPL Rank: 348       
Saint James                                       
Watermain - Repl 11th St.</v>
      </c>
      <c r="E706" s="207" t="s">
        <v>1414</v>
      </c>
      <c r="F706" s="207">
        <v>9</v>
      </c>
      <c r="G706" s="194" t="s">
        <v>1413</v>
      </c>
      <c r="H706" s="194" t="s">
        <v>1413</v>
      </c>
      <c r="I706" s="195">
        <v>0</v>
      </c>
      <c r="J706" s="226">
        <v>0</v>
      </c>
      <c r="K706" s="226">
        <v>0</v>
      </c>
      <c r="L706" s="218">
        <v>0</v>
      </c>
      <c r="M706" s="218">
        <v>0</v>
      </c>
      <c r="N706" s="218">
        <v>0</v>
      </c>
      <c r="O706" s="196"/>
      <c r="Q706" s="194" t="e">
        <f>VLOOKUP($A706,'[2]Project Data'!$C$6:$BS$682,67,FALSE)</f>
        <v>#N/A</v>
      </c>
    </row>
    <row r="707" spans="1:17" s="142" customFormat="1" ht="42" customHeight="1" x14ac:dyDescent="0.2">
      <c r="A707" s="243">
        <v>76</v>
      </c>
      <c r="B707" s="243" t="s">
        <v>1377</v>
      </c>
      <c r="C707" s="243" t="s">
        <v>1056</v>
      </c>
      <c r="D707" s="244" t="str">
        <f t="shared" si="4"/>
        <v>PPL Rank: 76        
Saint Paul Reg Water Services                     
Other - LSL Replacement Phase 3</v>
      </c>
      <c r="E707" s="207" t="s">
        <v>1420</v>
      </c>
      <c r="F707" s="207">
        <v>11</v>
      </c>
      <c r="G707" s="194" t="s">
        <v>1415</v>
      </c>
      <c r="H707" s="194" t="s">
        <v>1413</v>
      </c>
      <c r="I707" s="195">
        <v>45000</v>
      </c>
      <c r="J707" s="226">
        <v>0</v>
      </c>
      <c r="K707" s="226">
        <v>0</v>
      </c>
      <c r="L707" s="218">
        <v>0</v>
      </c>
      <c r="M707" s="218">
        <v>0</v>
      </c>
      <c r="N707" s="218">
        <v>0</v>
      </c>
      <c r="O707" s="196"/>
      <c r="Q707" s="194" t="e">
        <f>VLOOKUP($A707,'[2]Project Data'!$C$6:$BS$682,67,FALSE)</f>
        <v>#N/A</v>
      </c>
    </row>
    <row r="708" spans="1:17" s="142" customFormat="1" ht="42" customHeight="1" x14ac:dyDescent="0.2">
      <c r="A708" s="243">
        <v>92</v>
      </c>
      <c r="B708" s="243" t="s">
        <v>1377</v>
      </c>
      <c r="C708" s="243" t="s">
        <v>1058</v>
      </c>
      <c r="D708" s="244" t="str">
        <f t="shared" si="4"/>
        <v>PPL Rank: 92        
Saint Paul Reg Water Services                     
Other - LSL Replacement Phase 4</v>
      </c>
      <c r="E708" s="207" t="s">
        <v>1420</v>
      </c>
      <c r="F708" s="207">
        <v>11</v>
      </c>
      <c r="G708" s="194" t="s">
        <v>1413</v>
      </c>
      <c r="H708" s="194" t="s">
        <v>1415</v>
      </c>
      <c r="I708" s="195">
        <v>0</v>
      </c>
      <c r="J708" s="226">
        <v>0</v>
      </c>
      <c r="K708" s="226">
        <v>0</v>
      </c>
      <c r="L708" s="218">
        <v>0</v>
      </c>
      <c r="M708" s="218">
        <v>0</v>
      </c>
      <c r="N708" s="218">
        <v>0</v>
      </c>
      <c r="O708" s="196"/>
      <c r="Q708" s="194" t="e">
        <f>VLOOKUP($A708,'[2]Project Data'!$C$6:$BS$682,67,FALSE)</f>
        <v>#N/A</v>
      </c>
    </row>
    <row r="709" spans="1:17" s="142" customFormat="1" ht="42" customHeight="1" x14ac:dyDescent="0.2">
      <c r="A709" s="243">
        <v>566.1</v>
      </c>
      <c r="B709" s="243" t="s">
        <v>1378</v>
      </c>
      <c r="C709" s="243" t="s">
        <v>1379</v>
      </c>
      <c r="D709" s="244" t="str">
        <f t="shared" si="4"/>
        <v>PPL Rank: 566.1     
Saint Paul Reg Water Services 1                   
Treatment - Process Imp (McCarrons #3)</v>
      </c>
      <c r="E709" s="207" t="s">
        <v>1420</v>
      </c>
      <c r="F709" s="207">
        <v>11</v>
      </c>
      <c r="G709" s="194" t="s">
        <v>1415</v>
      </c>
      <c r="H709" s="194" t="s">
        <v>1413</v>
      </c>
      <c r="I709" s="195" t="s">
        <v>1446</v>
      </c>
      <c r="J709" s="226">
        <v>45098</v>
      </c>
      <c r="K709" s="226">
        <v>0</v>
      </c>
      <c r="L709" s="218">
        <v>0</v>
      </c>
      <c r="M709" s="218">
        <v>0</v>
      </c>
      <c r="N709" s="218">
        <v>0</v>
      </c>
      <c r="O709" s="196"/>
      <c r="Q709" s="194" t="e">
        <f>VLOOKUP($A709,'[2]Project Data'!$C$6:$BS$682,67,FALSE)</f>
        <v>#N/A</v>
      </c>
    </row>
    <row r="710" spans="1:17" s="142" customFormat="1" ht="42" customHeight="1" x14ac:dyDescent="0.2">
      <c r="A710" s="243">
        <v>566.20000000000005</v>
      </c>
      <c r="B710" s="243" t="s">
        <v>1380</v>
      </c>
      <c r="C710" s="243" t="s">
        <v>1381</v>
      </c>
      <c r="D710" s="244" t="str">
        <f t="shared" si="4"/>
        <v>PPL Rank: 566.2     
Saint Paul Reg Water Services 2                   
Treatment - Process Imp.(McCarrons #4)</v>
      </c>
      <c r="E710" s="207" t="s">
        <v>1420</v>
      </c>
      <c r="F710" s="207">
        <v>11</v>
      </c>
      <c r="G710" s="194" t="s">
        <v>1415</v>
      </c>
      <c r="H710" s="194" t="s">
        <v>1413</v>
      </c>
      <c r="I710" s="195" t="s">
        <v>1446</v>
      </c>
      <c r="J710" s="226">
        <v>0</v>
      </c>
      <c r="K710" s="226">
        <v>0</v>
      </c>
      <c r="L710" s="218">
        <v>0</v>
      </c>
      <c r="M710" s="218">
        <v>0</v>
      </c>
      <c r="N710" s="218">
        <v>0</v>
      </c>
      <c r="O710" s="196"/>
      <c r="Q710" s="194" t="e">
        <f>VLOOKUP($A710,'[2]Project Data'!$C$6:$BS$682,67,FALSE)</f>
        <v>#N/A</v>
      </c>
    </row>
    <row r="711" spans="1:17" s="142" customFormat="1" ht="42" customHeight="1" x14ac:dyDescent="0.2">
      <c r="A711" s="243">
        <v>566.29999999999995</v>
      </c>
      <c r="B711" s="243" t="s">
        <v>1382</v>
      </c>
      <c r="C711" s="243" t="s">
        <v>1383</v>
      </c>
      <c r="D711" s="244" t="str">
        <f t="shared" si="4"/>
        <v>PPL Rank: 566.3     
Saint Paul Reg Water Services 3                   
Treatment - Process Imp.(McCarrons #5)</v>
      </c>
      <c r="E711" s="207" t="s">
        <v>1420</v>
      </c>
      <c r="F711" s="207">
        <v>11</v>
      </c>
      <c r="G711" s="194" t="s">
        <v>1415</v>
      </c>
      <c r="H711" s="194" t="s">
        <v>1413</v>
      </c>
      <c r="I711" s="195" t="s">
        <v>1446</v>
      </c>
      <c r="J711" s="226">
        <v>0</v>
      </c>
      <c r="K711" s="226">
        <v>0</v>
      </c>
      <c r="L711" s="218">
        <v>0</v>
      </c>
      <c r="M711" s="218">
        <v>0</v>
      </c>
      <c r="N711" s="218">
        <v>0</v>
      </c>
      <c r="O711" s="196"/>
      <c r="Q711" s="194" t="e">
        <f>VLOOKUP($A711,'[2]Project Data'!$C$6:$BS$682,67,FALSE)</f>
        <v>#N/A</v>
      </c>
    </row>
    <row r="712" spans="1:17" s="142" customFormat="1" ht="42" customHeight="1" x14ac:dyDescent="0.2">
      <c r="A712" s="243">
        <v>413</v>
      </c>
      <c r="B712" s="243" t="s">
        <v>678</v>
      </c>
      <c r="C712" s="243" t="s">
        <v>764</v>
      </c>
      <c r="D712" s="244" t="str">
        <f t="shared" si="4"/>
        <v>PPL Rank: 413       
Sanborn                                           
Conservation - Water Meter Improvements</v>
      </c>
      <c r="E712" s="207" t="s">
        <v>1417</v>
      </c>
      <c r="F712" s="207">
        <v>8</v>
      </c>
      <c r="G712" s="194" t="s">
        <v>1413</v>
      </c>
      <c r="H712" s="194" t="s">
        <v>1413</v>
      </c>
      <c r="I712" s="195">
        <v>0</v>
      </c>
      <c r="J712" s="226">
        <v>0</v>
      </c>
      <c r="K712" s="226">
        <v>0</v>
      </c>
      <c r="L712" s="218">
        <v>0</v>
      </c>
      <c r="M712" s="218" t="s">
        <v>1424</v>
      </c>
      <c r="N712" s="218">
        <v>0</v>
      </c>
      <c r="O712" s="196"/>
      <c r="Q712" s="194" t="e">
        <f>VLOOKUP($A712,'[2]Project Data'!$C$6:$BS$682,67,FALSE)</f>
        <v>#N/A</v>
      </c>
    </row>
    <row r="713" spans="1:17" s="142" customFormat="1" ht="42" customHeight="1" x14ac:dyDescent="0.2">
      <c r="A713" s="243">
        <v>414</v>
      </c>
      <c r="B713" s="243" t="s">
        <v>678</v>
      </c>
      <c r="C713" s="243" t="s">
        <v>765</v>
      </c>
      <c r="D713" s="244" t="str">
        <f t="shared" si="4"/>
        <v>PPL Rank: 414       
Sanborn                                           
Storage - Water Tower Improvements</v>
      </c>
      <c r="E713" s="207" t="s">
        <v>1417</v>
      </c>
      <c r="F713" s="207">
        <v>8</v>
      </c>
      <c r="G713" s="194" t="s">
        <v>1413</v>
      </c>
      <c r="H713" s="194" t="s">
        <v>1413</v>
      </c>
      <c r="I713" s="195">
        <v>0</v>
      </c>
      <c r="J713" s="226">
        <v>0</v>
      </c>
      <c r="K713" s="226">
        <v>0</v>
      </c>
      <c r="L713" s="218">
        <v>0</v>
      </c>
      <c r="M713" s="218" t="s">
        <v>1424</v>
      </c>
      <c r="N713" s="218">
        <v>0</v>
      </c>
      <c r="O713" s="196"/>
      <c r="Q713" s="194" t="e">
        <f>VLOOKUP($A713,'[2]Project Data'!$C$6:$BS$682,67,FALSE)</f>
        <v>#N/A</v>
      </c>
    </row>
    <row r="714" spans="1:17" s="142" customFormat="1" ht="42" customHeight="1" x14ac:dyDescent="0.2">
      <c r="A714" s="243">
        <v>336</v>
      </c>
      <c r="B714" s="243" t="s">
        <v>574</v>
      </c>
      <c r="C714" s="243" t="s">
        <v>321</v>
      </c>
      <c r="D714" s="244" t="str">
        <f t="shared" si="4"/>
        <v>PPL Rank: 336       
Sandstone                                         
Treatment - Plant Rehab</v>
      </c>
      <c r="E714" s="207" t="s">
        <v>165</v>
      </c>
      <c r="F714" s="207" t="s">
        <v>1426</v>
      </c>
      <c r="G714" s="194" t="s">
        <v>1413</v>
      </c>
      <c r="H714" s="194" t="s">
        <v>1413</v>
      </c>
      <c r="I714" s="195">
        <v>0</v>
      </c>
      <c r="J714" s="226">
        <v>0</v>
      </c>
      <c r="K714" s="226">
        <v>0</v>
      </c>
      <c r="L714" s="218">
        <v>0</v>
      </c>
      <c r="M714" s="218">
        <v>0</v>
      </c>
      <c r="N714" s="218">
        <v>0</v>
      </c>
      <c r="O714" s="196"/>
      <c r="Q714" s="194" t="e">
        <f>VLOOKUP($A714,'[2]Project Data'!$C$6:$BS$682,67,FALSE)</f>
        <v>#N/A</v>
      </c>
    </row>
    <row r="715" spans="1:17" s="142" customFormat="1" ht="42" customHeight="1" x14ac:dyDescent="0.2">
      <c r="A715" s="243">
        <v>813</v>
      </c>
      <c r="B715" s="243" t="s">
        <v>1194</v>
      </c>
      <c r="C715" s="243" t="s">
        <v>1384</v>
      </c>
      <c r="D715" s="244" t="str">
        <f t="shared" si="4"/>
        <v>PPL Rank: 813       
Sartell                                           
Storage - New Water Tower</v>
      </c>
      <c r="E715" s="207" t="s">
        <v>165</v>
      </c>
      <c r="F715" s="207" t="s">
        <v>1419</v>
      </c>
      <c r="G715" s="194" t="s">
        <v>1413</v>
      </c>
      <c r="H715" s="194" t="s">
        <v>1413</v>
      </c>
      <c r="I715" s="195">
        <v>0</v>
      </c>
      <c r="J715" s="226">
        <v>0</v>
      </c>
      <c r="K715" s="226">
        <v>0</v>
      </c>
      <c r="L715" s="218">
        <v>0</v>
      </c>
      <c r="M715" s="218">
        <v>0</v>
      </c>
      <c r="N715" s="218">
        <v>0</v>
      </c>
      <c r="O715" s="196"/>
      <c r="Q715" s="194" t="e">
        <f>VLOOKUP($A715,'[2]Project Data'!$C$6:$BS$682,67,FALSE)</f>
        <v>#N/A</v>
      </c>
    </row>
    <row r="716" spans="1:17" s="142" customFormat="1" ht="42" customHeight="1" x14ac:dyDescent="0.2">
      <c r="A716" s="243">
        <v>814</v>
      </c>
      <c r="B716" s="243" t="s">
        <v>1194</v>
      </c>
      <c r="C716" s="243" t="s">
        <v>1385</v>
      </c>
      <c r="D716" s="244" t="str">
        <f t="shared" si="4"/>
        <v>PPL Rank: 814       
Sartell                                           
Watermain - West Side Reconstruction</v>
      </c>
      <c r="E716" s="207" t="s">
        <v>165</v>
      </c>
      <c r="F716" s="207" t="s">
        <v>1419</v>
      </c>
      <c r="G716" s="194" t="s">
        <v>1413</v>
      </c>
      <c r="H716" s="194" t="s">
        <v>1413</v>
      </c>
      <c r="I716" s="195">
        <v>0</v>
      </c>
      <c r="J716" s="226">
        <v>0</v>
      </c>
      <c r="K716" s="226">
        <v>0</v>
      </c>
      <c r="L716" s="218">
        <v>0</v>
      </c>
      <c r="M716" s="218">
        <v>0</v>
      </c>
      <c r="N716" s="218">
        <v>0</v>
      </c>
      <c r="O716" s="196"/>
      <c r="Q716" s="194" t="e">
        <f>VLOOKUP($A716,'[2]Project Data'!$C$6:$BS$682,67,FALSE)</f>
        <v>#N/A</v>
      </c>
    </row>
    <row r="717" spans="1:17" s="142" customFormat="1" ht="42" customHeight="1" x14ac:dyDescent="0.2">
      <c r="A717" s="243">
        <v>54</v>
      </c>
      <c r="B717" s="243" t="s">
        <v>714</v>
      </c>
      <c r="C717" s="243" t="s">
        <v>1090</v>
      </c>
      <c r="D717" s="244" t="str">
        <f t="shared" si="4"/>
        <v xml:space="preserve">PPL Rank: 54        
Sauk Rapids                                       
Other - LSL Repl Along Division St. </v>
      </c>
      <c r="E717" s="207" t="s">
        <v>165</v>
      </c>
      <c r="F717" s="207" t="s">
        <v>1419</v>
      </c>
      <c r="G717" s="194" t="s">
        <v>1415</v>
      </c>
      <c r="H717" s="194" t="s">
        <v>1413</v>
      </c>
      <c r="I717" s="195">
        <v>45093</v>
      </c>
      <c r="J717" s="226">
        <v>0</v>
      </c>
      <c r="K717" s="226">
        <v>0</v>
      </c>
      <c r="L717" s="218">
        <v>0</v>
      </c>
      <c r="M717" s="218">
        <v>0</v>
      </c>
      <c r="N717" s="218">
        <v>0</v>
      </c>
      <c r="O717" s="196"/>
      <c r="Q717" s="194" t="e">
        <f>VLOOKUP($A717,'[2]Project Data'!$C$6:$BS$682,67,FALSE)</f>
        <v>#N/A</v>
      </c>
    </row>
    <row r="718" spans="1:17" s="142" customFormat="1" ht="42" customHeight="1" x14ac:dyDescent="0.2">
      <c r="A718" s="243">
        <v>77</v>
      </c>
      <c r="B718" s="243" t="s">
        <v>714</v>
      </c>
      <c r="C718" s="243" t="s">
        <v>1386</v>
      </c>
      <c r="D718" s="244" t="str">
        <f t="shared" si="4"/>
        <v>PPL Rank: 77        
Sauk Rapids                                       
Other - LSL Repl Along 2nd Ave. South</v>
      </c>
      <c r="E718" s="207" t="s">
        <v>165</v>
      </c>
      <c r="F718" s="207" t="s">
        <v>1419</v>
      </c>
      <c r="G718" s="194" t="s">
        <v>1413</v>
      </c>
      <c r="H718" s="194" t="s">
        <v>1415</v>
      </c>
      <c r="I718" s="195">
        <v>0</v>
      </c>
      <c r="J718" s="226">
        <v>0</v>
      </c>
      <c r="K718" s="226">
        <v>0</v>
      </c>
      <c r="L718" s="218">
        <v>0</v>
      </c>
      <c r="M718" s="218">
        <v>0</v>
      </c>
      <c r="N718" s="218">
        <v>0</v>
      </c>
      <c r="O718" s="196"/>
      <c r="Q718" s="194" t="e">
        <f>VLOOKUP($A718,'[2]Project Data'!$C$6:$BS$682,67,FALSE)</f>
        <v>#N/A</v>
      </c>
    </row>
    <row r="719" spans="1:17" s="142" customFormat="1" ht="42" customHeight="1" x14ac:dyDescent="0.2">
      <c r="A719" s="243">
        <v>78</v>
      </c>
      <c r="B719" s="243" t="s">
        <v>714</v>
      </c>
      <c r="C719" s="243" t="s">
        <v>1387</v>
      </c>
      <c r="D719" s="244" t="str">
        <f t="shared" si="4"/>
        <v>PPL Rank: 78        
Sauk Rapids                                       
Treatment - PFAS TP Upgrade &amp; New Wells</v>
      </c>
      <c r="E719" s="207" t="s">
        <v>165</v>
      </c>
      <c r="F719" s="207" t="s">
        <v>1419</v>
      </c>
      <c r="G719" s="194" t="s">
        <v>1413</v>
      </c>
      <c r="H719" s="194" t="s">
        <v>1413</v>
      </c>
      <c r="I719" s="195">
        <v>0</v>
      </c>
      <c r="J719" s="226">
        <v>0</v>
      </c>
      <c r="K719" s="226">
        <v>0</v>
      </c>
      <c r="L719" s="218">
        <v>0</v>
      </c>
      <c r="M719" s="218">
        <v>0</v>
      </c>
      <c r="N719" s="218">
        <v>0</v>
      </c>
      <c r="O719" s="196"/>
      <c r="Q719" s="194" t="e">
        <f>VLOOKUP($A719,'[2]Project Data'!$C$6:$BS$682,67,FALSE)</f>
        <v>#N/A</v>
      </c>
    </row>
    <row r="720" spans="1:17" s="142" customFormat="1" ht="42" customHeight="1" x14ac:dyDescent="0.2">
      <c r="A720" s="243">
        <v>465</v>
      </c>
      <c r="B720" s="243" t="s">
        <v>714</v>
      </c>
      <c r="C720" s="243" t="s">
        <v>1088</v>
      </c>
      <c r="D720" s="244" t="str">
        <f t="shared" si="4"/>
        <v>PPL Rank: 465       
Sauk Rapids                                       
Other - LSL Replacement - Private</v>
      </c>
      <c r="E720" s="207" t="s">
        <v>165</v>
      </c>
      <c r="F720" s="207" t="s">
        <v>1419</v>
      </c>
      <c r="G720" s="194" t="s">
        <v>1415</v>
      </c>
      <c r="H720" s="194" t="s">
        <v>1413</v>
      </c>
      <c r="I720" s="195">
        <v>44656</v>
      </c>
      <c r="J720" s="226">
        <v>45210</v>
      </c>
      <c r="K720" s="226">
        <v>0</v>
      </c>
      <c r="L720" s="218">
        <v>0</v>
      </c>
      <c r="M720" s="218">
        <v>0</v>
      </c>
      <c r="N720" s="218">
        <v>0</v>
      </c>
      <c r="O720" s="196"/>
      <c r="Q720" s="194" t="e">
        <f>VLOOKUP($A720,'[2]Project Data'!$C$6:$BS$682,67,FALSE)</f>
        <v>#N/A</v>
      </c>
    </row>
    <row r="721" spans="1:17" s="142" customFormat="1" ht="42" customHeight="1" x14ac:dyDescent="0.2">
      <c r="A721" s="243">
        <v>478</v>
      </c>
      <c r="B721" s="243" t="s">
        <v>714</v>
      </c>
      <c r="C721" s="243" t="s">
        <v>1089</v>
      </c>
      <c r="D721" s="244" t="str">
        <f t="shared" si="4"/>
        <v xml:space="preserve">PPL Rank: 478       
Sauk Rapids                                       
Watermain - Rplcment Along Division St. </v>
      </c>
      <c r="E721" s="207" t="s">
        <v>165</v>
      </c>
      <c r="F721" s="207" t="s">
        <v>1419</v>
      </c>
      <c r="G721" s="194" t="s">
        <v>1413</v>
      </c>
      <c r="H721" s="194" t="s">
        <v>1413</v>
      </c>
      <c r="I721" s="195">
        <v>0</v>
      </c>
      <c r="J721" s="226">
        <v>0</v>
      </c>
      <c r="K721" s="226">
        <v>0</v>
      </c>
      <c r="L721" s="218">
        <v>0</v>
      </c>
      <c r="M721" s="218">
        <v>0</v>
      </c>
      <c r="N721" s="218">
        <v>0</v>
      </c>
      <c r="O721" s="196"/>
      <c r="Q721" s="194" t="e">
        <f>VLOOKUP($A721,'[2]Project Data'!$C$6:$BS$682,67,FALSE)</f>
        <v>#N/A</v>
      </c>
    </row>
    <row r="722" spans="1:17" s="142" customFormat="1" ht="42" customHeight="1" x14ac:dyDescent="0.2">
      <c r="A722" s="243">
        <v>567</v>
      </c>
      <c r="B722" s="243" t="s">
        <v>714</v>
      </c>
      <c r="C722" s="243" t="s">
        <v>1388</v>
      </c>
      <c r="D722" s="244" t="str">
        <f t="shared" si="4"/>
        <v>PPL Rank: 567       
Sauk Rapids                                       
Watermain - 2nd Ave S Improvements</v>
      </c>
      <c r="E722" s="207" t="s">
        <v>165</v>
      </c>
      <c r="F722" s="207" t="s">
        <v>1419</v>
      </c>
      <c r="G722" s="194" t="s">
        <v>1413</v>
      </c>
      <c r="H722" s="194" t="s">
        <v>1413</v>
      </c>
      <c r="I722" s="195">
        <v>0</v>
      </c>
      <c r="J722" s="226">
        <v>0</v>
      </c>
      <c r="K722" s="226">
        <v>0</v>
      </c>
      <c r="L722" s="218">
        <v>0</v>
      </c>
      <c r="M722" s="218">
        <v>0</v>
      </c>
      <c r="N722" s="218">
        <v>0</v>
      </c>
      <c r="O722" s="196"/>
      <c r="Q722" s="194" t="e">
        <f>VLOOKUP($A722,'[2]Project Data'!$C$6:$BS$682,67,FALSE)</f>
        <v>#N/A</v>
      </c>
    </row>
    <row r="723" spans="1:17" s="142" customFormat="1" ht="42" customHeight="1" x14ac:dyDescent="0.2">
      <c r="A723" s="243">
        <v>23</v>
      </c>
      <c r="B723" s="243" t="s">
        <v>150</v>
      </c>
      <c r="C723" s="243" t="s">
        <v>1016</v>
      </c>
      <c r="D723" s="244" t="str">
        <f t="shared" si="4"/>
        <v>PPL Rank: 23        
Sebeka                                            
Other - LSL Replacement</v>
      </c>
      <c r="E723" s="207" t="s">
        <v>1411</v>
      </c>
      <c r="F723" s="207">
        <v>5</v>
      </c>
      <c r="G723" s="194" t="s">
        <v>1413</v>
      </c>
      <c r="H723" s="194" t="s">
        <v>1413</v>
      </c>
      <c r="I723" s="195">
        <v>0</v>
      </c>
      <c r="J723" s="226">
        <v>0</v>
      </c>
      <c r="K723" s="226">
        <v>0</v>
      </c>
      <c r="L723" s="218">
        <v>0</v>
      </c>
      <c r="M723" s="218">
        <v>0</v>
      </c>
      <c r="N723" s="218">
        <v>0</v>
      </c>
      <c r="O723" s="196"/>
      <c r="Q723" s="194" t="e">
        <f>VLOOKUP($A723,'[2]Project Data'!$C$6:$BS$682,67,FALSE)</f>
        <v>#N/A</v>
      </c>
    </row>
    <row r="724" spans="1:17" s="142" customFormat="1" ht="42" customHeight="1" x14ac:dyDescent="0.2">
      <c r="A724" s="243">
        <v>162</v>
      </c>
      <c r="B724" s="243" t="s">
        <v>150</v>
      </c>
      <c r="C724" s="243" t="s">
        <v>575</v>
      </c>
      <c r="D724" s="244" t="str">
        <f t="shared" si="4"/>
        <v>PPL Rank: 162       
Sebeka                                            
Watermain - Repl &amp; Loop - Phase 1</v>
      </c>
      <c r="E724" s="207" t="s">
        <v>1411</v>
      </c>
      <c r="F724" s="207">
        <v>5</v>
      </c>
      <c r="G724" s="194" t="s">
        <v>1415</v>
      </c>
      <c r="H724" s="194" t="s">
        <v>1413</v>
      </c>
      <c r="I724" s="195">
        <v>45014</v>
      </c>
      <c r="J724" s="226">
        <v>45222</v>
      </c>
      <c r="K724" s="226">
        <v>0</v>
      </c>
      <c r="L724" s="218">
        <v>1140131.9234435135</v>
      </c>
      <c r="M724" s="218" t="s">
        <v>1435</v>
      </c>
      <c r="N724" s="218">
        <v>0</v>
      </c>
      <c r="O724" s="196"/>
      <c r="Q724" s="194" t="e">
        <f>VLOOKUP($A724,'[2]Project Data'!$C$6:$BS$682,67,FALSE)</f>
        <v>#N/A</v>
      </c>
    </row>
    <row r="725" spans="1:17" s="142" customFormat="1" ht="42" customHeight="1" x14ac:dyDescent="0.2">
      <c r="A725" s="243">
        <v>307</v>
      </c>
      <c r="B725" s="243" t="s">
        <v>150</v>
      </c>
      <c r="C725" s="243" t="s">
        <v>576</v>
      </c>
      <c r="D725" s="244" t="str">
        <f t="shared" ref="D725:D788" si="5">"PPL Rank: "&amp;A725&amp;REPT(" ",10-LEN(A725))&amp;CHAR(10)&amp;B725&amp;REPT(" ",50-LEN(B725))&amp;CHAR(10)&amp;C725</f>
        <v>PPL Rank: 307       
Sebeka                                            
Watermain - Rep. CIP - Phase 2</v>
      </c>
      <c r="E725" s="207" t="s">
        <v>1411</v>
      </c>
      <c r="F725" s="207">
        <v>5</v>
      </c>
      <c r="G725" s="194" t="s">
        <v>1413</v>
      </c>
      <c r="H725" s="194" t="s">
        <v>1413</v>
      </c>
      <c r="I725" s="195">
        <v>0</v>
      </c>
      <c r="J725" s="226">
        <v>0</v>
      </c>
      <c r="K725" s="226">
        <v>0</v>
      </c>
      <c r="L725" s="218">
        <v>0</v>
      </c>
      <c r="M725" s="218" t="s">
        <v>1435</v>
      </c>
      <c r="N725" s="218">
        <v>0</v>
      </c>
      <c r="O725" s="196"/>
      <c r="Q725" s="194" t="e">
        <f>VLOOKUP($A725,'[2]Project Data'!$C$6:$BS$682,67,FALSE)</f>
        <v>#N/A</v>
      </c>
    </row>
    <row r="726" spans="1:17" s="142" customFormat="1" ht="42" customHeight="1" x14ac:dyDescent="0.2">
      <c r="A726" s="243">
        <v>308</v>
      </c>
      <c r="B726" s="243" t="s">
        <v>150</v>
      </c>
      <c r="C726" s="243" t="s">
        <v>577</v>
      </c>
      <c r="D726" s="244" t="str">
        <f t="shared" si="5"/>
        <v>PPL Rank: 308       
Sebeka                                            
Watermain - Repl CIP - Phase 3</v>
      </c>
      <c r="E726" s="207" t="s">
        <v>1411</v>
      </c>
      <c r="F726" s="207">
        <v>5</v>
      </c>
      <c r="G726" s="194" t="s">
        <v>1413</v>
      </c>
      <c r="H726" s="194" t="s">
        <v>1413</v>
      </c>
      <c r="I726" s="195">
        <v>0</v>
      </c>
      <c r="J726" s="226">
        <v>0</v>
      </c>
      <c r="K726" s="226">
        <v>0</v>
      </c>
      <c r="L726" s="218">
        <v>0</v>
      </c>
      <c r="M726" s="218" t="s">
        <v>1435</v>
      </c>
      <c r="N726" s="218">
        <v>0</v>
      </c>
      <c r="O726" s="196"/>
      <c r="Q726" s="194" t="e">
        <f>VLOOKUP($A726,'[2]Project Data'!$C$6:$BS$682,67,FALSE)</f>
        <v>#N/A</v>
      </c>
    </row>
    <row r="727" spans="1:17" s="142" customFormat="1" ht="42" customHeight="1" x14ac:dyDescent="0.2">
      <c r="A727" s="243">
        <v>309</v>
      </c>
      <c r="B727" s="243" t="s">
        <v>150</v>
      </c>
      <c r="C727" s="243" t="s">
        <v>578</v>
      </c>
      <c r="D727" s="244" t="str">
        <f t="shared" si="5"/>
        <v>PPL Rank: 309       
Sebeka                                            
Watermain - Repl CIP - Phase 4</v>
      </c>
      <c r="E727" s="207" t="s">
        <v>1411</v>
      </c>
      <c r="F727" s="207">
        <v>5</v>
      </c>
      <c r="G727" s="194" t="s">
        <v>1413</v>
      </c>
      <c r="H727" s="194" t="s">
        <v>1413</v>
      </c>
      <c r="I727" s="195">
        <v>0</v>
      </c>
      <c r="J727" s="226">
        <v>0</v>
      </c>
      <c r="K727" s="226">
        <v>0</v>
      </c>
      <c r="L727" s="218">
        <v>0</v>
      </c>
      <c r="M727" s="218" t="s">
        <v>1435</v>
      </c>
      <c r="N727" s="218">
        <v>0</v>
      </c>
      <c r="O727" s="196"/>
      <c r="Q727" s="194" t="e">
        <f>VLOOKUP($A727,'[2]Project Data'!$C$6:$BS$682,67,FALSE)</f>
        <v>#N/A</v>
      </c>
    </row>
    <row r="728" spans="1:17" s="142" customFormat="1" ht="42" customHeight="1" x14ac:dyDescent="0.2">
      <c r="A728" s="243">
        <v>310</v>
      </c>
      <c r="B728" s="243" t="s">
        <v>150</v>
      </c>
      <c r="C728" s="243" t="s">
        <v>579</v>
      </c>
      <c r="D728" s="244" t="str">
        <f t="shared" si="5"/>
        <v>PPL Rank: 310       
Sebeka                                            
Conservation - Automated Meter Reading</v>
      </c>
      <c r="E728" s="207" t="s">
        <v>1411</v>
      </c>
      <c r="F728" s="207">
        <v>5</v>
      </c>
      <c r="G728" s="194" t="s">
        <v>1413</v>
      </c>
      <c r="H728" s="194" t="s">
        <v>1413</v>
      </c>
      <c r="I728" s="195">
        <v>0</v>
      </c>
      <c r="J728" s="226">
        <v>0</v>
      </c>
      <c r="K728" s="226">
        <v>0</v>
      </c>
      <c r="L728" s="218">
        <v>0</v>
      </c>
      <c r="M728" s="218" t="s">
        <v>1435</v>
      </c>
      <c r="N728" s="218">
        <v>0</v>
      </c>
      <c r="O728" s="196"/>
      <c r="Q728" s="194" t="e">
        <f>VLOOKUP($A728,'[2]Project Data'!$C$6:$BS$682,67,FALSE)</f>
        <v>#N/A</v>
      </c>
    </row>
    <row r="729" spans="1:17" s="142" customFormat="1" ht="42" customHeight="1" x14ac:dyDescent="0.2">
      <c r="A729" s="243">
        <v>311</v>
      </c>
      <c r="B729" s="243" t="s">
        <v>150</v>
      </c>
      <c r="C729" s="243" t="s">
        <v>580</v>
      </c>
      <c r="D729" s="244" t="str">
        <f t="shared" si="5"/>
        <v>PPL Rank: 311       
Sebeka                                            
Treatment - New Plant, Remove Iron</v>
      </c>
      <c r="E729" s="207" t="s">
        <v>1411</v>
      </c>
      <c r="F729" s="207">
        <v>5</v>
      </c>
      <c r="G729" s="194" t="s">
        <v>1413</v>
      </c>
      <c r="H729" s="194" t="s">
        <v>1413</v>
      </c>
      <c r="I729" s="195">
        <v>0</v>
      </c>
      <c r="J729" s="226">
        <v>0</v>
      </c>
      <c r="K729" s="226">
        <v>0</v>
      </c>
      <c r="L729" s="218">
        <v>0</v>
      </c>
      <c r="M729" s="218" t="s">
        <v>1435</v>
      </c>
      <c r="N729" s="218">
        <v>0</v>
      </c>
      <c r="O729" s="196"/>
      <c r="Q729" s="194" t="e">
        <f>VLOOKUP($A729,'[2]Project Data'!$C$6:$BS$682,67,FALSE)</f>
        <v>#N/A</v>
      </c>
    </row>
    <row r="730" spans="1:17" s="142" customFormat="1" ht="42" customHeight="1" x14ac:dyDescent="0.2">
      <c r="A730" s="243">
        <v>312</v>
      </c>
      <c r="B730" s="243" t="s">
        <v>150</v>
      </c>
      <c r="C730" s="243" t="s">
        <v>581</v>
      </c>
      <c r="D730" s="244" t="str">
        <f t="shared" si="5"/>
        <v>PPL Rank: 312       
Sebeka                                            
Source - New Wellhouse</v>
      </c>
      <c r="E730" s="207" t="s">
        <v>1411</v>
      </c>
      <c r="F730" s="207">
        <v>5</v>
      </c>
      <c r="G730" s="194" t="s">
        <v>1413</v>
      </c>
      <c r="H730" s="194" t="s">
        <v>1413</v>
      </c>
      <c r="I730" s="195">
        <v>0</v>
      </c>
      <c r="J730" s="226">
        <v>0</v>
      </c>
      <c r="K730" s="226">
        <v>0</v>
      </c>
      <c r="L730" s="218">
        <v>0</v>
      </c>
      <c r="M730" s="218" t="s">
        <v>1435</v>
      </c>
      <c r="N730" s="218">
        <v>0</v>
      </c>
      <c r="O730" s="196"/>
      <c r="Q730" s="194" t="e">
        <f>VLOOKUP($A730,'[2]Project Data'!$C$6:$BS$682,67,FALSE)</f>
        <v>#N/A</v>
      </c>
    </row>
    <row r="731" spans="1:17" s="142" customFormat="1" ht="42" customHeight="1" x14ac:dyDescent="0.2">
      <c r="A731" s="243">
        <v>136</v>
      </c>
      <c r="B731" s="243" t="s">
        <v>582</v>
      </c>
      <c r="C731" s="243" t="s">
        <v>981</v>
      </c>
      <c r="D731" s="244" t="str">
        <f t="shared" si="5"/>
        <v>PPL Rank: 136       
Shafer                                            
Treatment - Manganese Treatment Plant</v>
      </c>
      <c r="E731" s="207" t="s">
        <v>165</v>
      </c>
      <c r="F731" s="207" t="s">
        <v>1426</v>
      </c>
      <c r="G731" s="194" t="s">
        <v>1413</v>
      </c>
      <c r="H731" s="194" t="s">
        <v>1413</v>
      </c>
      <c r="I731" s="195">
        <v>0</v>
      </c>
      <c r="J731" s="226">
        <v>0</v>
      </c>
      <c r="K731" s="226">
        <v>0</v>
      </c>
      <c r="L731" s="218">
        <v>0</v>
      </c>
      <c r="M731" s="218">
        <v>0</v>
      </c>
      <c r="N731" s="218">
        <v>0</v>
      </c>
      <c r="O731" s="196"/>
      <c r="Q731" s="194" t="e">
        <f>VLOOKUP($A731,'[2]Project Data'!$C$6:$BS$682,67,FALSE)</f>
        <v>#N/A</v>
      </c>
    </row>
    <row r="732" spans="1:17" s="142" customFormat="1" ht="42" customHeight="1" x14ac:dyDescent="0.2">
      <c r="A732" s="243">
        <v>611</v>
      </c>
      <c r="B732" s="243" t="s">
        <v>582</v>
      </c>
      <c r="C732" s="243" t="s">
        <v>583</v>
      </c>
      <c r="D732" s="244" t="str">
        <f t="shared" si="5"/>
        <v>PPL Rank: 611       
Shafer                                            
Storage - Tower Rehab &amp; 2 New Generators</v>
      </c>
      <c r="E732" s="207" t="s">
        <v>165</v>
      </c>
      <c r="F732" s="207" t="s">
        <v>1426</v>
      </c>
      <c r="G732" s="194" t="s">
        <v>1413</v>
      </c>
      <c r="H732" s="194" t="s">
        <v>1413</v>
      </c>
      <c r="I732" s="195">
        <v>0</v>
      </c>
      <c r="J732" s="226">
        <v>0</v>
      </c>
      <c r="K732" s="226">
        <v>0</v>
      </c>
      <c r="L732" s="218">
        <v>0</v>
      </c>
      <c r="M732" s="218">
        <v>0</v>
      </c>
      <c r="N732" s="218">
        <v>0</v>
      </c>
      <c r="O732" s="196"/>
      <c r="Q732" s="194" t="e">
        <f>VLOOKUP($A732,'[2]Project Data'!$C$6:$BS$682,67,FALSE)</f>
        <v>#N/A</v>
      </c>
    </row>
    <row r="733" spans="1:17" s="142" customFormat="1" ht="42" customHeight="1" x14ac:dyDescent="0.2">
      <c r="A733" s="243">
        <v>612</v>
      </c>
      <c r="B733" s="243" t="s">
        <v>582</v>
      </c>
      <c r="C733" s="243" t="s">
        <v>584</v>
      </c>
      <c r="D733" s="244" t="str">
        <f t="shared" si="5"/>
        <v>PPL Rank: 612       
Shafer                                            
Other - Generator for Well</v>
      </c>
      <c r="E733" s="207" t="s">
        <v>165</v>
      </c>
      <c r="F733" s="207" t="s">
        <v>1426</v>
      </c>
      <c r="G733" s="194" t="s">
        <v>1413</v>
      </c>
      <c r="H733" s="194" t="s">
        <v>1413</v>
      </c>
      <c r="I733" s="195">
        <v>0</v>
      </c>
      <c r="J733" s="226">
        <v>0</v>
      </c>
      <c r="K733" s="226">
        <v>0</v>
      </c>
      <c r="L733" s="218">
        <v>0</v>
      </c>
      <c r="M733" s="218">
        <v>0</v>
      </c>
      <c r="N733" s="218">
        <v>0</v>
      </c>
      <c r="O733" s="196"/>
      <c r="Q733" s="194" t="e">
        <f>VLOOKUP($A733,'[2]Project Data'!$C$6:$BS$682,67,FALSE)</f>
        <v>#N/A</v>
      </c>
    </row>
    <row r="734" spans="1:17" s="142" customFormat="1" ht="42" customHeight="1" x14ac:dyDescent="0.2">
      <c r="A734" s="243">
        <v>494</v>
      </c>
      <c r="B734" s="243" t="s">
        <v>715</v>
      </c>
      <c r="C734" s="243" t="s">
        <v>766</v>
      </c>
      <c r="D734" s="244" t="str">
        <f t="shared" si="5"/>
        <v>PPL Rank: 494       
Shelly                                            
Storage - Water Tower Replacement</v>
      </c>
      <c r="E734" s="207" t="s">
        <v>1411</v>
      </c>
      <c r="F734" s="207">
        <v>1</v>
      </c>
      <c r="G734" s="194" t="s">
        <v>1413</v>
      </c>
      <c r="H734" s="194" t="s">
        <v>1413</v>
      </c>
      <c r="I734" s="195">
        <v>0</v>
      </c>
      <c r="J734" s="226">
        <v>0</v>
      </c>
      <c r="K734" s="226">
        <v>0</v>
      </c>
      <c r="L734" s="218">
        <v>0</v>
      </c>
      <c r="M734" s="218">
        <v>0</v>
      </c>
      <c r="N734" s="218">
        <v>0</v>
      </c>
      <c r="O734" s="196"/>
      <c r="Q734" s="194" t="e">
        <f>VLOOKUP($A734,'[2]Project Data'!$C$6:$BS$682,67,FALSE)</f>
        <v>#N/A</v>
      </c>
    </row>
    <row r="735" spans="1:17" s="142" customFormat="1" ht="42" customHeight="1" x14ac:dyDescent="0.2">
      <c r="A735" s="243">
        <v>495</v>
      </c>
      <c r="B735" s="243" t="s">
        <v>715</v>
      </c>
      <c r="C735" s="243" t="s">
        <v>767</v>
      </c>
      <c r="D735" s="244" t="str">
        <f t="shared" si="5"/>
        <v>PPL Rank: 495       
Shelly                                            
Conservation - Meter Replacements</v>
      </c>
      <c r="E735" s="207" t="s">
        <v>1411</v>
      </c>
      <c r="F735" s="207">
        <v>1</v>
      </c>
      <c r="G735" s="194" t="s">
        <v>1413</v>
      </c>
      <c r="H735" s="194" t="s">
        <v>1413</v>
      </c>
      <c r="I735" s="195">
        <v>0</v>
      </c>
      <c r="J735" s="226">
        <v>0</v>
      </c>
      <c r="K735" s="226">
        <v>0</v>
      </c>
      <c r="L735" s="218">
        <v>0</v>
      </c>
      <c r="M735" s="218">
        <v>0</v>
      </c>
      <c r="N735" s="218">
        <v>0</v>
      </c>
      <c r="O735" s="196"/>
      <c r="Q735" s="194" t="e">
        <f>VLOOKUP($A735,'[2]Project Data'!$C$6:$BS$682,67,FALSE)</f>
        <v>#N/A</v>
      </c>
    </row>
    <row r="736" spans="1:17" s="142" customFormat="1" ht="42" customHeight="1" x14ac:dyDescent="0.2">
      <c r="A736" s="243">
        <v>496</v>
      </c>
      <c r="B736" s="243" t="s">
        <v>715</v>
      </c>
      <c r="C736" s="243" t="s">
        <v>768</v>
      </c>
      <c r="D736" s="244" t="str">
        <f t="shared" si="5"/>
        <v>PPL Rank: 496       
Shelly                                            
Source - Well House Rehabilitation</v>
      </c>
      <c r="E736" s="207" t="s">
        <v>1411</v>
      </c>
      <c r="F736" s="207">
        <v>1</v>
      </c>
      <c r="G736" s="194" t="s">
        <v>1413</v>
      </c>
      <c r="H736" s="194" t="s">
        <v>1413</v>
      </c>
      <c r="I736" s="195">
        <v>0</v>
      </c>
      <c r="J736" s="226">
        <v>0</v>
      </c>
      <c r="K736" s="226">
        <v>0</v>
      </c>
      <c r="L736" s="218">
        <v>0</v>
      </c>
      <c r="M736" s="218">
        <v>0</v>
      </c>
      <c r="N736" s="218">
        <v>0</v>
      </c>
      <c r="O736" s="196"/>
      <c r="Q736" s="194" t="e">
        <f>VLOOKUP($A736,'[2]Project Data'!$C$6:$BS$682,67,FALSE)</f>
        <v>#N/A</v>
      </c>
    </row>
    <row r="737" spans="1:17" s="142" customFormat="1" ht="42" customHeight="1" x14ac:dyDescent="0.2">
      <c r="A737" s="243">
        <v>469</v>
      </c>
      <c r="B737" s="243" t="s">
        <v>284</v>
      </c>
      <c r="C737" s="243" t="s">
        <v>769</v>
      </c>
      <c r="D737" s="244" t="str">
        <f t="shared" si="5"/>
        <v>PPL Rank: 469       
Sherburn                                          
Watermain  - Replace Existing &amp; Add Loop</v>
      </c>
      <c r="E737" s="207" t="s">
        <v>1414</v>
      </c>
      <c r="F737" s="207">
        <v>9</v>
      </c>
      <c r="G737" s="194" t="s">
        <v>1413</v>
      </c>
      <c r="H737" s="194" t="s">
        <v>1413</v>
      </c>
      <c r="I737" s="195">
        <v>0</v>
      </c>
      <c r="J737" s="226">
        <v>0</v>
      </c>
      <c r="K737" s="226">
        <v>0</v>
      </c>
      <c r="L737" s="218">
        <v>0</v>
      </c>
      <c r="M737" s="218">
        <v>0</v>
      </c>
      <c r="N737" s="218">
        <v>0</v>
      </c>
      <c r="O737" s="196"/>
      <c r="Q737" s="194" t="e">
        <f>VLOOKUP($A737,'[2]Project Data'!$C$6:$BS$682,67,FALSE)</f>
        <v>#N/A</v>
      </c>
    </row>
    <row r="738" spans="1:17" s="142" customFormat="1" ht="42" customHeight="1" x14ac:dyDescent="0.2">
      <c r="A738" s="243">
        <v>209</v>
      </c>
      <c r="B738" s="243" t="s">
        <v>585</v>
      </c>
      <c r="C738" s="243" t="s">
        <v>597</v>
      </c>
      <c r="D738" s="244" t="str">
        <f t="shared" si="5"/>
        <v>PPL Rank: 209       
Silver Bay                                        
Treatment - Plant Improvements</v>
      </c>
      <c r="E738" s="207" t="s">
        <v>1416</v>
      </c>
      <c r="F738" s="207" t="s">
        <v>1422</v>
      </c>
      <c r="G738" s="194" t="s">
        <v>1415</v>
      </c>
      <c r="H738" s="194" t="s">
        <v>1413</v>
      </c>
      <c r="I738" s="195">
        <v>44656</v>
      </c>
      <c r="J738" s="226">
        <v>0</v>
      </c>
      <c r="K738" s="226">
        <v>0</v>
      </c>
      <c r="L738" s="218">
        <v>0</v>
      </c>
      <c r="M738" s="218">
        <v>0</v>
      </c>
      <c r="N738" s="218">
        <v>0</v>
      </c>
      <c r="O738" s="196"/>
      <c r="Q738" s="194" t="e">
        <f>VLOOKUP($A738,'[2]Project Data'!$C$6:$BS$682,67,FALSE)</f>
        <v>#N/A</v>
      </c>
    </row>
    <row r="739" spans="1:17" s="142" customFormat="1" ht="42" customHeight="1" x14ac:dyDescent="0.2">
      <c r="A739" s="243">
        <v>674</v>
      </c>
      <c r="B739" s="243" t="s">
        <v>175</v>
      </c>
      <c r="C739" s="243" t="s">
        <v>770</v>
      </c>
      <c r="D739" s="244" t="str">
        <f t="shared" si="5"/>
        <v>PPL Rank: 674       
Silver Lake                                       
Treatment - New Pressure Filter Plant</v>
      </c>
      <c r="E739" s="207" t="s">
        <v>165</v>
      </c>
      <c r="F739" s="207" t="s">
        <v>1423</v>
      </c>
      <c r="G739" s="194" t="s">
        <v>1413</v>
      </c>
      <c r="H739" s="194" t="s">
        <v>1413</v>
      </c>
      <c r="I739" s="195">
        <v>0</v>
      </c>
      <c r="J739" s="226">
        <v>0</v>
      </c>
      <c r="K739" s="226">
        <v>0</v>
      </c>
      <c r="L739" s="218">
        <v>0</v>
      </c>
      <c r="M739" s="218" t="s">
        <v>1435</v>
      </c>
      <c r="N739" s="218">
        <v>1198484.5745029394</v>
      </c>
      <c r="O739" s="196"/>
      <c r="Q739" s="194" t="e">
        <f>VLOOKUP($A739,'[2]Project Data'!$C$6:$BS$682,67,FALSE)</f>
        <v>#N/A</v>
      </c>
    </row>
    <row r="740" spans="1:17" s="142" customFormat="1" ht="42" customHeight="1" x14ac:dyDescent="0.2">
      <c r="A740" s="243">
        <v>746</v>
      </c>
      <c r="B740" s="243" t="s">
        <v>175</v>
      </c>
      <c r="C740" s="243" t="s">
        <v>586</v>
      </c>
      <c r="D740" s="244" t="str">
        <f t="shared" si="5"/>
        <v>PPL Rank: 746       
Silver Lake                                       
Storage - New 115,000 Gallon Tank</v>
      </c>
      <c r="E740" s="207" t="s">
        <v>165</v>
      </c>
      <c r="F740" s="207" t="s">
        <v>1423</v>
      </c>
      <c r="G740" s="194" t="s">
        <v>1413</v>
      </c>
      <c r="H740" s="194" t="s">
        <v>1413</v>
      </c>
      <c r="I740" s="195">
        <v>0</v>
      </c>
      <c r="J740" s="226">
        <v>0</v>
      </c>
      <c r="K740" s="226">
        <v>0</v>
      </c>
      <c r="L740" s="218">
        <v>0</v>
      </c>
      <c r="M740" s="218" t="s">
        <v>1435</v>
      </c>
      <c r="N740" s="218">
        <v>499387.50781922962</v>
      </c>
      <c r="O740" s="196"/>
      <c r="Q740" s="194" t="e">
        <f>VLOOKUP($A740,'[2]Project Data'!$C$6:$BS$682,67,FALSE)</f>
        <v>#N/A</v>
      </c>
    </row>
    <row r="741" spans="1:17" s="142" customFormat="1" ht="42" customHeight="1" x14ac:dyDescent="0.2">
      <c r="A741" s="243">
        <v>773</v>
      </c>
      <c r="B741" s="243" t="s">
        <v>175</v>
      </c>
      <c r="C741" s="243" t="s">
        <v>771</v>
      </c>
      <c r="D741" s="244" t="str">
        <f t="shared" si="5"/>
        <v>PPL Rank: 773       
Silver Lake                                       
Source - Rehab Wells</v>
      </c>
      <c r="E741" s="207" t="s">
        <v>165</v>
      </c>
      <c r="F741" s="207" t="s">
        <v>1423</v>
      </c>
      <c r="G741" s="194" t="s">
        <v>1413</v>
      </c>
      <c r="H741" s="194" t="s">
        <v>1413</v>
      </c>
      <c r="I741" s="195">
        <v>0</v>
      </c>
      <c r="J741" s="226">
        <v>0</v>
      </c>
      <c r="K741" s="226">
        <v>0</v>
      </c>
      <c r="L741" s="218">
        <v>0</v>
      </c>
      <c r="M741" s="218" t="s">
        <v>1435</v>
      </c>
      <c r="N741" s="218">
        <v>291607.34744088276</v>
      </c>
      <c r="O741" s="196"/>
      <c r="Q741" s="194" t="e">
        <f>VLOOKUP($A741,'[2]Project Data'!$C$6:$BS$682,67,FALSE)</f>
        <v>#N/A</v>
      </c>
    </row>
    <row r="742" spans="1:17" s="142" customFormat="1" ht="42" customHeight="1" x14ac:dyDescent="0.2">
      <c r="A742" s="243">
        <v>774</v>
      </c>
      <c r="B742" s="243" t="s">
        <v>175</v>
      </c>
      <c r="C742" s="243" t="s">
        <v>772</v>
      </c>
      <c r="D742" s="244" t="str">
        <f t="shared" si="5"/>
        <v>PPL Rank: 774       
Silver Lake                                       
Storage - New Standpipe</v>
      </c>
      <c r="E742" s="207" t="s">
        <v>165</v>
      </c>
      <c r="F742" s="207" t="s">
        <v>1423</v>
      </c>
      <c r="G742" s="194" t="s">
        <v>1413</v>
      </c>
      <c r="H742" s="194" t="s">
        <v>1413</v>
      </c>
      <c r="I742" s="195">
        <v>0</v>
      </c>
      <c r="J742" s="226">
        <v>0</v>
      </c>
      <c r="K742" s="226">
        <v>0</v>
      </c>
      <c r="L742" s="218">
        <v>0</v>
      </c>
      <c r="M742" s="218" t="s">
        <v>1435</v>
      </c>
      <c r="N742" s="218">
        <v>698643.1234391022</v>
      </c>
      <c r="O742" s="196"/>
      <c r="Q742" s="194" t="e">
        <f>VLOOKUP($A742,'[2]Project Data'!$C$6:$BS$682,67,FALSE)</f>
        <v>#N/A</v>
      </c>
    </row>
    <row r="743" spans="1:17" s="142" customFormat="1" ht="42" customHeight="1" x14ac:dyDescent="0.2">
      <c r="A743" s="243">
        <v>775</v>
      </c>
      <c r="B743" s="243" t="s">
        <v>175</v>
      </c>
      <c r="C743" s="243" t="s">
        <v>773</v>
      </c>
      <c r="D743" s="244" t="str">
        <f t="shared" si="5"/>
        <v>PPL Rank: 775       
Silver Lake                                       
Watermain - Distribution Reconstruction</v>
      </c>
      <c r="E743" s="207" t="s">
        <v>165</v>
      </c>
      <c r="F743" s="207" t="s">
        <v>1423</v>
      </c>
      <c r="G743" s="194" t="s">
        <v>1413</v>
      </c>
      <c r="H743" s="194" t="s">
        <v>1413</v>
      </c>
      <c r="I743" s="195">
        <v>0</v>
      </c>
      <c r="J743" s="226">
        <v>0</v>
      </c>
      <c r="K743" s="226">
        <v>0</v>
      </c>
      <c r="L743" s="218">
        <v>2002009.3471572371</v>
      </c>
      <c r="M743" s="218" t="s">
        <v>1435</v>
      </c>
      <c r="N743" s="218">
        <v>3346471.5967978458</v>
      </c>
      <c r="O743" s="196"/>
      <c r="Q743" s="194" t="e">
        <f>VLOOKUP($A743,'[2]Project Data'!$C$6:$BS$682,67,FALSE)</f>
        <v>#N/A</v>
      </c>
    </row>
    <row r="744" spans="1:17" s="142" customFormat="1" ht="42" customHeight="1" x14ac:dyDescent="0.2">
      <c r="A744" s="243">
        <v>818</v>
      </c>
      <c r="B744" s="243" t="s">
        <v>587</v>
      </c>
      <c r="C744" s="243" t="s">
        <v>588</v>
      </c>
      <c r="D744" s="244" t="str">
        <f t="shared" si="5"/>
        <v>PPL Rank: 818       
Skyline                                           
Source - Well, Well House Rehab</v>
      </c>
      <c r="E744" s="207" t="s">
        <v>1414</v>
      </c>
      <c r="F744" s="207">
        <v>9</v>
      </c>
      <c r="G744" s="194" t="s">
        <v>1413</v>
      </c>
      <c r="H744" s="194" t="s">
        <v>1413</v>
      </c>
      <c r="I744" s="195">
        <v>0</v>
      </c>
      <c r="J744" s="226">
        <v>0</v>
      </c>
      <c r="K744" s="226">
        <v>0</v>
      </c>
      <c r="L744" s="218">
        <v>0</v>
      </c>
      <c r="M744" s="218">
        <v>0</v>
      </c>
      <c r="N744" s="218">
        <v>0</v>
      </c>
      <c r="O744" s="196"/>
      <c r="Q744" s="194" t="e">
        <f>VLOOKUP($A744,'[2]Project Data'!$C$6:$BS$682,67,FALSE)</f>
        <v>#N/A</v>
      </c>
    </row>
    <row r="745" spans="1:17" s="142" customFormat="1" ht="42" customHeight="1" x14ac:dyDescent="0.2">
      <c r="A745" s="243">
        <v>819</v>
      </c>
      <c r="B745" s="243" t="s">
        <v>587</v>
      </c>
      <c r="C745" s="243" t="s">
        <v>378</v>
      </c>
      <c r="D745" s="244" t="str">
        <f t="shared" si="5"/>
        <v>PPL Rank: 819       
Skyline                                           
Storage - New 50,000 Gal Tower</v>
      </c>
      <c r="E745" s="207" t="s">
        <v>1414</v>
      </c>
      <c r="F745" s="207">
        <v>9</v>
      </c>
      <c r="G745" s="194" t="s">
        <v>1413</v>
      </c>
      <c r="H745" s="194" t="s">
        <v>1413</v>
      </c>
      <c r="I745" s="195">
        <v>0</v>
      </c>
      <c r="J745" s="226">
        <v>0</v>
      </c>
      <c r="K745" s="226">
        <v>0</v>
      </c>
      <c r="L745" s="218">
        <v>0</v>
      </c>
      <c r="M745" s="218">
        <v>0</v>
      </c>
      <c r="N745" s="218">
        <v>0</v>
      </c>
      <c r="O745" s="196"/>
      <c r="Q745" s="194" t="e">
        <f>VLOOKUP($A745,'[2]Project Data'!$C$6:$BS$682,67,FALSE)</f>
        <v>#N/A</v>
      </c>
    </row>
    <row r="746" spans="1:17" s="142" customFormat="1" ht="42" customHeight="1" x14ac:dyDescent="0.2">
      <c r="A746" s="243">
        <v>131</v>
      </c>
      <c r="B746" s="243" t="s">
        <v>589</v>
      </c>
      <c r="C746" s="243" t="s">
        <v>590</v>
      </c>
      <c r="D746" s="244" t="str">
        <f t="shared" si="5"/>
        <v>PPL Rank: 131       
South Haven                                       
Source - New Well &amp; Pump House</v>
      </c>
      <c r="E746" s="207" t="s">
        <v>165</v>
      </c>
      <c r="F746" s="207" t="s">
        <v>1419</v>
      </c>
      <c r="G746" s="194" t="s">
        <v>1413</v>
      </c>
      <c r="H746" s="194" t="s">
        <v>1413</v>
      </c>
      <c r="I746" s="195">
        <v>0</v>
      </c>
      <c r="J746" s="226">
        <v>45166</v>
      </c>
      <c r="K746" s="226">
        <v>0</v>
      </c>
      <c r="L746" s="218">
        <v>0</v>
      </c>
      <c r="M746" s="218" t="s">
        <v>1437</v>
      </c>
      <c r="N746" s="218">
        <v>0</v>
      </c>
      <c r="O746" s="196"/>
      <c r="Q746" s="194" t="e">
        <f>VLOOKUP($A746,'[2]Project Data'!$C$6:$BS$682,67,FALSE)</f>
        <v>#N/A</v>
      </c>
    </row>
    <row r="747" spans="1:17" s="142" customFormat="1" ht="42" customHeight="1" x14ac:dyDescent="0.2">
      <c r="A747" s="243">
        <v>630</v>
      </c>
      <c r="B747" s="243" t="s">
        <v>589</v>
      </c>
      <c r="C747" s="243" t="s">
        <v>774</v>
      </c>
      <c r="D747" s="244" t="str">
        <f t="shared" si="5"/>
        <v>PPL Rank: 630       
South Haven                                       
Watermain -Repl portions of distribution</v>
      </c>
      <c r="E747" s="207" t="s">
        <v>165</v>
      </c>
      <c r="F747" s="207" t="s">
        <v>1419</v>
      </c>
      <c r="G747" s="194" t="s">
        <v>1413</v>
      </c>
      <c r="H747" s="194" t="s">
        <v>1413</v>
      </c>
      <c r="I747" s="195">
        <v>0</v>
      </c>
      <c r="J747" s="226">
        <v>0</v>
      </c>
      <c r="K747" s="226">
        <v>0</v>
      </c>
      <c r="L747" s="218">
        <v>0</v>
      </c>
      <c r="M747" s="218" t="s">
        <v>1437</v>
      </c>
      <c r="N747" s="218">
        <v>0</v>
      </c>
      <c r="O747" s="196"/>
      <c r="Q747" s="194" t="e">
        <f>VLOOKUP($A747,'[2]Project Data'!$C$6:$BS$682,67,FALSE)</f>
        <v>#N/A</v>
      </c>
    </row>
    <row r="748" spans="1:17" s="142" customFormat="1" ht="42" customHeight="1" x14ac:dyDescent="0.2">
      <c r="A748" s="243">
        <v>631</v>
      </c>
      <c r="B748" s="243" t="s">
        <v>589</v>
      </c>
      <c r="C748" s="243" t="s">
        <v>327</v>
      </c>
      <c r="D748" s="244" t="str">
        <f t="shared" si="5"/>
        <v>PPL Rank: 631       
South Haven                                       
Storage - Replace Tower</v>
      </c>
      <c r="E748" s="207" t="s">
        <v>165</v>
      </c>
      <c r="F748" s="207" t="s">
        <v>1419</v>
      </c>
      <c r="G748" s="194" t="s">
        <v>1413</v>
      </c>
      <c r="H748" s="194" t="s">
        <v>1413</v>
      </c>
      <c r="I748" s="195">
        <v>0</v>
      </c>
      <c r="J748" s="226">
        <v>0</v>
      </c>
      <c r="K748" s="226">
        <v>0</v>
      </c>
      <c r="L748" s="218">
        <v>0</v>
      </c>
      <c r="M748" s="218" t="s">
        <v>1437</v>
      </c>
      <c r="N748" s="218">
        <v>0</v>
      </c>
      <c r="O748" s="196"/>
      <c r="Q748" s="194" t="e">
        <f>VLOOKUP($A748,'[2]Project Data'!$C$6:$BS$682,67,FALSE)</f>
        <v>#N/A</v>
      </c>
    </row>
    <row r="749" spans="1:17" s="142" customFormat="1" ht="42" customHeight="1" x14ac:dyDescent="0.2">
      <c r="A749" s="243">
        <v>632</v>
      </c>
      <c r="B749" s="243" t="s">
        <v>589</v>
      </c>
      <c r="C749" s="243" t="s">
        <v>775</v>
      </c>
      <c r="D749" s="244" t="str">
        <f t="shared" si="5"/>
        <v xml:space="preserve">PPL Rank: 632       
South Haven                                       
Conservation - Replace Water Meters </v>
      </c>
      <c r="E749" s="207" t="s">
        <v>165</v>
      </c>
      <c r="F749" s="207" t="s">
        <v>1419</v>
      </c>
      <c r="G749" s="194" t="s">
        <v>1413</v>
      </c>
      <c r="H749" s="194" t="s">
        <v>1413</v>
      </c>
      <c r="I749" s="195">
        <v>0</v>
      </c>
      <c r="J749" s="226">
        <v>0</v>
      </c>
      <c r="K749" s="226">
        <v>0</v>
      </c>
      <c r="L749" s="218">
        <v>0</v>
      </c>
      <c r="M749" s="218" t="s">
        <v>1437</v>
      </c>
      <c r="N749" s="218">
        <v>0</v>
      </c>
      <c r="O749" s="196"/>
      <c r="Q749" s="194" t="e">
        <f>VLOOKUP($A749,'[2]Project Data'!$C$6:$BS$682,67,FALSE)</f>
        <v>#N/A</v>
      </c>
    </row>
    <row r="750" spans="1:17" s="142" customFormat="1" ht="42" customHeight="1" x14ac:dyDescent="0.2">
      <c r="A750" s="243">
        <v>91</v>
      </c>
      <c r="B750" s="243" t="s">
        <v>953</v>
      </c>
      <c r="C750" s="243" t="s">
        <v>1016</v>
      </c>
      <c r="D750" s="244" t="str">
        <f t="shared" si="5"/>
        <v>PPL Rank: 91        
South Saint Paul                                  
Other - LSL Replacement</v>
      </c>
      <c r="E750" s="207" t="s">
        <v>1420</v>
      </c>
      <c r="F750" s="207">
        <v>11</v>
      </c>
      <c r="G750" s="194" t="s">
        <v>1413</v>
      </c>
      <c r="H750" s="194" t="s">
        <v>1413</v>
      </c>
      <c r="I750" s="195">
        <v>0</v>
      </c>
      <c r="J750" s="226">
        <v>0</v>
      </c>
      <c r="K750" s="226">
        <v>0</v>
      </c>
      <c r="L750" s="218">
        <v>0</v>
      </c>
      <c r="M750" s="218">
        <v>0</v>
      </c>
      <c r="N750" s="218">
        <v>0</v>
      </c>
      <c r="O750" s="196"/>
      <c r="Q750" s="194" t="e">
        <f>VLOOKUP($A750,'[2]Project Data'!$C$6:$BS$682,67,FALSE)</f>
        <v>#N/A</v>
      </c>
    </row>
    <row r="751" spans="1:17" s="142" customFormat="1" ht="42" customHeight="1" x14ac:dyDescent="0.2">
      <c r="A751" s="243">
        <v>228</v>
      </c>
      <c r="B751" s="243" t="s">
        <v>953</v>
      </c>
      <c r="C751" s="243" t="s">
        <v>1091</v>
      </c>
      <c r="D751" s="244" t="str">
        <f t="shared" si="5"/>
        <v>PPL Rank: 228       
South Saint Paul                                  
Treatment - New Radium/Mn/Fe Plant</v>
      </c>
      <c r="E751" s="207" t="s">
        <v>1420</v>
      </c>
      <c r="F751" s="207">
        <v>11</v>
      </c>
      <c r="G751" s="194" t="s">
        <v>1415</v>
      </c>
      <c r="H751" s="194" t="s">
        <v>1413</v>
      </c>
      <c r="I751" s="195">
        <v>45105</v>
      </c>
      <c r="J751" s="226">
        <v>45175</v>
      </c>
      <c r="K751" s="226">
        <v>0</v>
      </c>
      <c r="L751" s="218">
        <v>0</v>
      </c>
      <c r="M751" s="218">
        <v>0</v>
      </c>
      <c r="N751" s="218">
        <v>0</v>
      </c>
      <c r="O751" s="196"/>
      <c r="Q751" s="194" t="e">
        <f>VLOOKUP($A751,'[2]Project Data'!$C$6:$BS$682,67,FALSE)</f>
        <v>#N/A</v>
      </c>
    </row>
    <row r="752" spans="1:17" s="142" customFormat="1" ht="42" customHeight="1" x14ac:dyDescent="0.2">
      <c r="A752" s="243">
        <v>613</v>
      </c>
      <c r="B752" s="243" t="s">
        <v>953</v>
      </c>
      <c r="C752" s="243" t="s">
        <v>1092</v>
      </c>
      <c r="D752" s="244" t="str">
        <f t="shared" si="5"/>
        <v>PPL Rank: 613       
South Saint Paul                                  
Watermain - I494 Crossing and 7th Ave</v>
      </c>
      <c r="E752" s="207" t="s">
        <v>1420</v>
      </c>
      <c r="F752" s="207">
        <v>11</v>
      </c>
      <c r="G752" s="194" t="s">
        <v>1413</v>
      </c>
      <c r="H752" s="194" t="s">
        <v>1415</v>
      </c>
      <c r="I752" s="195">
        <v>0</v>
      </c>
      <c r="J752" s="226">
        <v>0</v>
      </c>
      <c r="K752" s="226">
        <v>0</v>
      </c>
      <c r="L752" s="218">
        <v>0</v>
      </c>
      <c r="M752" s="218">
        <v>0</v>
      </c>
      <c r="N752" s="218">
        <v>0</v>
      </c>
      <c r="O752" s="196"/>
      <c r="Q752" s="194" t="e">
        <f>VLOOKUP($A752,'[2]Project Data'!$C$6:$BS$682,67,FALSE)</f>
        <v>#N/A</v>
      </c>
    </row>
    <row r="753" spans="1:17" s="142" customFormat="1" ht="42" customHeight="1" x14ac:dyDescent="0.2">
      <c r="A753" s="243">
        <v>533</v>
      </c>
      <c r="B753" s="243" t="s">
        <v>1389</v>
      </c>
      <c r="C753" s="243" t="s">
        <v>1049</v>
      </c>
      <c r="D753" s="244" t="str">
        <f t="shared" si="5"/>
        <v>PPL Rank: 533       
Springfield                                       
Watermain - Watermain Improvements</v>
      </c>
      <c r="E753" s="207" t="s">
        <v>1414</v>
      </c>
      <c r="F753" s="207">
        <v>9</v>
      </c>
      <c r="G753" s="194" t="s">
        <v>1413</v>
      </c>
      <c r="H753" s="194" t="s">
        <v>1413</v>
      </c>
      <c r="I753" s="195">
        <v>0</v>
      </c>
      <c r="J753" s="226">
        <v>0</v>
      </c>
      <c r="K753" s="226">
        <v>0</v>
      </c>
      <c r="L753" s="218">
        <v>0</v>
      </c>
      <c r="M753" s="218">
        <v>0</v>
      </c>
      <c r="N753" s="218">
        <v>0</v>
      </c>
      <c r="O753" s="196"/>
      <c r="Q753" s="194" t="e">
        <f>VLOOKUP($A753,'[2]Project Data'!$C$6:$BS$682,67,FALSE)</f>
        <v>#N/A</v>
      </c>
    </row>
    <row r="754" spans="1:17" s="142" customFormat="1" ht="42" customHeight="1" x14ac:dyDescent="0.2">
      <c r="A754" s="243">
        <v>25</v>
      </c>
      <c r="B754" s="243" t="s">
        <v>1390</v>
      </c>
      <c r="C754" s="243" t="s">
        <v>1391</v>
      </c>
      <c r="D754" s="244" t="str">
        <f t="shared" si="5"/>
        <v>PPL Rank: 25        
Staples                                           
Other - LSL Replacement (2024 Phase)</v>
      </c>
      <c r="E754" s="207" t="s">
        <v>1411</v>
      </c>
      <c r="F754" s="207">
        <v>5</v>
      </c>
      <c r="G754" s="194" t="s">
        <v>1413</v>
      </c>
      <c r="H754" s="194" t="s">
        <v>1415</v>
      </c>
      <c r="I754" s="195">
        <v>0</v>
      </c>
      <c r="J754" s="226">
        <v>0</v>
      </c>
      <c r="K754" s="226">
        <v>0</v>
      </c>
      <c r="L754" s="218">
        <v>0</v>
      </c>
      <c r="M754" s="218">
        <v>0</v>
      </c>
      <c r="N754" s="218">
        <v>0</v>
      </c>
      <c r="O754" s="196"/>
      <c r="Q754" s="194" t="e">
        <f>VLOOKUP($A754,'[2]Project Data'!$C$6:$BS$682,67,FALSE)</f>
        <v>#N/A</v>
      </c>
    </row>
    <row r="755" spans="1:17" s="142" customFormat="1" ht="42" customHeight="1" x14ac:dyDescent="0.2">
      <c r="A755" s="243">
        <v>26</v>
      </c>
      <c r="B755" s="243" t="s">
        <v>1390</v>
      </c>
      <c r="C755" s="243" t="s">
        <v>1392</v>
      </c>
      <c r="D755" s="244" t="str">
        <f t="shared" si="5"/>
        <v xml:space="preserve">PPL Rank: 26        
Staples                                           
Other - LSL Replacement (4th St. NE) </v>
      </c>
      <c r="E755" s="207" t="s">
        <v>1411</v>
      </c>
      <c r="F755" s="207">
        <v>5</v>
      </c>
      <c r="G755" s="194" t="s">
        <v>1413</v>
      </c>
      <c r="H755" s="194" t="s">
        <v>1413</v>
      </c>
      <c r="I755" s="195">
        <v>0</v>
      </c>
      <c r="J755" s="226">
        <v>0</v>
      </c>
      <c r="K755" s="226">
        <v>0</v>
      </c>
      <c r="L755" s="218">
        <v>0</v>
      </c>
      <c r="M755" s="218">
        <v>0</v>
      </c>
      <c r="N755" s="218">
        <v>0</v>
      </c>
      <c r="O755" s="196"/>
      <c r="Q755" s="194" t="e">
        <f>VLOOKUP($A755,'[2]Project Data'!$C$6:$BS$682,67,FALSE)</f>
        <v>#N/A</v>
      </c>
    </row>
    <row r="756" spans="1:17" s="142" customFormat="1" ht="42" customHeight="1" x14ac:dyDescent="0.2">
      <c r="A756" s="243">
        <v>318</v>
      </c>
      <c r="B756" s="243" t="s">
        <v>1390</v>
      </c>
      <c r="C756" s="243" t="s">
        <v>962</v>
      </c>
      <c r="D756" s="244" t="str">
        <f t="shared" si="5"/>
        <v>PPL Rank: 318       
Staples                                           
Conservation - Meter Replacement</v>
      </c>
      <c r="E756" s="207" t="s">
        <v>1411</v>
      </c>
      <c r="F756" s="207">
        <v>5</v>
      </c>
      <c r="G756" s="194" t="s">
        <v>1413</v>
      </c>
      <c r="H756" s="194" t="s">
        <v>1413</v>
      </c>
      <c r="I756" s="195">
        <v>0</v>
      </c>
      <c r="J756" s="226">
        <v>0</v>
      </c>
      <c r="K756" s="226">
        <v>0</v>
      </c>
      <c r="L756" s="218">
        <v>0</v>
      </c>
      <c r="M756" s="218">
        <v>0</v>
      </c>
      <c r="N756" s="218">
        <v>0</v>
      </c>
      <c r="O756" s="196"/>
      <c r="Q756" s="194" t="e">
        <f>VLOOKUP($A756,'[2]Project Data'!$C$6:$BS$682,67,FALSE)</f>
        <v>#N/A</v>
      </c>
    </row>
    <row r="757" spans="1:17" s="142" customFormat="1" ht="42" customHeight="1" x14ac:dyDescent="0.2">
      <c r="A757" s="243">
        <v>319</v>
      </c>
      <c r="B757" s="243" t="s">
        <v>1390</v>
      </c>
      <c r="C757" s="243" t="s">
        <v>1393</v>
      </c>
      <c r="D757" s="244" t="str">
        <f t="shared" si="5"/>
        <v>PPL Rank: 319       
Staples                                           
Watermain - 2024 Improvements</v>
      </c>
      <c r="E757" s="207" t="s">
        <v>1411</v>
      </c>
      <c r="F757" s="207">
        <v>5</v>
      </c>
      <c r="G757" s="194" t="s">
        <v>1413</v>
      </c>
      <c r="H757" s="194" t="s">
        <v>1415</v>
      </c>
      <c r="I757" s="195">
        <v>0</v>
      </c>
      <c r="J757" s="226">
        <v>0</v>
      </c>
      <c r="K757" s="226">
        <v>0</v>
      </c>
      <c r="L757" s="218">
        <v>0</v>
      </c>
      <c r="M757" s="218">
        <v>0</v>
      </c>
      <c r="N757" s="218">
        <v>0</v>
      </c>
      <c r="O757" s="196"/>
      <c r="Q757" s="194" t="e">
        <f>VLOOKUP($A757,'[2]Project Data'!$C$6:$BS$682,67,FALSE)</f>
        <v>#N/A</v>
      </c>
    </row>
    <row r="758" spans="1:17" s="142" customFormat="1" ht="42" customHeight="1" x14ac:dyDescent="0.2">
      <c r="A758" s="243">
        <v>320</v>
      </c>
      <c r="B758" s="243" t="s">
        <v>1390</v>
      </c>
      <c r="C758" s="243" t="s">
        <v>1394</v>
      </c>
      <c r="D758" s="244" t="str">
        <f t="shared" si="5"/>
        <v>PPL Rank: 320       
Staples                                           
Watermain - 4th St NE Impvrovements</v>
      </c>
      <c r="E758" s="207" t="s">
        <v>1411</v>
      </c>
      <c r="F758" s="207">
        <v>5</v>
      </c>
      <c r="G758" s="194" t="s">
        <v>1413</v>
      </c>
      <c r="H758" s="194" t="s">
        <v>1413</v>
      </c>
      <c r="I758" s="195">
        <v>0</v>
      </c>
      <c r="J758" s="226">
        <v>0</v>
      </c>
      <c r="K758" s="226">
        <v>0</v>
      </c>
      <c r="L758" s="218">
        <v>0</v>
      </c>
      <c r="M758" s="218">
        <v>0</v>
      </c>
      <c r="N758" s="218">
        <v>0</v>
      </c>
      <c r="O758" s="196"/>
      <c r="Q758" s="194" t="e">
        <f>VLOOKUP($A758,'[2]Project Data'!$C$6:$BS$682,67,FALSE)</f>
        <v>#N/A</v>
      </c>
    </row>
    <row r="759" spans="1:17" s="142" customFormat="1" ht="42" customHeight="1" x14ac:dyDescent="0.2">
      <c r="A759" s="243">
        <v>326</v>
      </c>
      <c r="B759" s="243" t="s">
        <v>176</v>
      </c>
      <c r="C759" s="243" t="s">
        <v>591</v>
      </c>
      <c r="D759" s="244" t="str">
        <f t="shared" si="5"/>
        <v>PPL Rank: 326       
Starbuck                                          
Storage - Tank Rehab</v>
      </c>
      <c r="E759" s="207" t="s">
        <v>1416</v>
      </c>
      <c r="F759" s="207">
        <v>4</v>
      </c>
      <c r="G759" s="194" t="s">
        <v>1413</v>
      </c>
      <c r="H759" s="194" t="s">
        <v>1413</v>
      </c>
      <c r="I759" s="195">
        <v>0</v>
      </c>
      <c r="J759" s="226">
        <v>0</v>
      </c>
      <c r="K759" s="226">
        <v>0</v>
      </c>
      <c r="L759" s="218">
        <v>0</v>
      </c>
      <c r="M759" s="218">
        <v>0</v>
      </c>
      <c r="N759" s="218">
        <v>0</v>
      </c>
      <c r="O759" s="196"/>
      <c r="Q759" s="194" t="e">
        <f>VLOOKUP($A759,'[2]Project Data'!$C$6:$BS$682,67,FALSE)</f>
        <v>#N/A</v>
      </c>
    </row>
    <row r="760" spans="1:17" s="142" customFormat="1" ht="42" customHeight="1" x14ac:dyDescent="0.2">
      <c r="A760" s="243">
        <v>799</v>
      </c>
      <c r="B760" s="243" t="s">
        <v>152</v>
      </c>
      <c r="C760" s="243" t="s">
        <v>1395</v>
      </c>
      <c r="D760" s="244" t="str">
        <f t="shared" si="5"/>
        <v>PPL Rank: 799       
Stephen                                           
Watermain - Watermain Replacement</v>
      </c>
      <c r="E760" s="207" t="s">
        <v>1411</v>
      </c>
      <c r="F760" s="207">
        <v>1</v>
      </c>
      <c r="G760" s="194" t="s">
        <v>1413</v>
      </c>
      <c r="H760" s="194" t="s">
        <v>1413</v>
      </c>
      <c r="I760" s="195">
        <v>0</v>
      </c>
      <c r="J760" s="226">
        <v>0</v>
      </c>
      <c r="K760" s="226">
        <v>0</v>
      </c>
      <c r="L760" s="218">
        <v>0</v>
      </c>
      <c r="M760" s="218">
        <v>0</v>
      </c>
      <c r="N760" s="218">
        <v>0</v>
      </c>
      <c r="O760" s="196"/>
      <c r="Q760" s="194" t="e">
        <f>VLOOKUP($A760,'[2]Project Data'!$C$6:$BS$682,67,FALSE)</f>
        <v>#N/A</v>
      </c>
    </row>
    <row r="761" spans="1:17" s="142" customFormat="1" ht="42" customHeight="1" x14ac:dyDescent="0.2">
      <c r="A761" s="243">
        <v>190</v>
      </c>
      <c r="B761" s="243" t="s">
        <v>954</v>
      </c>
      <c r="C761" s="243" t="s">
        <v>1093</v>
      </c>
      <c r="D761" s="244" t="str">
        <f t="shared" si="5"/>
        <v>PPL Rank: 190       
Stewart                                           
Watermain - Looping Improvements</v>
      </c>
      <c r="E761" s="207" t="s">
        <v>165</v>
      </c>
      <c r="F761" s="207" t="s">
        <v>1423</v>
      </c>
      <c r="G761" s="194" t="s">
        <v>1413</v>
      </c>
      <c r="H761" s="194" t="s">
        <v>1415</v>
      </c>
      <c r="I761" s="195">
        <v>0</v>
      </c>
      <c r="J761" s="226">
        <v>0</v>
      </c>
      <c r="K761" s="226">
        <v>0</v>
      </c>
      <c r="L761" s="218">
        <v>0</v>
      </c>
      <c r="M761" s="218">
        <v>0</v>
      </c>
      <c r="N761" s="218">
        <v>0</v>
      </c>
      <c r="O761" s="196"/>
      <c r="Q761" s="194" t="e">
        <f>VLOOKUP($A761,'[2]Project Data'!$C$6:$BS$682,67,FALSE)</f>
        <v>#N/A</v>
      </c>
    </row>
    <row r="762" spans="1:17" s="142" customFormat="1" ht="42" customHeight="1" x14ac:dyDescent="0.2">
      <c r="A762" s="243">
        <v>434</v>
      </c>
      <c r="B762" s="243" t="s">
        <v>954</v>
      </c>
      <c r="C762" s="243" t="s">
        <v>773</v>
      </c>
      <c r="D762" s="244" t="str">
        <f t="shared" si="5"/>
        <v>PPL Rank: 434       
Stewart                                           
Watermain - Distribution Reconstruction</v>
      </c>
      <c r="E762" s="207" t="s">
        <v>165</v>
      </c>
      <c r="F762" s="207" t="s">
        <v>1423</v>
      </c>
      <c r="G762" s="194" t="s">
        <v>1413</v>
      </c>
      <c r="H762" s="194" t="s">
        <v>1415</v>
      </c>
      <c r="I762" s="195">
        <v>0</v>
      </c>
      <c r="J762" s="226">
        <v>0</v>
      </c>
      <c r="K762" s="226">
        <v>0</v>
      </c>
      <c r="L762" s="218">
        <v>1145775.7510796988</v>
      </c>
      <c r="M762" s="218">
        <v>0</v>
      </c>
      <c r="N762" s="218">
        <v>0</v>
      </c>
      <c r="O762" s="196"/>
      <c r="Q762" s="194" t="e">
        <f>VLOOKUP($A762,'[2]Project Data'!$C$6:$BS$682,67,FALSE)</f>
        <v>#N/A</v>
      </c>
    </row>
    <row r="763" spans="1:17" s="142" customFormat="1" ht="42" customHeight="1" x14ac:dyDescent="0.2">
      <c r="A763" s="243">
        <v>149</v>
      </c>
      <c r="B763" s="243" t="s">
        <v>592</v>
      </c>
      <c r="C763" s="243" t="s">
        <v>593</v>
      </c>
      <c r="D763" s="244" t="str">
        <f t="shared" si="5"/>
        <v>PPL Rank: 149       
Swanville                                         
Source - New Well, Seal #1</v>
      </c>
      <c r="E763" s="207" t="s">
        <v>1411</v>
      </c>
      <c r="F763" s="207">
        <v>5</v>
      </c>
      <c r="G763" s="194" t="s">
        <v>1413</v>
      </c>
      <c r="H763" s="194" t="s">
        <v>1413</v>
      </c>
      <c r="I763" s="195">
        <v>0</v>
      </c>
      <c r="J763" s="226">
        <v>0</v>
      </c>
      <c r="K763" s="226">
        <v>0</v>
      </c>
      <c r="L763" s="218">
        <v>0</v>
      </c>
      <c r="M763" s="218" t="s">
        <v>1427</v>
      </c>
      <c r="N763" s="218">
        <v>0</v>
      </c>
      <c r="O763" s="196"/>
      <c r="Q763" s="194" t="e">
        <f>VLOOKUP($A763,'[2]Project Data'!$C$6:$BS$682,67,FALSE)</f>
        <v>#N/A</v>
      </c>
    </row>
    <row r="764" spans="1:17" s="142" customFormat="1" ht="42" customHeight="1" x14ac:dyDescent="0.2">
      <c r="A764" s="243">
        <v>481</v>
      </c>
      <c r="B764" s="243" t="s">
        <v>592</v>
      </c>
      <c r="C764" s="243" t="s">
        <v>333</v>
      </c>
      <c r="D764" s="244" t="str">
        <f t="shared" si="5"/>
        <v>PPL Rank: 481       
Swanville                                         
Conservation - Repl Meters</v>
      </c>
      <c r="E764" s="207" t="s">
        <v>1411</v>
      </c>
      <c r="F764" s="207">
        <v>5</v>
      </c>
      <c r="G764" s="194" t="s">
        <v>1413</v>
      </c>
      <c r="H764" s="194" t="s">
        <v>1413</v>
      </c>
      <c r="I764" s="195">
        <v>0</v>
      </c>
      <c r="J764" s="226">
        <v>0</v>
      </c>
      <c r="K764" s="226">
        <v>0</v>
      </c>
      <c r="L764" s="218">
        <v>0</v>
      </c>
      <c r="M764" s="218" t="s">
        <v>1427</v>
      </c>
      <c r="N764" s="218">
        <v>0</v>
      </c>
      <c r="O764" s="196"/>
      <c r="Q764" s="194" t="e">
        <f>VLOOKUP($A764,'[2]Project Data'!$C$6:$BS$682,67,FALSE)</f>
        <v>#N/A</v>
      </c>
    </row>
    <row r="765" spans="1:17" s="142" customFormat="1" ht="42" customHeight="1" x14ac:dyDescent="0.2">
      <c r="A765" s="243">
        <v>482</v>
      </c>
      <c r="B765" s="243" t="s">
        <v>592</v>
      </c>
      <c r="C765" s="243" t="s">
        <v>302</v>
      </c>
      <c r="D765" s="244" t="str">
        <f t="shared" si="5"/>
        <v>PPL Rank: 482       
Swanville                                         
Storage - New 100,000 Gal Tower</v>
      </c>
      <c r="E765" s="207" t="s">
        <v>1411</v>
      </c>
      <c r="F765" s="207">
        <v>5</v>
      </c>
      <c r="G765" s="194" t="s">
        <v>1413</v>
      </c>
      <c r="H765" s="194" t="s">
        <v>1413</v>
      </c>
      <c r="I765" s="195">
        <v>0</v>
      </c>
      <c r="J765" s="226">
        <v>0</v>
      </c>
      <c r="K765" s="226">
        <v>0</v>
      </c>
      <c r="L765" s="218">
        <v>0</v>
      </c>
      <c r="M765" s="218" t="s">
        <v>1427</v>
      </c>
      <c r="N765" s="218">
        <v>0</v>
      </c>
      <c r="O765" s="196"/>
      <c r="Q765" s="194" t="e">
        <f>VLOOKUP($A765,'[2]Project Data'!$C$6:$BS$682,67,FALSE)</f>
        <v>#N/A</v>
      </c>
    </row>
    <row r="766" spans="1:17" s="142" customFormat="1" ht="42" customHeight="1" x14ac:dyDescent="0.2">
      <c r="A766" s="243">
        <v>550</v>
      </c>
      <c r="B766" s="243" t="s">
        <v>594</v>
      </c>
      <c r="C766" s="243" t="s">
        <v>1396</v>
      </c>
      <c r="D766" s="244" t="str">
        <f t="shared" si="5"/>
        <v>PPL Rank: 550       
Taconite                                          
Source - Reconstruct Pump House</v>
      </c>
      <c r="E766" s="207" t="s">
        <v>1416</v>
      </c>
      <c r="F766" s="207" t="s">
        <v>1422</v>
      </c>
      <c r="G766" s="194" t="s">
        <v>1413</v>
      </c>
      <c r="H766" s="194" t="s">
        <v>1413</v>
      </c>
      <c r="I766" s="195">
        <v>0</v>
      </c>
      <c r="J766" s="226">
        <v>0</v>
      </c>
      <c r="K766" s="226">
        <v>0</v>
      </c>
      <c r="L766" s="218">
        <v>0</v>
      </c>
      <c r="M766" s="218">
        <v>0</v>
      </c>
      <c r="N766" s="218">
        <v>0</v>
      </c>
      <c r="O766" s="196"/>
      <c r="Q766" s="194" t="e">
        <f>VLOOKUP($A766,'[2]Project Data'!$C$6:$BS$682,67,FALSE)</f>
        <v>#N/A</v>
      </c>
    </row>
    <row r="767" spans="1:17" s="142" customFormat="1" ht="42" customHeight="1" x14ac:dyDescent="0.2">
      <c r="A767" s="243">
        <v>551</v>
      </c>
      <c r="B767" s="243" t="s">
        <v>594</v>
      </c>
      <c r="C767" s="243" t="s">
        <v>307</v>
      </c>
      <c r="D767" s="244" t="str">
        <f t="shared" si="5"/>
        <v>PPL Rank: 551       
Taconite                                          
Conservation - Replace Meters</v>
      </c>
      <c r="E767" s="207" t="s">
        <v>1416</v>
      </c>
      <c r="F767" s="207" t="s">
        <v>1422</v>
      </c>
      <c r="G767" s="194" t="s">
        <v>1413</v>
      </c>
      <c r="H767" s="194" t="s">
        <v>1413</v>
      </c>
      <c r="I767" s="195">
        <v>0</v>
      </c>
      <c r="J767" s="226">
        <v>0</v>
      </c>
      <c r="K767" s="226">
        <v>0</v>
      </c>
      <c r="L767" s="218">
        <v>0</v>
      </c>
      <c r="M767" s="218">
        <v>0</v>
      </c>
      <c r="N767" s="218">
        <v>0</v>
      </c>
      <c r="O767" s="196"/>
      <c r="Q767" s="194" t="e">
        <f>VLOOKUP($A767,'[2]Project Data'!$C$6:$BS$682,67,FALSE)</f>
        <v>#N/A</v>
      </c>
    </row>
    <row r="768" spans="1:17" s="142" customFormat="1" ht="42" customHeight="1" x14ac:dyDescent="0.2">
      <c r="A768" s="243">
        <v>584</v>
      </c>
      <c r="B768" s="243" t="s">
        <v>594</v>
      </c>
      <c r="C768" s="243" t="s">
        <v>595</v>
      </c>
      <c r="D768" s="244" t="str">
        <f t="shared" si="5"/>
        <v>PPL Rank: 584       
Taconite                                          
Storage - Repl 50,000 Gal. Tower</v>
      </c>
      <c r="E768" s="207" t="s">
        <v>1416</v>
      </c>
      <c r="F768" s="207" t="s">
        <v>1422</v>
      </c>
      <c r="G768" s="194" t="s">
        <v>1413</v>
      </c>
      <c r="H768" s="194" t="s">
        <v>1413</v>
      </c>
      <c r="I768" s="195">
        <v>0</v>
      </c>
      <c r="J768" s="226">
        <v>0</v>
      </c>
      <c r="K768" s="226">
        <v>0</v>
      </c>
      <c r="L768" s="218">
        <v>0</v>
      </c>
      <c r="M768" s="218" t="s">
        <v>1435</v>
      </c>
      <c r="N768" s="218">
        <v>774189</v>
      </c>
      <c r="O768" s="196"/>
      <c r="Q768" s="194" t="e">
        <f>VLOOKUP($A768,'[2]Project Data'!$C$6:$BS$682,67,FALSE)</f>
        <v>#N/A</v>
      </c>
    </row>
    <row r="769" spans="1:17" s="142" customFormat="1" ht="42" customHeight="1" x14ac:dyDescent="0.2">
      <c r="A769" s="243">
        <v>844</v>
      </c>
      <c r="B769" s="243" t="s">
        <v>716</v>
      </c>
      <c r="C769" s="243" t="s">
        <v>442</v>
      </c>
      <c r="D769" s="244" t="str">
        <f t="shared" si="5"/>
        <v>PPL Rank: 844       
Tonka Bay                                         
Watermain - Replacement</v>
      </c>
      <c r="E769" s="207" t="s">
        <v>1420</v>
      </c>
      <c r="F769" s="207">
        <v>11</v>
      </c>
      <c r="G769" s="194" t="s">
        <v>1413</v>
      </c>
      <c r="H769" s="194" t="s">
        <v>1413</v>
      </c>
      <c r="I769" s="195">
        <v>0</v>
      </c>
      <c r="J769" s="226">
        <v>0</v>
      </c>
      <c r="K769" s="226">
        <v>0</v>
      </c>
      <c r="L769" s="218">
        <v>0</v>
      </c>
      <c r="M769" s="218">
        <v>0</v>
      </c>
      <c r="N769" s="218">
        <v>0</v>
      </c>
      <c r="O769" s="196"/>
      <c r="Q769" s="194" t="e">
        <f>VLOOKUP($A769,'[2]Project Data'!$C$6:$BS$682,67,FALSE)</f>
        <v>#N/A</v>
      </c>
    </row>
    <row r="770" spans="1:17" s="142" customFormat="1" ht="42" customHeight="1" x14ac:dyDescent="0.2">
      <c r="A770" s="243">
        <v>10</v>
      </c>
      <c r="B770" s="243" t="s">
        <v>596</v>
      </c>
      <c r="C770" s="243" t="s">
        <v>597</v>
      </c>
      <c r="D770" s="244" t="str">
        <f t="shared" si="5"/>
        <v>PPL Rank: 10        
Tower                                             
Treatment - Plant Improvements</v>
      </c>
      <c r="E770" s="207" t="s">
        <v>1416</v>
      </c>
      <c r="F770" s="207" t="s">
        <v>1422</v>
      </c>
      <c r="G770" s="194" t="s">
        <v>1415</v>
      </c>
      <c r="H770" s="194" t="s">
        <v>1413</v>
      </c>
      <c r="I770" s="195">
        <v>45194</v>
      </c>
      <c r="J770" s="226">
        <v>0</v>
      </c>
      <c r="K770" s="226">
        <v>0</v>
      </c>
      <c r="L770" s="218">
        <v>1780000</v>
      </c>
      <c r="M770" s="218">
        <v>0</v>
      </c>
      <c r="N770" s="218">
        <v>0</v>
      </c>
      <c r="O770" s="196"/>
      <c r="Q770" s="194" t="e">
        <f>VLOOKUP($A770,'[2]Project Data'!$C$6:$BS$682,67,FALSE)</f>
        <v>#N/A</v>
      </c>
    </row>
    <row r="771" spans="1:17" s="142" customFormat="1" ht="42" customHeight="1" x14ac:dyDescent="0.2">
      <c r="A771" s="243">
        <v>340</v>
      </c>
      <c r="B771" s="243" t="s">
        <v>154</v>
      </c>
      <c r="C771" s="243" t="s">
        <v>432</v>
      </c>
      <c r="D771" s="244" t="str">
        <f t="shared" si="5"/>
        <v>PPL Rank: 340       
Tracy                                             
Watermain - Loop and Replace</v>
      </c>
      <c r="E771" s="207" t="s">
        <v>1417</v>
      </c>
      <c r="F771" s="207">
        <v>8</v>
      </c>
      <c r="G771" s="194" t="s">
        <v>1413</v>
      </c>
      <c r="H771" s="194" t="s">
        <v>1413</v>
      </c>
      <c r="I771" s="195">
        <v>0</v>
      </c>
      <c r="J771" s="226">
        <v>0</v>
      </c>
      <c r="K771" s="226">
        <v>0</v>
      </c>
      <c r="L771" s="218">
        <v>0</v>
      </c>
      <c r="M771" s="218" t="s">
        <v>1435</v>
      </c>
      <c r="N771" s="218">
        <v>1178450</v>
      </c>
      <c r="O771" s="196"/>
      <c r="Q771" s="194" t="e">
        <f>VLOOKUP($A771,'[2]Project Data'!$C$6:$BS$682,67,FALSE)</f>
        <v>#N/A</v>
      </c>
    </row>
    <row r="772" spans="1:17" s="142" customFormat="1" ht="42" customHeight="1" x14ac:dyDescent="0.2">
      <c r="A772" s="243">
        <v>643</v>
      </c>
      <c r="B772" s="243" t="s">
        <v>177</v>
      </c>
      <c r="C772" s="243" t="s">
        <v>599</v>
      </c>
      <c r="D772" s="244" t="str">
        <f t="shared" si="5"/>
        <v>PPL Rank: 643       
Truman                                            
Source - New Well &amp; Seal Well #3</v>
      </c>
      <c r="E772" s="207" t="s">
        <v>1414</v>
      </c>
      <c r="F772" s="207">
        <v>9</v>
      </c>
      <c r="G772" s="194" t="s">
        <v>1413</v>
      </c>
      <c r="H772" s="194" t="s">
        <v>1413</v>
      </c>
      <c r="I772" s="195">
        <v>0</v>
      </c>
      <c r="J772" s="226">
        <v>0</v>
      </c>
      <c r="K772" s="226">
        <v>0</v>
      </c>
      <c r="L772" s="218">
        <v>0</v>
      </c>
      <c r="M772" s="218">
        <v>0</v>
      </c>
      <c r="N772" s="218">
        <v>0</v>
      </c>
      <c r="O772" s="196"/>
      <c r="Q772" s="194" t="e">
        <f>VLOOKUP($A772,'[2]Project Data'!$C$6:$BS$682,67,FALSE)</f>
        <v>#N/A</v>
      </c>
    </row>
    <row r="773" spans="1:17" s="142" customFormat="1" ht="42" customHeight="1" x14ac:dyDescent="0.2">
      <c r="A773" s="243">
        <v>658</v>
      </c>
      <c r="B773" s="243" t="s">
        <v>177</v>
      </c>
      <c r="C773" s="243" t="s">
        <v>600</v>
      </c>
      <c r="D773" s="244" t="str">
        <f t="shared" si="5"/>
        <v>PPL Rank: 658       
Truman                                            
Treatment - Rehab Plant w/RO System</v>
      </c>
      <c r="E773" s="207" t="s">
        <v>1414</v>
      </c>
      <c r="F773" s="207">
        <v>9</v>
      </c>
      <c r="G773" s="194" t="s">
        <v>1413</v>
      </c>
      <c r="H773" s="194" t="s">
        <v>1413</v>
      </c>
      <c r="I773" s="195">
        <v>0</v>
      </c>
      <c r="J773" s="226">
        <v>0</v>
      </c>
      <c r="K773" s="226">
        <v>0</v>
      </c>
      <c r="L773" s="218">
        <v>0</v>
      </c>
      <c r="M773" s="218">
        <v>0</v>
      </c>
      <c r="N773" s="218">
        <v>0</v>
      </c>
      <c r="O773" s="196"/>
      <c r="Q773" s="194" t="e">
        <f>VLOOKUP($A773,'[2]Project Data'!$C$6:$BS$682,67,FALSE)</f>
        <v>#N/A</v>
      </c>
    </row>
    <row r="774" spans="1:17" s="142" customFormat="1" ht="42" customHeight="1" x14ac:dyDescent="0.2">
      <c r="A774" s="243">
        <v>732</v>
      </c>
      <c r="B774" s="243" t="s">
        <v>177</v>
      </c>
      <c r="C774" s="243" t="s">
        <v>598</v>
      </c>
      <c r="D774" s="244" t="str">
        <f t="shared" si="5"/>
        <v>PPL Rank: 732       
Truman                                            
Storage - Rehab Water Tower</v>
      </c>
      <c r="E774" s="207" t="s">
        <v>1414</v>
      </c>
      <c r="F774" s="207">
        <v>9</v>
      </c>
      <c r="G774" s="194" t="s">
        <v>1413</v>
      </c>
      <c r="H774" s="194" t="s">
        <v>1413</v>
      </c>
      <c r="I774" s="195">
        <v>0</v>
      </c>
      <c r="J774" s="226">
        <v>0</v>
      </c>
      <c r="K774" s="226">
        <v>0</v>
      </c>
      <c r="L774" s="218">
        <v>0</v>
      </c>
      <c r="M774" s="218">
        <v>0</v>
      </c>
      <c r="N774" s="218">
        <v>0</v>
      </c>
      <c r="O774" s="196"/>
      <c r="Q774" s="194" t="e">
        <f>VLOOKUP($A774,'[2]Project Data'!$C$6:$BS$682,67,FALSE)</f>
        <v>#N/A</v>
      </c>
    </row>
    <row r="775" spans="1:17" s="142" customFormat="1" ht="42" customHeight="1" x14ac:dyDescent="0.2">
      <c r="A775" s="243">
        <v>56</v>
      </c>
      <c r="B775" s="243" t="s">
        <v>157</v>
      </c>
      <c r="C775" s="243" t="s">
        <v>1016</v>
      </c>
      <c r="D775" s="244" t="str">
        <f t="shared" si="5"/>
        <v>PPL Rank: 56        
Two Harbors                                       
Other - LSL Replacement</v>
      </c>
      <c r="E775" s="207" t="s">
        <v>1416</v>
      </c>
      <c r="F775" s="207" t="s">
        <v>1422</v>
      </c>
      <c r="G775" s="194" t="s">
        <v>1413</v>
      </c>
      <c r="H775" s="194" t="s">
        <v>1415</v>
      </c>
      <c r="I775" s="195">
        <v>0</v>
      </c>
      <c r="J775" s="226">
        <v>0</v>
      </c>
      <c r="K775" s="226">
        <v>0</v>
      </c>
      <c r="L775" s="218">
        <v>0</v>
      </c>
      <c r="M775" s="218">
        <v>0</v>
      </c>
      <c r="N775" s="218">
        <v>0</v>
      </c>
      <c r="O775" s="196"/>
      <c r="Q775" s="194" t="e">
        <f>VLOOKUP($A775,'[2]Project Data'!$C$6:$BS$682,67,FALSE)</f>
        <v>#N/A</v>
      </c>
    </row>
    <row r="776" spans="1:17" s="142" customFormat="1" ht="42" customHeight="1" x14ac:dyDescent="0.2">
      <c r="A776" s="243">
        <v>170</v>
      </c>
      <c r="B776" s="243" t="s">
        <v>157</v>
      </c>
      <c r="C776" s="243" t="s">
        <v>601</v>
      </c>
      <c r="D776" s="244" t="str">
        <f t="shared" si="5"/>
        <v>PPL Rank: 170       
Two Harbors                                       
Treatment - Repl Chlorine Contact Tank</v>
      </c>
      <c r="E776" s="207" t="s">
        <v>1416</v>
      </c>
      <c r="F776" s="207" t="s">
        <v>1422</v>
      </c>
      <c r="G776" s="194" t="s">
        <v>1415</v>
      </c>
      <c r="H776" s="194" t="s">
        <v>1413</v>
      </c>
      <c r="I776" s="195">
        <v>43916</v>
      </c>
      <c r="J776" s="226">
        <v>45236</v>
      </c>
      <c r="K776" s="226">
        <v>0</v>
      </c>
      <c r="L776" s="218">
        <v>5000000</v>
      </c>
      <c r="M776" s="218">
        <v>0</v>
      </c>
      <c r="N776" s="218">
        <v>0</v>
      </c>
      <c r="O776" s="196"/>
      <c r="Q776" s="194" t="e">
        <f>VLOOKUP($A776,'[2]Project Data'!$C$6:$BS$682,67,FALSE)</f>
        <v>#N/A</v>
      </c>
    </row>
    <row r="777" spans="1:17" s="142" customFormat="1" ht="42" customHeight="1" x14ac:dyDescent="0.2">
      <c r="A777" s="243">
        <v>497</v>
      </c>
      <c r="B777" s="243" t="s">
        <v>157</v>
      </c>
      <c r="C777" s="243" t="s">
        <v>1397</v>
      </c>
      <c r="D777" s="244" t="str">
        <f t="shared" si="5"/>
        <v xml:space="preserve">PPL Rank: 497       
Two Harbors                                       
Watermain - Repl 5th &amp; 6th Avenues </v>
      </c>
      <c r="E777" s="207" t="s">
        <v>1416</v>
      </c>
      <c r="F777" s="207" t="s">
        <v>1422</v>
      </c>
      <c r="G777" s="194" t="s">
        <v>1413</v>
      </c>
      <c r="H777" s="194" t="s">
        <v>1415</v>
      </c>
      <c r="I777" s="195">
        <v>0</v>
      </c>
      <c r="J777" s="226">
        <v>0</v>
      </c>
      <c r="K777" s="226">
        <v>0</v>
      </c>
      <c r="L777" s="218">
        <v>0</v>
      </c>
      <c r="M777" s="218">
        <v>0</v>
      </c>
      <c r="N777" s="218">
        <v>0</v>
      </c>
      <c r="O777" s="196"/>
      <c r="Q777" s="194" t="e">
        <f>VLOOKUP($A777,'[2]Project Data'!$C$6:$BS$682,67,FALSE)</f>
        <v>#N/A</v>
      </c>
    </row>
    <row r="778" spans="1:17" s="142" customFormat="1" ht="42" customHeight="1" x14ac:dyDescent="0.2">
      <c r="A778" s="243">
        <v>525</v>
      </c>
      <c r="B778" s="243" t="s">
        <v>157</v>
      </c>
      <c r="C778" s="243" t="s">
        <v>602</v>
      </c>
      <c r="D778" s="244" t="str">
        <f t="shared" si="5"/>
        <v>PPL Rank: 525       
Two Harbors                                       
Watermain - Repl 4th St.</v>
      </c>
      <c r="E778" s="207" t="s">
        <v>1416</v>
      </c>
      <c r="F778" s="207" t="s">
        <v>1422</v>
      </c>
      <c r="G778" s="194" t="s">
        <v>1415</v>
      </c>
      <c r="H778" s="194" t="s">
        <v>1413</v>
      </c>
      <c r="I778" s="195">
        <v>44284</v>
      </c>
      <c r="J778" s="226">
        <v>0</v>
      </c>
      <c r="K778" s="226">
        <v>0</v>
      </c>
      <c r="L778" s="218">
        <v>0</v>
      </c>
      <c r="M778" s="218">
        <v>0</v>
      </c>
      <c r="N778" s="218">
        <v>0</v>
      </c>
      <c r="O778" s="196"/>
      <c r="Q778" s="194" t="e">
        <f>VLOOKUP($A778,'[2]Project Data'!$C$6:$BS$682,67,FALSE)</f>
        <v>#N/A</v>
      </c>
    </row>
    <row r="779" spans="1:17" s="142" customFormat="1" ht="42" customHeight="1" x14ac:dyDescent="0.2">
      <c r="A779" s="243">
        <v>526</v>
      </c>
      <c r="B779" s="243" t="s">
        <v>157</v>
      </c>
      <c r="C779" s="243" t="s">
        <v>603</v>
      </c>
      <c r="D779" s="244" t="str">
        <f t="shared" si="5"/>
        <v>PPL Rank: 526       
Two Harbors                                       
Watermain - Repl 7th Ave &amp; 4th St.</v>
      </c>
      <c r="E779" s="207" t="s">
        <v>1416</v>
      </c>
      <c r="F779" s="207" t="s">
        <v>1422</v>
      </c>
      <c r="G779" s="194" t="s">
        <v>1415</v>
      </c>
      <c r="H779" s="194" t="s">
        <v>1413</v>
      </c>
      <c r="I779" s="195">
        <v>44284</v>
      </c>
      <c r="J779" s="226">
        <v>0</v>
      </c>
      <c r="K779" s="226">
        <v>0</v>
      </c>
      <c r="L779" s="218">
        <v>0</v>
      </c>
      <c r="M779" s="218">
        <v>0</v>
      </c>
      <c r="N779" s="218">
        <v>0</v>
      </c>
      <c r="O779" s="196"/>
      <c r="Q779" s="194" t="e">
        <f>VLOOKUP($A779,'[2]Project Data'!$C$6:$BS$682,67,FALSE)</f>
        <v>#N/A</v>
      </c>
    </row>
    <row r="780" spans="1:17" s="142" customFormat="1" ht="42" customHeight="1" x14ac:dyDescent="0.2">
      <c r="A780" s="243">
        <v>527</v>
      </c>
      <c r="B780" s="243" t="s">
        <v>157</v>
      </c>
      <c r="C780" s="243" t="s">
        <v>604</v>
      </c>
      <c r="D780" s="244" t="str">
        <f t="shared" si="5"/>
        <v>PPL Rank: 527       
Two Harbors                                       
Watermain - Repl 7th Ave 11th - 15th St.</v>
      </c>
      <c r="E780" s="207" t="s">
        <v>1416</v>
      </c>
      <c r="F780" s="207" t="s">
        <v>1422</v>
      </c>
      <c r="G780" s="194" t="s">
        <v>1415</v>
      </c>
      <c r="H780" s="194" t="s">
        <v>1413</v>
      </c>
      <c r="I780" s="195">
        <v>44284</v>
      </c>
      <c r="J780" s="226">
        <v>0</v>
      </c>
      <c r="K780" s="226">
        <v>0</v>
      </c>
      <c r="L780" s="218">
        <v>0</v>
      </c>
      <c r="M780" s="218">
        <v>0</v>
      </c>
      <c r="N780" s="218">
        <v>0</v>
      </c>
      <c r="O780" s="196"/>
      <c r="Q780" s="194" t="e">
        <f>VLOOKUP($A780,'[2]Project Data'!$C$6:$BS$682,67,FALSE)</f>
        <v>#N/A</v>
      </c>
    </row>
    <row r="781" spans="1:17" s="142" customFormat="1" ht="42" customHeight="1" x14ac:dyDescent="0.2">
      <c r="A781" s="243">
        <v>528</v>
      </c>
      <c r="B781" s="243" t="s">
        <v>157</v>
      </c>
      <c r="C781" s="243" t="s">
        <v>605</v>
      </c>
      <c r="D781" s="244" t="str">
        <f t="shared" si="5"/>
        <v>PPL Rank: 528       
Two Harbors                                       
Watermain - Repl Old Rail Yard</v>
      </c>
      <c r="E781" s="207" t="s">
        <v>1416</v>
      </c>
      <c r="F781" s="207" t="s">
        <v>1422</v>
      </c>
      <c r="G781" s="194" t="s">
        <v>1413</v>
      </c>
      <c r="H781" s="194" t="s">
        <v>1413</v>
      </c>
      <c r="I781" s="195">
        <v>0</v>
      </c>
      <c r="J781" s="226">
        <v>0</v>
      </c>
      <c r="K781" s="226">
        <v>0</v>
      </c>
      <c r="L781" s="218">
        <v>0</v>
      </c>
      <c r="M781" s="218">
        <v>0</v>
      </c>
      <c r="N781" s="218">
        <v>0</v>
      </c>
      <c r="O781" s="196"/>
      <c r="Q781" s="194" t="e">
        <f>VLOOKUP($A781,'[2]Project Data'!$C$6:$BS$682,67,FALSE)</f>
        <v>#N/A</v>
      </c>
    </row>
    <row r="782" spans="1:17" s="142" customFormat="1" ht="42" customHeight="1" x14ac:dyDescent="0.2">
      <c r="A782" s="243">
        <v>207</v>
      </c>
      <c r="B782" s="243" t="s">
        <v>606</v>
      </c>
      <c r="C782" s="243" t="s">
        <v>440</v>
      </c>
      <c r="D782" s="244" t="str">
        <f t="shared" si="5"/>
        <v>PPL Rank: 207       
Underwood                                         
Treatment - Replace Plant</v>
      </c>
      <c r="E782" s="207" t="s">
        <v>1416</v>
      </c>
      <c r="F782" s="207">
        <v>4</v>
      </c>
      <c r="G782" s="194" t="s">
        <v>1413</v>
      </c>
      <c r="H782" s="194" t="s">
        <v>1415</v>
      </c>
      <c r="I782" s="195">
        <v>0</v>
      </c>
      <c r="J782" s="226">
        <v>0</v>
      </c>
      <c r="K782" s="226">
        <v>0</v>
      </c>
      <c r="L782" s="218">
        <v>1372418.0286888257</v>
      </c>
      <c r="M782" s="218">
        <v>0</v>
      </c>
      <c r="N782" s="218">
        <v>0</v>
      </c>
      <c r="O782" s="196"/>
      <c r="Q782" s="194" t="e">
        <f>VLOOKUP($A782,'[2]Project Data'!$C$6:$BS$682,67,FALSE)</f>
        <v>#N/A</v>
      </c>
    </row>
    <row r="783" spans="1:17" s="142" customFormat="1" ht="42" customHeight="1" x14ac:dyDescent="0.2">
      <c r="A783" s="243">
        <v>214</v>
      </c>
      <c r="B783" s="243" t="s">
        <v>607</v>
      </c>
      <c r="C783" s="243" t="s">
        <v>306</v>
      </c>
      <c r="D783" s="244" t="str">
        <f t="shared" si="5"/>
        <v>PPL Rank: 214       
Upsala                                            
Watermain - Repl &amp; Loop</v>
      </c>
      <c r="E783" s="207" t="s">
        <v>1411</v>
      </c>
      <c r="F783" s="207">
        <v>5</v>
      </c>
      <c r="G783" s="194" t="s">
        <v>1413</v>
      </c>
      <c r="H783" s="194" t="s">
        <v>1413</v>
      </c>
      <c r="I783" s="195">
        <v>0</v>
      </c>
      <c r="J783" s="226">
        <v>0</v>
      </c>
      <c r="K783" s="226">
        <v>0</v>
      </c>
      <c r="L783" s="218">
        <v>0</v>
      </c>
      <c r="M783" s="218" t="s">
        <v>1431</v>
      </c>
      <c r="N783" s="218">
        <v>0</v>
      </c>
      <c r="O783" s="196"/>
      <c r="Q783" s="194" t="e">
        <f>VLOOKUP($A783,'[2]Project Data'!$C$6:$BS$682,67,FALSE)</f>
        <v>#N/A</v>
      </c>
    </row>
    <row r="784" spans="1:17" s="142" customFormat="1" ht="42" customHeight="1" x14ac:dyDescent="0.2">
      <c r="A784" s="243">
        <v>553</v>
      </c>
      <c r="B784" s="243" t="s">
        <v>607</v>
      </c>
      <c r="C784" s="243" t="s">
        <v>300</v>
      </c>
      <c r="D784" s="244" t="str">
        <f t="shared" si="5"/>
        <v>PPL Rank: 553       
Upsala                                            
Source - New Well</v>
      </c>
      <c r="E784" s="207" t="s">
        <v>1411</v>
      </c>
      <c r="F784" s="207">
        <v>5</v>
      </c>
      <c r="G784" s="194" t="s">
        <v>1413</v>
      </c>
      <c r="H784" s="194" t="s">
        <v>1413</v>
      </c>
      <c r="I784" s="195">
        <v>0</v>
      </c>
      <c r="J784" s="226">
        <v>0</v>
      </c>
      <c r="K784" s="226">
        <v>0</v>
      </c>
      <c r="L784" s="218">
        <v>0</v>
      </c>
      <c r="M784" s="218" t="s">
        <v>1431</v>
      </c>
      <c r="N784" s="218">
        <v>0</v>
      </c>
      <c r="O784" s="196"/>
      <c r="Q784" s="194" t="e">
        <f>VLOOKUP($A784,'[2]Project Data'!$C$6:$BS$682,67,FALSE)</f>
        <v>#N/A</v>
      </c>
    </row>
    <row r="785" spans="1:17" s="142" customFormat="1" ht="42" customHeight="1" x14ac:dyDescent="0.2">
      <c r="A785" s="243">
        <v>554</v>
      </c>
      <c r="B785" s="243" t="s">
        <v>607</v>
      </c>
      <c r="C785" s="243" t="s">
        <v>321</v>
      </c>
      <c r="D785" s="244" t="str">
        <f t="shared" si="5"/>
        <v>PPL Rank: 554       
Upsala                                            
Treatment - Plant Rehab</v>
      </c>
      <c r="E785" s="207" t="s">
        <v>1411</v>
      </c>
      <c r="F785" s="207">
        <v>5</v>
      </c>
      <c r="G785" s="194" t="s">
        <v>1413</v>
      </c>
      <c r="H785" s="194" t="s">
        <v>1413</v>
      </c>
      <c r="I785" s="195">
        <v>0</v>
      </c>
      <c r="J785" s="226">
        <v>0</v>
      </c>
      <c r="K785" s="226">
        <v>0</v>
      </c>
      <c r="L785" s="218">
        <v>0</v>
      </c>
      <c r="M785" s="218" t="s">
        <v>1431</v>
      </c>
      <c r="N785" s="218">
        <v>0</v>
      </c>
      <c r="O785" s="196"/>
      <c r="Q785" s="194" t="e">
        <f>VLOOKUP($A785,'[2]Project Data'!$C$6:$BS$682,67,FALSE)</f>
        <v>#N/A</v>
      </c>
    </row>
    <row r="786" spans="1:17" s="142" customFormat="1" ht="42" customHeight="1" x14ac:dyDescent="0.2">
      <c r="A786" s="243">
        <v>555</v>
      </c>
      <c r="B786" s="243" t="s">
        <v>607</v>
      </c>
      <c r="C786" s="243" t="s">
        <v>310</v>
      </c>
      <c r="D786" s="244" t="str">
        <f t="shared" si="5"/>
        <v>PPL Rank: 555       
Upsala                                            
Storage - Tower Rehab</v>
      </c>
      <c r="E786" s="207" t="s">
        <v>1411</v>
      </c>
      <c r="F786" s="207">
        <v>5</v>
      </c>
      <c r="G786" s="194" t="s">
        <v>1413</v>
      </c>
      <c r="H786" s="194" t="s">
        <v>1413</v>
      </c>
      <c r="I786" s="195">
        <v>0</v>
      </c>
      <c r="J786" s="226">
        <v>0</v>
      </c>
      <c r="K786" s="226">
        <v>0</v>
      </c>
      <c r="L786" s="218">
        <v>0</v>
      </c>
      <c r="M786" s="218" t="s">
        <v>1431</v>
      </c>
      <c r="N786" s="218">
        <v>0</v>
      </c>
      <c r="O786" s="196"/>
      <c r="Q786" s="194" t="e">
        <f>VLOOKUP($A786,'[2]Project Data'!$C$6:$BS$682,67,FALSE)</f>
        <v>#N/A</v>
      </c>
    </row>
    <row r="787" spans="1:17" s="142" customFormat="1" ht="42" customHeight="1" x14ac:dyDescent="0.2">
      <c r="A787" s="243">
        <v>556</v>
      </c>
      <c r="B787" s="243" t="s">
        <v>607</v>
      </c>
      <c r="C787" s="243" t="s">
        <v>333</v>
      </c>
      <c r="D787" s="244" t="str">
        <f t="shared" si="5"/>
        <v>PPL Rank: 556       
Upsala                                            
Conservation - Repl Meters</v>
      </c>
      <c r="E787" s="207" t="s">
        <v>1411</v>
      </c>
      <c r="F787" s="207">
        <v>5</v>
      </c>
      <c r="G787" s="194" t="s">
        <v>1413</v>
      </c>
      <c r="H787" s="194" t="s">
        <v>1413</v>
      </c>
      <c r="I787" s="195">
        <v>0</v>
      </c>
      <c r="J787" s="226">
        <v>0</v>
      </c>
      <c r="K787" s="226">
        <v>0</v>
      </c>
      <c r="L787" s="218">
        <v>0</v>
      </c>
      <c r="M787" s="218" t="s">
        <v>1431</v>
      </c>
      <c r="N787" s="218">
        <v>0</v>
      </c>
      <c r="O787" s="196"/>
      <c r="Q787" s="194" t="e">
        <f>VLOOKUP($A787,'[2]Project Data'!$C$6:$BS$682,67,FALSE)</f>
        <v>#N/A</v>
      </c>
    </row>
    <row r="788" spans="1:17" s="142" customFormat="1" ht="42" customHeight="1" x14ac:dyDescent="0.2">
      <c r="A788" s="243">
        <v>123</v>
      </c>
      <c r="B788" s="243" t="s">
        <v>680</v>
      </c>
      <c r="C788" s="243" t="s">
        <v>1016</v>
      </c>
      <c r="D788" s="244" t="str">
        <f t="shared" si="5"/>
        <v>PPL Rank: 123       
Utica                                             
Other - LSL Replacement</v>
      </c>
      <c r="E788" s="207" t="s">
        <v>1411</v>
      </c>
      <c r="F788" s="207">
        <v>5</v>
      </c>
      <c r="G788" s="194" t="s">
        <v>1413</v>
      </c>
      <c r="H788" s="194" t="s">
        <v>1415</v>
      </c>
      <c r="I788" s="195">
        <v>0</v>
      </c>
      <c r="J788" s="226">
        <v>0</v>
      </c>
      <c r="K788" s="226">
        <v>0</v>
      </c>
      <c r="L788" s="218">
        <v>0</v>
      </c>
      <c r="M788" s="218" t="s">
        <v>1431</v>
      </c>
      <c r="N788" s="218">
        <v>0</v>
      </c>
      <c r="O788" s="196"/>
      <c r="Q788" s="194" t="e">
        <f>VLOOKUP($A788,'[2]Project Data'!$C$6:$BS$682,67,FALSE)</f>
        <v>#N/A</v>
      </c>
    </row>
    <row r="789" spans="1:17" s="142" customFormat="1" ht="42" customHeight="1" x14ac:dyDescent="0.2">
      <c r="A789" s="243">
        <v>800</v>
      </c>
      <c r="B789" s="243" t="s">
        <v>680</v>
      </c>
      <c r="C789" s="243" t="s">
        <v>776</v>
      </c>
      <c r="D789" s="244" t="str">
        <f t="shared" ref="D789:D852" si="6">"PPL Rank: "&amp;A789&amp;REPT(" ",10-LEN(A789))&amp;CHAR(10)&amp;B789&amp;REPT(" ",50-LEN(B789))&amp;CHAR(10)&amp;C789</f>
        <v>PPL Rank: 800       
Utica                                             
Watermain - Reconstruct Distribution Sys</v>
      </c>
      <c r="E789" s="207" t="s">
        <v>1411</v>
      </c>
      <c r="F789" s="207">
        <v>5</v>
      </c>
      <c r="G789" s="194" t="s">
        <v>1413</v>
      </c>
      <c r="H789" s="194" t="s">
        <v>1413</v>
      </c>
      <c r="I789" s="195">
        <v>0</v>
      </c>
      <c r="J789" s="226">
        <v>0</v>
      </c>
      <c r="K789" s="226">
        <v>0</v>
      </c>
      <c r="L789" s="218">
        <v>0</v>
      </c>
      <c r="M789" s="218" t="s">
        <v>1429</v>
      </c>
      <c r="N789" s="218">
        <v>0</v>
      </c>
      <c r="O789" s="196"/>
      <c r="Q789" s="194" t="e">
        <f>VLOOKUP($A789,'[2]Project Data'!$C$6:$BS$682,67,FALSE)</f>
        <v>#N/A</v>
      </c>
    </row>
    <row r="790" spans="1:17" s="142" customFormat="1" ht="42" customHeight="1" x14ac:dyDescent="0.2">
      <c r="A790" s="243">
        <v>801</v>
      </c>
      <c r="B790" s="243" t="s">
        <v>680</v>
      </c>
      <c r="C790" s="243" t="s">
        <v>336</v>
      </c>
      <c r="D790" s="244" t="str">
        <f t="shared" si="6"/>
        <v>PPL Rank: 801       
Utica                                             
Source - New Well &amp; Wellhouse</v>
      </c>
      <c r="E790" s="207" t="s">
        <v>1411</v>
      </c>
      <c r="F790" s="207">
        <v>5</v>
      </c>
      <c r="G790" s="194" t="s">
        <v>1413</v>
      </c>
      <c r="H790" s="194" t="s">
        <v>1413</v>
      </c>
      <c r="I790" s="195">
        <v>0</v>
      </c>
      <c r="J790" s="226">
        <v>0</v>
      </c>
      <c r="K790" s="226">
        <v>0</v>
      </c>
      <c r="L790" s="218">
        <v>0</v>
      </c>
      <c r="M790" s="218" t="s">
        <v>1429</v>
      </c>
      <c r="N790" s="218">
        <v>0</v>
      </c>
      <c r="O790" s="196"/>
      <c r="Q790" s="194" t="e">
        <f>VLOOKUP($A790,'[2]Project Data'!$C$6:$BS$682,67,FALSE)</f>
        <v>#N/A</v>
      </c>
    </row>
    <row r="791" spans="1:17" s="142" customFormat="1" ht="42" customHeight="1" x14ac:dyDescent="0.2">
      <c r="A791" s="243">
        <v>802</v>
      </c>
      <c r="B791" s="243" t="s">
        <v>680</v>
      </c>
      <c r="C791" s="243" t="s">
        <v>1398</v>
      </c>
      <c r="D791" s="244" t="str">
        <f t="shared" si="6"/>
        <v xml:space="preserve">PPL Rank: 802       
Utica                                             
Watermain - Center St. to 1st St. NW </v>
      </c>
      <c r="E791" s="207" t="s">
        <v>1411</v>
      </c>
      <c r="F791" s="207">
        <v>5</v>
      </c>
      <c r="G791" s="194" t="s">
        <v>1413</v>
      </c>
      <c r="H791" s="194" t="s">
        <v>1413</v>
      </c>
      <c r="I791" s="195">
        <v>0</v>
      </c>
      <c r="J791" s="226">
        <v>0</v>
      </c>
      <c r="K791" s="226">
        <v>0</v>
      </c>
      <c r="L791" s="218">
        <v>0</v>
      </c>
      <c r="M791" s="218">
        <v>0</v>
      </c>
      <c r="N791" s="218">
        <v>0</v>
      </c>
      <c r="O791" s="196"/>
      <c r="Q791" s="194" t="e">
        <f>VLOOKUP($A791,'[2]Project Data'!$C$6:$BS$682,67,FALSE)</f>
        <v>#N/A</v>
      </c>
    </row>
    <row r="792" spans="1:17" s="142" customFormat="1" ht="42" customHeight="1" x14ac:dyDescent="0.2">
      <c r="A792" s="243">
        <v>199</v>
      </c>
      <c r="B792" s="243" t="s">
        <v>1399</v>
      </c>
      <c r="C792" s="243" t="s">
        <v>1400</v>
      </c>
      <c r="D792" s="244" t="str">
        <f t="shared" si="6"/>
        <v xml:space="preserve">PPL Rank: 199       
Verdi                                             
Watermain - Replace &amp; Looping </v>
      </c>
      <c r="E792" s="207" t="s">
        <v>1417</v>
      </c>
      <c r="F792" s="207">
        <v>8</v>
      </c>
      <c r="G792" s="194" t="s">
        <v>1413</v>
      </c>
      <c r="H792" s="194" t="s">
        <v>1413</v>
      </c>
      <c r="I792" s="195">
        <v>0</v>
      </c>
      <c r="J792" s="226">
        <v>0</v>
      </c>
      <c r="K792" s="226">
        <v>0</v>
      </c>
      <c r="L792" s="218">
        <v>0</v>
      </c>
      <c r="M792" s="218">
        <v>0</v>
      </c>
      <c r="N792" s="218">
        <v>0</v>
      </c>
      <c r="O792" s="196"/>
      <c r="Q792" s="194" t="e">
        <f>VLOOKUP($A792,'[2]Project Data'!$C$6:$BS$682,67,FALSE)</f>
        <v>#N/A</v>
      </c>
    </row>
    <row r="793" spans="1:17" s="142" customFormat="1" ht="42" customHeight="1" x14ac:dyDescent="0.2">
      <c r="A793" s="243">
        <v>471</v>
      </c>
      <c r="B793" s="243" t="s">
        <v>1399</v>
      </c>
      <c r="C793" s="243" t="s">
        <v>307</v>
      </c>
      <c r="D793" s="244" t="str">
        <f t="shared" si="6"/>
        <v>PPL Rank: 471       
Verdi                                             
Conservation - Replace Meters</v>
      </c>
      <c r="E793" s="207" t="s">
        <v>1417</v>
      </c>
      <c r="F793" s="207">
        <v>8</v>
      </c>
      <c r="G793" s="194" t="s">
        <v>1413</v>
      </c>
      <c r="H793" s="194" t="s">
        <v>1413</v>
      </c>
      <c r="I793" s="195">
        <v>0</v>
      </c>
      <c r="J793" s="226">
        <v>0</v>
      </c>
      <c r="K793" s="226">
        <v>0</v>
      </c>
      <c r="L793" s="218">
        <v>0</v>
      </c>
      <c r="M793" s="218">
        <v>0</v>
      </c>
      <c r="N793" s="218">
        <v>0</v>
      </c>
      <c r="O793" s="196"/>
      <c r="Q793" s="194" t="e">
        <f>VLOOKUP($A793,'[2]Project Data'!$C$6:$BS$682,67,FALSE)</f>
        <v>#N/A</v>
      </c>
    </row>
    <row r="794" spans="1:17" s="142" customFormat="1" ht="42" customHeight="1" x14ac:dyDescent="0.2">
      <c r="A794" s="243">
        <v>716</v>
      </c>
      <c r="B794" s="243" t="s">
        <v>608</v>
      </c>
      <c r="C794" s="243" t="s">
        <v>609</v>
      </c>
      <c r="D794" s="244" t="str">
        <f t="shared" si="6"/>
        <v>PPL Rank: 716       
Verndale                                          
Storage - New 75,000 Gal Tower</v>
      </c>
      <c r="E794" s="207" t="s">
        <v>1411</v>
      </c>
      <c r="F794" s="207">
        <v>5</v>
      </c>
      <c r="G794" s="194" t="s">
        <v>1413</v>
      </c>
      <c r="H794" s="194" t="s">
        <v>1413</v>
      </c>
      <c r="I794" s="195">
        <v>0</v>
      </c>
      <c r="J794" s="226">
        <v>0</v>
      </c>
      <c r="K794" s="226">
        <v>0</v>
      </c>
      <c r="L794" s="218">
        <v>0</v>
      </c>
      <c r="M794" s="218" t="s">
        <v>1427</v>
      </c>
      <c r="N794" s="218">
        <v>0</v>
      </c>
      <c r="O794" s="196"/>
      <c r="Q794" s="194" t="e">
        <f>VLOOKUP($A794,'[2]Project Data'!$C$6:$BS$682,67,FALSE)</f>
        <v>#N/A</v>
      </c>
    </row>
    <row r="795" spans="1:17" s="142" customFormat="1" ht="42" customHeight="1" x14ac:dyDescent="0.2">
      <c r="A795" s="243">
        <v>717</v>
      </c>
      <c r="B795" s="243" t="s">
        <v>608</v>
      </c>
      <c r="C795" s="243" t="s">
        <v>610</v>
      </c>
      <c r="D795" s="244" t="str">
        <f t="shared" si="6"/>
        <v>PPL Rank: 717       
Verndale                                          
Conservation - 50 New Meters</v>
      </c>
      <c r="E795" s="207" t="s">
        <v>1411</v>
      </c>
      <c r="F795" s="207">
        <v>5</v>
      </c>
      <c r="G795" s="194" t="s">
        <v>1413</v>
      </c>
      <c r="H795" s="194" t="s">
        <v>1413</v>
      </c>
      <c r="I795" s="195">
        <v>0</v>
      </c>
      <c r="J795" s="226">
        <v>0</v>
      </c>
      <c r="K795" s="226">
        <v>0</v>
      </c>
      <c r="L795" s="218">
        <v>0</v>
      </c>
      <c r="M795" s="218" t="s">
        <v>1424</v>
      </c>
      <c r="N795" s="218">
        <v>0</v>
      </c>
      <c r="O795" s="196"/>
      <c r="Q795" s="194" t="e">
        <f>VLOOKUP($A795,'[2]Project Data'!$C$6:$BS$682,67,FALSE)</f>
        <v>#N/A</v>
      </c>
    </row>
    <row r="796" spans="1:17" s="142" customFormat="1" ht="42" customHeight="1" x14ac:dyDescent="0.2">
      <c r="A796" s="243">
        <v>689</v>
      </c>
      <c r="B796" s="243" t="s">
        <v>178</v>
      </c>
      <c r="C796" s="243" t="s">
        <v>326</v>
      </c>
      <c r="D796" s="244" t="str">
        <f t="shared" si="6"/>
        <v>PPL Rank: 689       
Vernon Center                                     
Treatment - New Plant</v>
      </c>
      <c r="E796" s="207" t="s">
        <v>1414</v>
      </c>
      <c r="F796" s="207">
        <v>9</v>
      </c>
      <c r="G796" s="194" t="s">
        <v>1413</v>
      </c>
      <c r="H796" s="194" t="s">
        <v>1413</v>
      </c>
      <c r="I796" s="195">
        <v>0</v>
      </c>
      <c r="J796" s="226">
        <v>0</v>
      </c>
      <c r="K796" s="226">
        <v>0</v>
      </c>
      <c r="L796" s="218">
        <v>1340476.7223411847</v>
      </c>
      <c r="M796" s="218" t="s">
        <v>1427</v>
      </c>
      <c r="N796" s="218">
        <v>2015647.2428589342</v>
      </c>
      <c r="O796" s="196"/>
      <c r="Q796" s="194" t="e">
        <f>VLOOKUP($A796,'[2]Project Data'!$C$6:$BS$682,67,FALSE)</f>
        <v>#N/A</v>
      </c>
    </row>
    <row r="797" spans="1:17" s="142" customFormat="1" ht="42" customHeight="1" x14ac:dyDescent="0.2">
      <c r="A797" s="243">
        <v>812</v>
      </c>
      <c r="B797" s="243" t="s">
        <v>178</v>
      </c>
      <c r="C797" s="243" t="s">
        <v>291</v>
      </c>
      <c r="D797" s="244" t="str">
        <f t="shared" si="6"/>
        <v>PPL Rank: 812       
Vernon Center                                     
Watermain - Repl Various Areas</v>
      </c>
      <c r="E797" s="207" t="s">
        <v>1414</v>
      </c>
      <c r="F797" s="207">
        <v>9</v>
      </c>
      <c r="G797" s="194" t="s">
        <v>1413</v>
      </c>
      <c r="H797" s="194" t="s">
        <v>1413</v>
      </c>
      <c r="I797" s="195">
        <v>0</v>
      </c>
      <c r="J797" s="226">
        <v>0</v>
      </c>
      <c r="K797" s="226">
        <v>0</v>
      </c>
      <c r="L797" s="218">
        <v>0</v>
      </c>
      <c r="M797" s="218" t="s">
        <v>1427</v>
      </c>
      <c r="N797" s="218">
        <v>1608672.7539184955</v>
      </c>
      <c r="O797" s="196"/>
      <c r="Q797" s="194" t="e">
        <f>VLOOKUP($A797,'[2]Project Data'!$C$6:$BS$682,67,FALSE)</f>
        <v>#N/A</v>
      </c>
    </row>
    <row r="798" spans="1:17" s="142" customFormat="1" ht="42" customHeight="1" x14ac:dyDescent="0.2">
      <c r="A798" s="243">
        <v>161</v>
      </c>
      <c r="B798" s="243" t="s">
        <v>611</v>
      </c>
      <c r="C798" s="243" t="s">
        <v>612</v>
      </c>
      <c r="D798" s="244" t="str">
        <f t="shared" si="6"/>
        <v>PPL Rank: 161       
Vesta                                             
Watermain - Repl &amp; Loop South Street</v>
      </c>
      <c r="E798" s="207" t="s">
        <v>1417</v>
      </c>
      <c r="F798" s="207">
        <v>8</v>
      </c>
      <c r="G798" s="194" t="s">
        <v>1413</v>
      </c>
      <c r="H798" s="194" t="s">
        <v>1413</v>
      </c>
      <c r="I798" s="195">
        <v>0</v>
      </c>
      <c r="J798" s="226">
        <v>0</v>
      </c>
      <c r="K798" s="226">
        <v>0</v>
      </c>
      <c r="L798" s="218">
        <v>0</v>
      </c>
      <c r="M798" s="218">
        <v>0</v>
      </c>
      <c r="N798" s="218">
        <v>0</v>
      </c>
      <c r="O798" s="196"/>
      <c r="Q798" s="194" t="e">
        <f>VLOOKUP($A798,'[2]Project Data'!$C$6:$BS$682,67,FALSE)</f>
        <v>#N/A</v>
      </c>
    </row>
    <row r="799" spans="1:17" s="142" customFormat="1" ht="42" customHeight="1" x14ac:dyDescent="0.2">
      <c r="A799" s="243">
        <v>222</v>
      </c>
      <c r="B799" s="243" t="s">
        <v>611</v>
      </c>
      <c r="C799" s="243" t="s">
        <v>1401</v>
      </c>
      <c r="D799" s="244" t="str">
        <f t="shared" si="6"/>
        <v>PPL Rank: 222       
Vesta                                             
Watermain - Replace &amp; Looping</v>
      </c>
      <c r="E799" s="207" t="s">
        <v>1417</v>
      </c>
      <c r="F799" s="207">
        <v>8</v>
      </c>
      <c r="G799" s="194" t="s">
        <v>1413</v>
      </c>
      <c r="H799" s="194" t="s">
        <v>1413</v>
      </c>
      <c r="I799" s="195">
        <v>0</v>
      </c>
      <c r="J799" s="226">
        <v>0</v>
      </c>
      <c r="K799" s="226">
        <v>0</v>
      </c>
      <c r="L799" s="218">
        <v>0</v>
      </c>
      <c r="M799" s="218">
        <v>0</v>
      </c>
      <c r="N799" s="218">
        <v>0</v>
      </c>
      <c r="O799" s="196"/>
      <c r="Q799" s="194" t="e">
        <f>VLOOKUP($A799,'[2]Project Data'!$C$6:$BS$682,67,FALSE)</f>
        <v>#N/A</v>
      </c>
    </row>
    <row r="800" spans="1:17" s="142" customFormat="1" ht="42" customHeight="1" x14ac:dyDescent="0.2">
      <c r="A800" s="243">
        <v>585</v>
      </c>
      <c r="B800" s="243" t="s">
        <v>611</v>
      </c>
      <c r="C800" s="243" t="s">
        <v>310</v>
      </c>
      <c r="D800" s="244" t="str">
        <f t="shared" si="6"/>
        <v>PPL Rank: 585       
Vesta                                             
Storage - Tower Rehab</v>
      </c>
      <c r="E800" s="207" t="s">
        <v>1417</v>
      </c>
      <c r="F800" s="207">
        <v>8</v>
      </c>
      <c r="G800" s="194" t="s">
        <v>1413</v>
      </c>
      <c r="H800" s="194" t="s">
        <v>1413</v>
      </c>
      <c r="I800" s="195">
        <v>0</v>
      </c>
      <c r="J800" s="226">
        <v>0</v>
      </c>
      <c r="K800" s="226">
        <v>0</v>
      </c>
      <c r="L800" s="218">
        <v>0</v>
      </c>
      <c r="M800" s="218">
        <v>0</v>
      </c>
      <c r="N800" s="218">
        <v>0</v>
      </c>
      <c r="O800" s="196"/>
      <c r="Q800" s="194" t="e">
        <f>VLOOKUP($A800,'[2]Project Data'!$C$6:$BS$682,67,FALSE)</f>
        <v>#N/A</v>
      </c>
    </row>
    <row r="801" spans="1:17" s="142" customFormat="1" ht="42" customHeight="1" x14ac:dyDescent="0.2">
      <c r="A801" s="243">
        <v>66</v>
      </c>
      <c r="B801" s="243" t="s">
        <v>852</v>
      </c>
      <c r="C801" s="243" t="s">
        <v>1016</v>
      </c>
      <c r="D801" s="244" t="str">
        <f t="shared" si="6"/>
        <v>PPL Rank: 66        
Wabasha                                           
Other - LSL Replacement</v>
      </c>
      <c r="E801" s="207" t="s">
        <v>1414</v>
      </c>
      <c r="F801" s="207">
        <v>10</v>
      </c>
      <c r="G801" s="194" t="s">
        <v>1413</v>
      </c>
      <c r="H801" s="194" t="s">
        <v>1415</v>
      </c>
      <c r="I801" s="195">
        <v>0</v>
      </c>
      <c r="J801" s="226">
        <v>0</v>
      </c>
      <c r="K801" s="226">
        <v>0</v>
      </c>
      <c r="L801" s="218">
        <v>0</v>
      </c>
      <c r="M801" s="218">
        <v>0</v>
      </c>
      <c r="N801" s="218">
        <v>0</v>
      </c>
      <c r="O801" s="196"/>
      <c r="Q801" s="194" t="e">
        <f>VLOOKUP($A801,'[2]Project Data'!$C$6:$BS$682,67,FALSE)</f>
        <v>#N/A</v>
      </c>
    </row>
    <row r="802" spans="1:17" s="142" customFormat="1" ht="42" customHeight="1" x14ac:dyDescent="0.2">
      <c r="A802" s="243">
        <v>485</v>
      </c>
      <c r="B802" s="243" t="s">
        <v>852</v>
      </c>
      <c r="C802" s="243" t="s">
        <v>1094</v>
      </c>
      <c r="D802" s="244" t="str">
        <f t="shared" si="6"/>
        <v>PPL Rank: 485       
Wabasha                                           
Other - Booster Station Replacement</v>
      </c>
      <c r="E802" s="207" t="s">
        <v>1414</v>
      </c>
      <c r="F802" s="207">
        <v>10</v>
      </c>
      <c r="G802" s="194" t="s">
        <v>1413</v>
      </c>
      <c r="H802" s="194" t="s">
        <v>1413</v>
      </c>
      <c r="I802" s="195">
        <v>0</v>
      </c>
      <c r="J802" s="226">
        <v>0</v>
      </c>
      <c r="K802" s="226">
        <v>0</v>
      </c>
      <c r="L802" s="218">
        <v>0</v>
      </c>
      <c r="M802" s="218">
        <v>0</v>
      </c>
      <c r="N802" s="218">
        <v>0</v>
      </c>
      <c r="O802" s="196"/>
      <c r="Q802" s="194" t="e">
        <f>VLOOKUP($A802,'[2]Project Data'!$C$6:$BS$682,67,FALSE)</f>
        <v>#N/A</v>
      </c>
    </row>
    <row r="803" spans="1:17" s="142" customFormat="1" ht="42" customHeight="1" x14ac:dyDescent="0.2">
      <c r="A803" s="243">
        <v>486</v>
      </c>
      <c r="B803" s="243" t="s">
        <v>852</v>
      </c>
      <c r="C803" s="243" t="s">
        <v>1095</v>
      </c>
      <c r="D803" s="244" t="str">
        <f t="shared" si="6"/>
        <v>PPL Rank: 486       
Wabasha                                           
Watermain - Downtown Reconstruction</v>
      </c>
      <c r="E803" s="207" t="s">
        <v>1414</v>
      </c>
      <c r="F803" s="207">
        <v>10</v>
      </c>
      <c r="G803" s="194" t="s">
        <v>1415</v>
      </c>
      <c r="H803" s="194" t="s">
        <v>1413</v>
      </c>
      <c r="I803" s="195">
        <v>45015</v>
      </c>
      <c r="J803" s="226">
        <v>45155</v>
      </c>
      <c r="K803" s="226">
        <v>0</v>
      </c>
      <c r="L803" s="218">
        <v>0</v>
      </c>
      <c r="M803" s="218">
        <v>0</v>
      </c>
      <c r="N803" s="218">
        <v>0</v>
      </c>
      <c r="O803" s="196"/>
      <c r="Q803" s="194" t="e">
        <f>VLOOKUP($A803,'[2]Project Data'!$C$6:$BS$682,67,FALSE)</f>
        <v>#N/A</v>
      </c>
    </row>
    <row r="804" spans="1:17" s="142" customFormat="1" ht="42" customHeight="1" x14ac:dyDescent="0.2">
      <c r="A804" s="243">
        <v>487</v>
      </c>
      <c r="B804" s="243" t="s">
        <v>852</v>
      </c>
      <c r="C804" s="243" t="s">
        <v>1096</v>
      </c>
      <c r="D804" s="244" t="str">
        <f t="shared" si="6"/>
        <v>PPL Rank: 487       
Wabasha                                           
Watermain - Cast Iron Replacement</v>
      </c>
      <c r="E804" s="207" t="s">
        <v>1414</v>
      </c>
      <c r="F804" s="207">
        <v>10</v>
      </c>
      <c r="G804" s="194" t="s">
        <v>1413</v>
      </c>
      <c r="H804" s="194" t="s">
        <v>1413</v>
      </c>
      <c r="I804" s="195">
        <v>0</v>
      </c>
      <c r="J804" s="226">
        <v>0</v>
      </c>
      <c r="K804" s="226">
        <v>0</v>
      </c>
      <c r="L804" s="218">
        <v>0</v>
      </c>
      <c r="M804" s="218">
        <v>0</v>
      </c>
      <c r="N804" s="218">
        <v>0</v>
      </c>
      <c r="O804" s="196"/>
      <c r="Q804" s="194" t="e">
        <f>VLOOKUP($A804,'[2]Project Data'!$C$6:$BS$682,67,FALSE)</f>
        <v>#N/A</v>
      </c>
    </row>
    <row r="805" spans="1:17" s="142" customFormat="1" ht="42" customHeight="1" x14ac:dyDescent="0.2">
      <c r="A805" s="243">
        <v>60</v>
      </c>
      <c r="B805" s="243" t="s">
        <v>288</v>
      </c>
      <c r="C805" s="243" t="s">
        <v>991</v>
      </c>
      <c r="D805" s="244" t="str">
        <f t="shared" si="6"/>
        <v>PPL Rank: 60        
Wabasso                                           
Treatment - Manganese Plant &amp; Well</v>
      </c>
      <c r="E805" s="207" t="s">
        <v>1417</v>
      </c>
      <c r="F805" s="207">
        <v>8</v>
      </c>
      <c r="G805" s="194" t="s">
        <v>1413</v>
      </c>
      <c r="H805" s="194" t="s">
        <v>1415</v>
      </c>
      <c r="I805" s="195">
        <v>0</v>
      </c>
      <c r="J805" s="226">
        <v>0</v>
      </c>
      <c r="K805" s="226">
        <v>0</v>
      </c>
      <c r="L805" s="218">
        <v>0</v>
      </c>
      <c r="M805" s="218">
        <v>0</v>
      </c>
      <c r="N805" s="218">
        <v>0</v>
      </c>
      <c r="O805" s="196"/>
      <c r="Q805" s="194" t="e">
        <f>VLOOKUP($A805,'[2]Project Data'!$C$6:$BS$682,67,FALSE)</f>
        <v>#N/A</v>
      </c>
    </row>
    <row r="806" spans="1:17" s="142" customFormat="1" ht="42" customHeight="1" x14ac:dyDescent="0.2">
      <c r="A806" s="243">
        <v>137</v>
      </c>
      <c r="B806" s="243" t="s">
        <v>1402</v>
      </c>
      <c r="C806" s="243" t="s">
        <v>1016</v>
      </c>
      <c r="D806" s="244" t="str">
        <f t="shared" si="6"/>
        <v>PPL Rank: 137       
Waconia                                           
Other - LSL Replacement</v>
      </c>
      <c r="E806" s="207" t="s">
        <v>1420</v>
      </c>
      <c r="F806" s="207">
        <v>11</v>
      </c>
      <c r="G806" s="194" t="s">
        <v>1413</v>
      </c>
      <c r="H806" s="194" t="s">
        <v>1415</v>
      </c>
      <c r="I806" s="195">
        <v>0</v>
      </c>
      <c r="J806" s="226">
        <v>0</v>
      </c>
      <c r="K806" s="226">
        <v>0</v>
      </c>
      <c r="L806" s="218">
        <v>0</v>
      </c>
      <c r="M806" s="218">
        <v>0</v>
      </c>
      <c r="N806" s="218">
        <v>0</v>
      </c>
      <c r="O806" s="196"/>
      <c r="Q806" s="194" t="e">
        <f>VLOOKUP($A806,'[2]Project Data'!$C$6:$BS$682,67,FALSE)</f>
        <v>#N/A</v>
      </c>
    </row>
    <row r="807" spans="1:17" s="142" customFormat="1" ht="42" customHeight="1" x14ac:dyDescent="0.2">
      <c r="A807" s="243">
        <v>274</v>
      </c>
      <c r="B807" s="243" t="s">
        <v>179</v>
      </c>
      <c r="C807" s="243" t="s">
        <v>613</v>
      </c>
      <c r="D807" s="244" t="str">
        <f t="shared" si="6"/>
        <v>PPL Rank: 274       
Wadena                                            
Watermain - Replace SW Portion of City</v>
      </c>
      <c r="E807" s="207" t="s">
        <v>1411</v>
      </c>
      <c r="F807" s="207">
        <v>5</v>
      </c>
      <c r="G807" s="194" t="s">
        <v>1413</v>
      </c>
      <c r="H807" s="194" t="s">
        <v>1413</v>
      </c>
      <c r="I807" s="195">
        <v>0</v>
      </c>
      <c r="J807" s="226">
        <v>0</v>
      </c>
      <c r="K807" s="226">
        <v>0</v>
      </c>
      <c r="L807" s="218">
        <v>0</v>
      </c>
      <c r="M807" s="218">
        <v>0</v>
      </c>
      <c r="N807" s="218">
        <v>0</v>
      </c>
      <c r="O807" s="196"/>
      <c r="Q807" s="194" t="e">
        <f>VLOOKUP($A807,'[2]Project Data'!$C$6:$BS$682,67,FALSE)</f>
        <v>#N/A</v>
      </c>
    </row>
    <row r="808" spans="1:17" s="142" customFormat="1" ht="42" customHeight="1" x14ac:dyDescent="0.2">
      <c r="A808" s="243">
        <v>738</v>
      </c>
      <c r="B808" s="243" t="s">
        <v>158</v>
      </c>
      <c r="C808" s="243" t="s">
        <v>614</v>
      </c>
      <c r="D808" s="244" t="str">
        <f t="shared" si="6"/>
        <v>PPL Rank: 738       
Waldorf                                           
Treatment - Plant Rehab &amp; Well Valves</v>
      </c>
      <c r="E808" s="207" t="s">
        <v>1414</v>
      </c>
      <c r="F808" s="207">
        <v>9</v>
      </c>
      <c r="G808" s="194" t="s">
        <v>1413</v>
      </c>
      <c r="H808" s="194" t="s">
        <v>1413</v>
      </c>
      <c r="I808" s="195">
        <v>0</v>
      </c>
      <c r="J808" s="226">
        <v>0</v>
      </c>
      <c r="K808" s="226">
        <v>0</v>
      </c>
      <c r="L808" s="218">
        <v>0</v>
      </c>
      <c r="M808" s="218" t="s">
        <v>1427</v>
      </c>
      <c r="N808" s="218">
        <v>0</v>
      </c>
      <c r="O808" s="196"/>
      <c r="Q808" s="194" t="e">
        <f>VLOOKUP($A808,'[2]Project Data'!$C$6:$BS$682,67,FALSE)</f>
        <v>#N/A</v>
      </c>
    </row>
    <row r="809" spans="1:17" s="142" customFormat="1" ht="42" customHeight="1" x14ac:dyDescent="0.2">
      <c r="A809" s="243">
        <v>739</v>
      </c>
      <c r="B809" s="243" t="s">
        <v>158</v>
      </c>
      <c r="C809" s="243" t="s">
        <v>310</v>
      </c>
      <c r="D809" s="244" t="str">
        <f t="shared" si="6"/>
        <v>PPL Rank: 739       
Waldorf                                           
Storage - Tower Rehab</v>
      </c>
      <c r="E809" s="207" t="s">
        <v>1414</v>
      </c>
      <c r="F809" s="207">
        <v>9</v>
      </c>
      <c r="G809" s="194" t="s">
        <v>1413</v>
      </c>
      <c r="H809" s="194" t="s">
        <v>1413</v>
      </c>
      <c r="I809" s="195">
        <v>0</v>
      </c>
      <c r="J809" s="226">
        <v>0</v>
      </c>
      <c r="K809" s="226">
        <v>0</v>
      </c>
      <c r="L809" s="218">
        <v>0</v>
      </c>
      <c r="M809" s="218" t="s">
        <v>1427</v>
      </c>
      <c r="N809" s="218">
        <v>0</v>
      </c>
      <c r="O809" s="196"/>
      <c r="Q809" s="194" t="e">
        <f>VLOOKUP($A809,'[2]Project Data'!$C$6:$BS$682,67,FALSE)</f>
        <v>#N/A</v>
      </c>
    </row>
    <row r="810" spans="1:17" s="142" customFormat="1" ht="42" customHeight="1" x14ac:dyDescent="0.2">
      <c r="A810" s="243">
        <v>740</v>
      </c>
      <c r="B810" s="243" t="s">
        <v>158</v>
      </c>
      <c r="C810" s="243" t="s">
        <v>615</v>
      </c>
      <c r="D810" s="244" t="str">
        <f t="shared" si="6"/>
        <v>PPL Rank: 740       
Waldorf                                           
Watermain - Replace with Meters</v>
      </c>
      <c r="E810" s="207" t="s">
        <v>1414</v>
      </c>
      <c r="F810" s="207">
        <v>9</v>
      </c>
      <c r="G810" s="194" t="s">
        <v>1413</v>
      </c>
      <c r="H810" s="194" t="s">
        <v>1413</v>
      </c>
      <c r="I810" s="195">
        <v>0</v>
      </c>
      <c r="J810" s="226">
        <v>0</v>
      </c>
      <c r="K810" s="226">
        <v>0</v>
      </c>
      <c r="L810" s="218">
        <v>0</v>
      </c>
      <c r="M810" s="218" t="s">
        <v>1427</v>
      </c>
      <c r="N810" s="218">
        <v>0</v>
      </c>
      <c r="O810" s="196"/>
      <c r="Q810" s="194" t="e">
        <f>VLOOKUP($A810,'[2]Project Data'!$C$6:$BS$682,67,FALSE)</f>
        <v>#N/A</v>
      </c>
    </row>
    <row r="811" spans="1:17" s="142" customFormat="1" ht="42" customHeight="1" x14ac:dyDescent="0.2">
      <c r="A811" s="243">
        <v>30</v>
      </c>
      <c r="B811" s="243" t="s">
        <v>853</v>
      </c>
      <c r="C811" s="243" t="s">
        <v>1016</v>
      </c>
      <c r="D811" s="244" t="str">
        <f t="shared" si="6"/>
        <v>PPL Rank: 30        
Walker                                            
Other - LSL Replacement</v>
      </c>
      <c r="E811" s="207" t="s">
        <v>1411</v>
      </c>
      <c r="F811" s="207">
        <v>5</v>
      </c>
      <c r="G811" s="194" t="s">
        <v>1413</v>
      </c>
      <c r="H811" s="194" t="s">
        <v>1413</v>
      </c>
      <c r="I811" s="195">
        <v>0</v>
      </c>
      <c r="J811" s="226">
        <v>0</v>
      </c>
      <c r="K811" s="226">
        <v>0</v>
      </c>
      <c r="L811" s="218">
        <v>0</v>
      </c>
      <c r="M811" s="218">
        <v>0</v>
      </c>
      <c r="N811" s="218">
        <v>0</v>
      </c>
      <c r="O811" s="196"/>
      <c r="Q811" s="194" t="e">
        <f>VLOOKUP($A811,'[2]Project Data'!$C$6:$BS$682,67,FALSE)</f>
        <v>#N/A</v>
      </c>
    </row>
    <row r="812" spans="1:17" s="142" customFormat="1" ht="42" customHeight="1" x14ac:dyDescent="0.2">
      <c r="A812" s="243">
        <v>360</v>
      </c>
      <c r="B812" s="243" t="s">
        <v>853</v>
      </c>
      <c r="C812" s="243" t="s">
        <v>1097</v>
      </c>
      <c r="D812" s="244" t="str">
        <f t="shared" si="6"/>
        <v>PPL Rank: 360       
Walker                                            
Watermain - NW Distribution Improvements</v>
      </c>
      <c r="E812" s="207" t="s">
        <v>1411</v>
      </c>
      <c r="F812" s="207">
        <v>5</v>
      </c>
      <c r="G812" s="194" t="s">
        <v>1415</v>
      </c>
      <c r="H812" s="194" t="s">
        <v>1413</v>
      </c>
      <c r="I812" s="195">
        <v>45029</v>
      </c>
      <c r="J812" s="226">
        <v>45167</v>
      </c>
      <c r="K812" s="226">
        <v>0</v>
      </c>
      <c r="L812" s="218">
        <v>981473.32462989248</v>
      </c>
      <c r="M812" s="218">
        <v>0</v>
      </c>
      <c r="N812" s="218">
        <v>0</v>
      </c>
      <c r="O812" s="196"/>
      <c r="Q812" s="194" t="e">
        <f>VLOOKUP($A812,'[2]Project Data'!$C$6:$BS$682,67,FALSE)</f>
        <v>#N/A</v>
      </c>
    </row>
    <row r="813" spans="1:17" s="142" customFormat="1" ht="42" customHeight="1" x14ac:dyDescent="0.2">
      <c r="A813" s="243">
        <v>271</v>
      </c>
      <c r="B813" s="243" t="s">
        <v>616</v>
      </c>
      <c r="C813" s="243" t="s">
        <v>617</v>
      </c>
      <c r="D813" s="244" t="str">
        <f t="shared" si="6"/>
        <v>PPL Rank: 271       
Walnut Grove                                      
Watermain - Replace Old Water Main</v>
      </c>
      <c r="E813" s="207" t="s">
        <v>1417</v>
      </c>
      <c r="F813" s="207">
        <v>8</v>
      </c>
      <c r="G813" s="194" t="s">
        <v>1413</v>
      </c>
      <c r="H813" s="194" t="s">
        <v>1413</v>
      </c>
      <c r="I813" s="195">
        <v>0</v>
      </c>
      <c r="J813" s="226">
        <v>0</v>
      </c>
      <c r="K813" s="226">
        <v>0</v>
      </c>
      <c r="L813" s="218">
        <v>0</v>
      </c>
      <c r="M813" s="218">
        <v>0</v>
      </c>
      <c r="N813" s="218">
        <v>0</v>
      </c>
      <c r="O813" s="196"/>
      <c r="Q813" s="194" t="e">
        <f>VLOOKUP($A813,'[2]Project Data'!$C$6:$BS$682,67,FALSE)</f>
        <v>#N/A</v>
      </c>
    </row>
    <row r="814" spans="1:17" s="142" customFormat="1" ht="42" customHeight="1" x14ac:dyDescent="0.2">
      <c r="A814" s="243">
        <v>764</v>
      </c>
      <c r="B814" s="243" t="s">
        <v>854</v>
      </c>
      <c r="C814" s="243" t="s">
        <v>1098</v>
      </c>
      <c r="D814" s="244" t="str">
        <f t="shared" si="6"/>
        <v>PPL Rank: 764       
Waltham                                           
Watermain - Reconstruct Distr Sys</v>
      </c>
      <c r="E814" s="207" t="s">
        <v>1414</v>
      </c>
      <c r="F814" s="207">
        <v>10</v>
      </c>
      <c r="G814" s="194" t="s">
        <v>1413</v>
      </c>
      <c r="H814" s="194" t="s">
        <v>1413</v>
      </c>
      <c r="I814" s="195">
        <v>0</v>
      </c>
      <c r="J814" s="226">
        <v>0</v>
      </c>
      <c r="K814" s="226">
        <v>0</v>
      </c>
      <c r="L814" s="218">
        <v>0</v>
      </c>
      <c r="M814" s="218">
        <v>0</v>
      </c>
      <c r="N814" s="218">
        <v>0</v>
      </c>
      <c r="O814" s="196"/>
      <c r="Q814" s="194" t="e">
        <f>VLOOKUP($A814,'[2]Project Data'!$C$6:$BS$682,67,FALSE)</f>
        <v>#N/A</v>
      </c>
    </row>
    <row r="815" spans="1:17" s="142" customFormat="1" ht="42" customHeight="1" x14ac:dyDescent="0.2">
      <c r="A815" s="243">
        <v>765</v>
      </c>
      <c r="B815" s="243" t="s">
        <v>854</v>
      </c>
      <c r="C815" s="243" t="s">
        <v>1099</v>
      </c>
      <c r="D815" s="244" t="str">
        <f t="shared" si="6"/>
        <v>PPL Rank: 765       
Waltham                                           
Storage - Replace Elevated Tank</v>
      </c>
      <c r="E815" s="207" t="s">
        <v>1414</v>
      </c>
      <c r="F815" s="207">
        <v>10</v>
      </c>
      <c r="G815" s="194" t="s">
        <v>1413</v>
      </c>
      <c r="H815" s="194" t="s">
        <v>1413</v>
      </c>
      <c r="I815" s="195">
        <v>0</v>
      </c>
      <c r="J815" s="226">
        <v>0</v>
      </c>
      <c r="K815" s="226">
        <v>0</v>
      </c>
      <c r="L815" s="218">
        <v>0</v>
      </c>
      <c r="M815" s="218">
        <v>0</v>
      </c>
      <c r="N815" s="218">
        <v>0</v>
      </c>
      <c r="O815" s="196"/>
      <c r="Q815" s="194" t="e">
        <f>VLOOKUP($A815,'[2]Project Data'!$C$6:$BS$682,67,FALSE)</f>
        <v>#N/A</v>
      </c>
    </row>
    <row r="816" spans="1:17" s="142" customFormat="1" ht="42" customHeight="1" x14ac:dyDescent="0.2">
      <c r="A816" s="243">
        <v>670</v>
      </c>
      <c r="B816" s="243" t="s">
        <v>618</v>
      </c>
      <c r="C816" s="243" t="s">
        <v>619</v>
      </c>
      <c r="D816" s="244" t="str">
        <f t="shared" si="6"/>
        <v>PPL Rank: 670       
Wanamingo                                         
Source - Well House Rehab</v>
      </c>
      <c r="E816" s="207" t="s">
        <v>1414</v>
      </c>
      <c r="F816" s="207">
        <v>10</v>
      </c>
      <c r="G816" s="194" t="s">
        <v>1413</v>
      </c>
      <c r="H816" s="194" t="s">
        <v>1413</v>
      </c>
      <c r="I816" s="195">
        <v>0</v>
      </c>
      <c r="J816" s="226">
        <v>0</v>
      </c>
      <c r="K816" s="226">
        <v>0</v>
      </c>
      <c r="L816" s="218">
        <v>0</v>
      </c>
      <c r="M816" s="218">
        <v>0</v>
      </c>
      <c r="N816" s="218">
        <v>0</v>
      </c>
      <c r="O816" s="196"/>
      <c r="Q816" s="194" t="e">
        <f>VLOOKUP($A816,'[2]Project Data'!$C$6:$BS$682,67,FALSE)</f>
        <v>#N/A</v>
      </c>
    </row>
    <row r="817" spans="1:17" s="142" customFormat="1" ht="42" customHeight="1" x14ac:dyDescent="0.2">
      <c r="A817" s="243">
        <v>671</v>
      </c>
      <c r="B817" s="243" t="s">
        <v>618</v>
      </c>
      <c r="C817" s="243" t="s">
        <v>362</v>
      </c>
      <c r="D817" s="244" t="str">
        <f t="shared" si="6"/>
        <v>PPL Rank: 671       
Wanamingo                                         
Watermain - Looping</v>
      </c>
      <c r="E817" s="207" t="s">
        <v>1414</v>
      </c>
      <c r="F817" s="207">
        <v>10</v>
      </c>
      <c r="G817" s="194" t="s">
        <v>1413</v>
      </c>
      <c r="H817" s="194" t="s">
        <v>1413</v>
      </c>
      <c r="I817" s="195">
        <v>0</v>
      </c>
      <c r="J817" s="226">
        <v>0</v>
      </c>
      <c r="K817" s="226">
        <v>0</v>
      </c>
      <c r="L817" s="218">
        <v>0</v>
      </c>
      <c r="M817" s="218">
        <v>0</v>
      </c>
      <c r="N817" s="218">
        <v>0</v>
      </c>
      <c r="O817" s="196"/>
      <c r="Q817" s="194" t="e">
        <f>VLOOKUP($A817,'[2]Project Data'!$C$6:$BS$682,67,FALSE)</f>
        <v>#N/A</v>
      </c>
    </row>
    <row r="818" spans="1:17" s="142" customFormat="1" ht="42" customHeight="1" x14ac:dyDescent="0.2">
      <c r="A818" s="243">
        <v>761</v>
      </c>
      <c r="B818" s="243" t="s">
        <v>618</v>
      </c>
      <c r="C818" s="243" t="s">
        <v>620</v>
      </c>
      <c r="D818" s="244" t="str">
        <f t="shared" si="6"/>
        <v>PPL Rank: 761       
Wanamingo                                         
Storage - New Tower</v>
      </c>
      <c r="E818" s="207" t="s">
        <v>1414</v>
      </c>
      <c r="F818" s="207">
        <v>10</v>
      </c>
      <c r="G818" s="194" t="s">
        <v>1413</v>
      </c>
      <c r="H818" s="194" t="s">
        <v>1413</v>
      </c>
      <c r="I818" s="195">
        <v>0</v>
      </c>
      <c r="J818" s="226">
        <v>0</v>
      </c>
      <c r="K818" s="226">
        <v>0</v>
      </c>
      <c r="L818" s="218">
        <v>0</v>
      </c>
      <c r="M818" s="218">
        <v>0</v>
      </c>
      <c r="N818" s="218">
        <v>0</v>
      </c>
      <c r="O818" s="196"/>
      <c r="Q818" s="194" t="e">
        <f>VLOOKUP($A818,'[2]Project Data'!$C$6:$BS$682,67,FALSE)</f>
        <v>#N/A</v>
      </c>
    </row>
    <row r="819" spans="1:17" s="142" customFormat="1" ht="42" customHeight="1" x14ac:dyDescent="0.2">
      <c r="A819" s="243">
        <v>646</v>
      </c>
      <c r="B819" s="243" t="s">
        <v>1204</v>
      </c>
      <c r="C819" s="243" t="s">
        <v>512</v>
      </c>
      <c r="D819" s="244" t="str">
        <f t="shared" si="6"/>
        <v>PPL Rank: 646       
Wanda                                             
Source - Two Replacement Wells</v>
      </c>
      <c r="E819" s="207" t="s">
        <v>1417</v>
      </c>
      <c r="F819" s="207">
        <v>8</v>
      </c>
      <c r="G819" s="194" t="s">
        <v>1413</v>
      </c>
      <c r="H819" s="194" t="s">
        <v>1413</v>
      </c>
      <c r="I819" s="195">
        <v>0</v>
      </c>
      <c r="J819" s="226">
        <v>0</v>
      </c>
      <c r="K819" s="226">
        <v>0</v>
      </c>
      <c r="L819" s="218">
        <v>0</v>
      </c>
      <c r="M819" s="218">
        <v>0</v>
      </c>
      <c r="N819" s="218">
        <v>0</v>
      </c>
      <c r="O819" s="196"/>
      <c r="Q819" s="194" t="e">
        <f>VLOOKUP($A819,'[2]Project Data'!$C$6:$BS$682,67,FALSE)</f>
        <v>#N/A</v>
      </c>
    </row>
    <row r="820" spans="1:17" s="142" customFormat="1" ht="42" customHeight="1" x14ac:dyDescent="0.2">
      <c r="A820" s="243">
        <v>791</v>
      </c>
      <c r="B820" s="243" t="s">
        <v>1204</v>
      </c>
      <c r="C820" s="243" t="s">
        <v>1403</v>
      </c>
      <c r="D820" s="244" t="str">
        <f t="shared" si="6"/>
        <v>PPL Rank: 791       
Wanda                                             
Storage - 50,000 Gal Tower</v>
      </c>
      <c r="E820" s="207" t="s">
        <v>1417</v>
      </c>
      <c r="F820" s="207">
        <v>8</v>
      </c>
      <c r="G820" s="194" t="s">
        <v>1413</v>
      </c>
      <c r="H820" s="194" t="s">
        <v>1413</v>
      </c>
      <c r="I820" s="195">
        <v>0</v>
      </c>
      <c r="J820" s="226">
        <v>0</v>
      </c>
      <c r="K820" s="226">
        <v>0</v>
      </c>
      <c r="L820" s="218">
        <v>0</v>
      </c>
      <c r="M820" s="218">
        <v>0</v>
      </c>
      <c r="N820" s="218">
        <v>0</v>
      </c>
      <c r="O820" s="196"/>
      <c r="Q820" s="194" t="e">
        <f>VLOOKUP($A820,'[2]Project Data'!$C$6:$BS$682,67,FALSE)</f>
        <v>#N/A</v>
      </c>
    </row>
    <row r="821" spans="1:17" s="142" customFormat="1" ht="42" customHeight="1" x14ac:dyDescent="0.2">
      <c r="A821" s="243">
        <v>792</v>
      </c>
      <c r="B821" s="243" t="s">
        <v>1204</v>
      </c>
      <c r="C821" s="243" t="s">
        <v>420</v>
      </c>
      <c r="D821" s="244" t="str">
        <f t="shared" si="6"/>
        <v>PPL Rank: 792       
Wanda                                             
Watermain - Replace</v>
      </c>
      <c r="E821" s="207" t="s">
        <v>1417</v>
      </c>
      <c r="F821" s="207">
        <v>8</v>
      </c>
      <c r="G821" s="194" t="s">
        <v>1413</v>
      </c>
      <c r="H821" s="194" t="s">
        <v>1413</v>
      </c>
      <c r="I821" s="195">
        <v>0</v>
      </c>
      <c r="J821" s="226">
        <v>0</v>
      </c>
      <c r="K821" s="226">
        <v>0</v>
      </c>
      <c r="L821" s="218">
        <v>0</v>
      </c>
      <c r="M821" s="218">
        <v>0</v>
      </c>
      <c r="N821" s="218">
        <v>0</v>
      </c>
      <c r="O821" s="196"/>
      <c r="Q821" s="194" t="e">
        <f>VLOOKUP($A821,'[2]Project Data'!$C$6:$BS$682,67,FALSE)</f>
        <v>#N/A</v>
      </c>
    </row>
    <row r="822" spans="1:17" s="142" customFormat="1" ht="42" customHeight="1" x14ac:dyDescent="0.2">
      <c r="A822" s="243">
        <v>793</v>
      </c>
      <c r="B822" s="243" t="s">
        <v>1204</v>
      </c>
      <c r="C822" s="243" t="s">
        <v>1404</v>
      </c>
      <c r="D822" s="244" t="str">
        <f t="shared" si="6"/>
        <v>PPL Rank: 793       
Wanda                                             
Conservation - Meters</v>
      </c>
      <c r="E822" s="207" t="s">
        <v>1417</v>
      </c>
      <c r="F822" s="207">
        <v>8</v>
      </c>
      <c r="G822" s="194" t="s">
        <v>1413</v>
      </c>
      <c r="H822" s="194" t="s">
        <v>1413</v>
      </c>
      <c r="I822" s="195">
        <v>0</v>
      </c>
      <c r="J822" s="226">
        <v>0</v>
      </c>
      <c r="K822" s="226">
        <v>0</v>
      </c>
      <c r="L822" s="218">
        <v>0</v>
      </c>
      <c r="M822" s="218">
        <v>0</v>
      </c>
      <c r="N822" s="218">
        <v>0</v>
      </c>
      <c r="O822" s="196"/>
      <c r="Q822" s="194" t="e">
        <f>VLOOKUP($A822,'[2]Project Data'!$C$6:$BS$682,67,FALSE)</f>
        <v>#N/A</v>
      </c>
    </row>
    <row r="823" spans="1:17" s="142" customFormat="1" ht="42" customHeight="1" x14ac:dyDescent="0.2">
      <c r="A823" s="243">
        <v>194</v>
      </c>
      <c r="B823" s="243" t="s">
        <v>204</v>
      </c>
      <c r="C823" s="243" t="s">
        <v>1405</v>
      </c>
      <c r="D823" s="244" t="str">
        <f t="shared" si="6"/>
        <v>PPL Rank: 194       
Warren                                            
Watermain - Repl 7th Ave &amp; Loop</v>
      </c>
      <c r="E823" s="207" t="s">
        <v>1411</v>
      </c>
      <c r="F823" s="207">
        <v>1</v>
      </c>
      <c r="G823" s="194" t="s">
        <v>1413</v>
      </c>
      <c r="H823" s="194" t="s">
        <v>1415</v>
      </c>
      <c r="I823" s="195">
        <v>0</v>
      </c>
      <c r="J823" s="226">
        <v>0</v>
      </c>
      <c r="K823" s="226">
        <v>0</v>
      </c>
      <c r="L823" s="218">
        <v>0</v>
      </c>
      <c r="M823" s="218">
        <v>0</v>
      </c>
      <c r="N823" s="218">
        <v>0</v>
      </c>
      <c r="O823" s="196"/>
      <c r="Q823" s="194" t="e">
        <f>VLOOKUP($A823,'[2]Project Data'!$C$6:$BS$682,67,FALSE)</f>
        <v>#N/A</v>
      </c>
    </row>
    <row r="824" spans="1:17" s="142" customFormat="1" ht="42" customHeight="1" x14ac:dyDescent="0.2">
      <c r="A824" s="243">
        <v>531</v>
      </c>
      <c r="B824" s="243" t="s">
        <v>204</v>
      </c>
      <c r="C824" s="243" t="s">
        <v>777</v>
      </c>
      <c r="D824" s="244" t="str">
        <f t="shared" si="6"/>
        <v>PPL Rank: 531       
Warren                                            
Watermain - Ross Ave. Utility Repl Prjct</v>
      </c>
      <c r="E824" s="207" t="s">
        <v>1411</v>
      </c>
      <c r="F824" s="207">
        <v>1</v>
      </c>
      <c r="G824" s="194" t="s">
        <v>1413</v>
      </c>
      <c r="H824" s="194" t="s">
        <v>1413</v>
      </c>
      <c r="I824" s="195">
        <v>0</v>
      </c>
      <c r="J824" s="226">
        <v>0</v>
      </c>
      <c r="K824" s="226">
        <v>0</v>
      </c>
      <c r="L824" s="218">
        <v>258000</v>
      </c>
      <c r="M824" s="218">
        <v>0</v>
      </c>
      <c r="N824" s="218">
        <v>0</v>
      </c>
      <c r="O824" s="196"/>
      <c r="Q824" s="194" t="e">
        <f>VLOOKUP($A824,'[2]Project Data'!$C$6:$BS$682,67,FALSE)</f>
        <v>#N/A</v>
      </c>
    </row>
    <row r="825" spans="1:17" s="142" customFormat="1" ht="42" customHeight="1" x14ac:dyDescent="0.2">
      <c r="A825" s="243">
        <v>238</v>
      </c>
      <c r="B825" s="243" t="s">
        <v>159</v>
      </c>
      <c r="C825" s="243" t="s">
        <v>622</v>
      </c>
      <c r="D825" s="244" t="str">
        <f t="shared" si="6"/>
        <v>PPL Rank: 238       
Waseca                                            
Storage - New 1MG West Side Tower</v>
      </c>
      <c r="E825" s="207" t="s">
        <v>1414</v>
      </c>
      <c r="F825" s="207">
        <v>9</v>
      </c>
      <c r="G825" s="194" t="s">
        <v>1413</v>
      </c>
      <c r="H825" s="194" t="s">
        <v>1413</v>
      </c>
      <c r="I825" s="195">
        <v>0</v>
      </c>
      <c r="J825" s="226">
        <v>0</v>
      </c>
      <c r="K825" s="226">
        <v>0</v>
      </c>
      <c r="L825" s="218">
        <v>0</v>
      </c>
      <c r="M825" s="218">
        <v>0</v>
      </c>
      <c r="N825" s="218">
        <v>0</v>
      </c>
      <c r="O825" s="196"/>
      <c r="Q825" s="194" t="e">
        <f>VLOOKUP($A825,'[2]Project Data'!$C$6:$BS$682,67,FALSE)</f>
        <v>#N/A</v>
      </c>
    </row>
    <row r="826" spans="1:17" s="142" customFormat="1" ht="42" customHeight="1" x14ac:dyDescent="0.2">
      <c r="A826" s="243">
        <v>656</v>
      </c>
      <c r="B826" s="243" t="s">
        <v>159</v>
      </c>
      <c r="C826" s="243" t="s">
        <v>621</v>
      </c>
      <c r="D826" s="244" t="str">
        <f t="shared" si="6"/>
        <v>PPL Rank: 656       
Waseca                                            
Watermain - Move Watermain to 3rd &amp; 4th</v>
      </c>
      <c r="E826" s="207" t="s">
        <v>1414</v>
      </c>
      <c r="F826" s="207">
        <v>9</v>
      </c>
      <c r="G826" s="194" t="s">
        <v>1413</v>
      </c>
      <c r="H826" s="194" t="s">
        <v>1413</v>
      </c>
      <c r="I826" s="195">
        <v>0</v>
      </c>
      <c r="J826" s="226">
        <v>0</v>
      </c>
      <c r="K826" s="226">
        <v>0</v>
      </c>
      <c r="L826" s="218">
        <v>0</v>
      </c>
      <c r="M826" s="218">
        <v>0</v>
      </c>
      <c r="N826" s="218">
        <v>0</v>
      </c>
      <c r="O826" s="196"/>
      <c r="Q826" s="194" t="e">
        <f>VLOOKUP($A826,'[2]Project Data'!$C$6:$BS$682,67,FALSE)</f>
        <v>#N/A</v>
      </c>
    </row>
    <row r="827" spans="1:17" s="142" customFormat="1" ht="42" customHeight="1" x14ac:dyDescent="0.2">
      <c r="A827" s="243">
        <v>138</v>
      </c>
      <c r="B827" s="243" t="s">
        <v>160</v>
      </c>
      <c r="C827" s="243" t="s">
        <v>1016</v>
      </c>
      <c r="D827" s="244" t="str">
        <f t="shared" si="6"/>
        <v>PPL Rank: 138       
Watertown                                         
Other - LSL Replacement</v>
      </c>
      <c r="E827" s="207" t="s">
        <v>1420</v>
      </c>
      <c r="F827" s="207">
        <v>11</v>
      </c>
      <c r="G827" s="194" t="s">
        <v>1413</v>
      </c>
      <c r="H827" s="194" t="s">
        <v>1415</v>
      </c>
      <c r="I827" s="195">
        <v>0</v>
      </c>
      <c r="J827" s="226">
        <v>0</v>
      </c>
      <c r="K827" s="226">
        <v>0</v>
      </c>
      <c r="L827" s="218">
        <v>0</v>
      </c>
      <c r="M827" s="218">
        <v>0</v>
      </c>
      <c r="N827" s="218">
        <v>0</v>
      </c>
      <c r="O827" s="196"/>
      <c r="Q827" s="194" t="e">
        <f>VLOOKUP($A827,'[2]Project Data'!$C$6:$BS$682,67,FALSE)</f>
        <v>#N/A</v>
      </c>
    </row>
    <row r="828" spans="1:17" s="142" customFormat="1" ht="42" customHeight="1" x14ac:dyDescent="0.2">
      <c r="A828" s="243">
        <v>715</v>
      </c>
      <c r="B828" s="243" t="s">
        <v>623</v>
      </c>
      <c r="C828" s="243" t="s">
        <v>378</v>
      </c>
      <c r="D828" s="244" t="str">
        <f t="shared" si="6"/>
        <v>PPL Rank: 715       
Watkins                                           
Storage - New 50,000 Gal Tower</v>
      </c>
      <c r="E828" s="207" t="s">
        <v>165</v>
      </c>
      <c r="F828" s="207" t="s">
        <v>1423</v>
      </c>
      <c r="G828" s="194" t="s">
        <v>1413</v>
      </c>
      <c r="H828" s="194" t="s">
        <v>1413</v>
      </c>
      <c r="I828" s="195">
        <v>0</v>
      </c>
      <c r="J828" s="226">
        <v>0</v>
      </c>
      <c r="K828" s="226">
        <v>0</v>
      </c>
      <c r="L828" s="218">
        <v>0</v>
      </c>
      <c r="M828" s="218">
        <v>0</v>
      </c>
      <c r="N828" s="218">
        <v>0</v>
      </c>
      <c r="O828" s="196"/>
      <c r="Q828" s="194" t="e">
        <f>VLOOKUP($A828,'[2]Project Data'!$C$6:$BS$682,67,FALSE)</f>
        <v>#N/A</v>
      </c>
    </row>
    <row r="829" spans="1:17" s="142" customFormat="1" ht="42" customHeight="1" x14ac:dyDescent="0.2">
      <c r="A829" s="243">
        <v>325</v>
      </c>
      <c r="B829" s="243" t="s">
        <v>161</v>
      </c>
      <c r="C829" s="243" t="s">
        <v>542</v>
      </c>
      <c r="D829" s="244" t="str">
        <f t="shared" si="6"/>
        <v>PPL Rank: 325       
Waubun                                            
Storage - Repl w/100,000 Gallon Tower</v>
      </c>
      <c r="E829" s="207" t="s">
        <v>1411</v>
      </c>
      <c r="F829" s="207">
        <v>2</v>
      </c>
      <c r="G829" s="194" t="s">
        <v>1413</v>
      </c>
      <c r="H829" s="194" t="s">
        <v>1413</v>
      </c>
      <c r="I829" s="195">
        <v>0</v>
      </c>
      <c r="J829" s="226">
        <v>0</v>
      </c>
      <c r="K829" s="226">
        <v>0</v>
      </c>
      <c r="L829" s="218">
        <v>0</v>
      </c>
      <c r="M829" s="218">
        <v>0</v>
      </c>
      <c r="N829" s="218">
        <v>0</v>
      </c>
      <c r="O829" s="196"/>
      <c r="Q829" s="194" t="e">
        <f>VLOOKUP($A829,'[2]Project Data'!$C$6:$BS$682,67,FALSE)</f>
        <v>#N/A</v>
      </c>
    </row>
    <row r="830" spans="1:17" s="142" customFormat="1" ht="42" customHeight="1" x14ac:dyDescent="0.2">
      <c r="A830" s="243">
        <v>466</v>
      </c>
      <c r="B830" s="243" t="s">
        <v>161</v>
      </c>
      <c r="C830" s="243" t="s">
        <v>778</v>
      </c>
      <c r="D830" s="244" t="str">
        <f t="shared" si="6"/>
        <v>PPL Rank: 466       
Waubun                                            
Storage - Water Tower Rehabilitation</v>
      </c>
      <c r="E830" s="207" t="s">
        <v>1411</v>
      </c>
      <c r="F830" s="207">
        <v>2</v>
      </c>
      <c r="G830" s="194" t="s">
        <v>1413</v>
      </c>
      <c r="H830" s="194" t="s">
        <v>1413</v>
      </c>
      <c r="I830" s="195">
        <v>0</v>
      </c>
      <c r="J830" s="226">
        <v>0</v>
      </c>
      <c r="K830" s="226">
        <v>0</v>
      </c>
      <c r="L830" s="218">
        <v>0</v>
      </c>
      <c r="M830" s="218" t="s">
        <v>1435</v>
      </c>
      <c r="N830" s="218">
        <v>0</v>
      </c>
      <c r="O830" s="196"/>
      <c r="Q830" s="194" t="e">
        <f>VLOOKUP($A830,'[2]Project Data'!$C$6:$BS$682,67,FALSE)</f>
        <v>#N/A</v>
      </c>
    </row>
    <row r="831" spans="1:17" s="142" customFormat="1" ht="42" customHeight="1" x14ac:dyDescent="0.2">
      <c r="A831" s="243">
        <v>40</v>
      </c>
      <c r="B831" s="243" t="s">
        <v>624</v>
      </c>
      <c r="C831" s="243" t="s">
        <v>1016</v>
      </c>
      <c r="D831" s="244" t="str">
        <f t="shared" si="6"/>
        <v>PPL Rank: 40        
Wells                                             
Other - LSL Replacement</v>
      </c>
      <c r="E831" s="207" t="s">
        <v>1414</v>
      </c>
      <c r="F831" s="207">
        <v>9</v>
      </c>
      <c r="G831" s="194" t="s">
        <v>1413</v>
      </c>
      <c r="H831" s="194" t="s">
        <v>1415</v>
      </c>
      <c r="I831" s="195">
        <v>0</v>
      </c>
      <c r="J831" s="226">
        <v>0</v>
      </c>
      <c r="K831" s="226">
        <v>0</v>
      </c>
      <c r="L831" s="218">
        <v>0</v>
      </c>
      <c r="M831" s="218">
        <v>0</v>
      </c>
      <c r="N831" s="218">
        <v>0</v>
      </c>
      <c r="O831" s="196"/>
      <c r="Q831" s="194" t="e">
        <f>VLOOKUP($A831,'[2]Project Data'!$C$6:$BS$682,67,FALSE)</f>
        <v>#N/A</v>
      </c>
    </row>
    <row r="832" spans="1:17" s="142" customFormat="1" ht="42" customHeight="1" x14ac:dyDescent="0.2">
      <c r="A832" s="243">
        <v>164</v>
      </c>
      <c r="B832" s="243" t="s">
        <v>624</v>
      </c>
      <c r="C832" s="243" t="s">
        <v>625</v>
      </c>
      <c r="D832" s="244" t="str">
        <f t="shared" si="6"/>
        <v>PPL Rank: 164       
Wells                                             
Treatment - Lime Softening Plant</v>
      </c>
      <c r="E832" s="207" t="s">
        <v>1414</v>
      </c>
      <c r="F832" s="207">
        <v>9</v>
      </c>
      <c r="G832" s="194" t="s">
        <v>1413</v>
      </c>
      <c r="H832" s="194" t="s">
        <v>1413</v>
      </c>
      <c r="I832" s="195">
        <v>0</v>
      </c>
      <c r="J832" s="226">
        <v>0</v>
      </c>
      <c r="K832" s="226">
        <v>0</v>
      </c>
      <c r="L832" s="218">
        <v>0</v>
      </c>
      <c r="M832" s="218">
        <v>0</v>
      </c>
      <c r="N832" s="218">
        <v>0</v>
      </c>
      <c r="O832" s="196"/>
      <c r="Q832" s="194" t="e">
        <f>VLOOKUP($A832,'[2]Project Data'!$C$6:$BS$682,67,FALSE)</f>
        <v>#N/A</v>
      </c>
    </row>
    <row r="833" spans="1:17" s="142" customFormat="1" ht="42" customHeight="1" x14ac:dyDescent="0.2">
      <c r="A833" s="243">
        <v>407</v>
      </c>
      <c r="B833" s="243" t="s">
        <v>624</v>
      </c>
      <c r="C833" s="243" t="s">
        <v>1406</v>
      </c>
      <c r="D833" s="244" t="str">
        <f t="shared" si="6"/>
        <v>PPL Rank: 407       
Wells                                             
Watermain - 2024 Street - Phase 1</v>
      </c>
      <c r="E833" s="207" t="s">
        <v>1414</v>
      </c>
      <c r="F833" s="207">
        <v>9</v>
      </c>
      <c r="G833" s="194" t="s">
        <v>1413</v>
      </c>
      <c r="H833" s="194" t="s">
        <v>1415</v>
      </c>
      <c r="I833" s="195">
        <v>0</v>
      </c>
      <c r="J833" s="226">
        <v>0</v>
      </c>
      <c r="K833" s="226">
        <v>0</v>
      </c>
      <c r="L833" s="218">
        <v>0</v>
      </c>
      <c r="M833" s="218">
        <v>0</v>
      </c>
      <c r="N833" s="218">
        <v>0</v>
      </c>
      <c r="O833" s="196"/>
      <c r="Q833" s="194" t="e">
        <f>VLOOKUP($A833,'[2]Project Data'!$C$6:$BS$682,67,FALSE)</f>
        <v>#N/A</v>
      </c>
    </row>
    <row r="834" spans="1:17" s="142" customFormat="1" ht="42" customHeight="1" x14ac:dyDescent="0.2">
      <c r="A834" s="243">
        <v>408</v>
      </c>
      <c r="B834" s="243" t="s">
        <v>624</v>
      </c>
      <c r="C834" s="243" t="s">
        <v>1407</v>
      </c>
      <c r="D834" s="244" t="str">
        <f t="shared" si="6"/>
        <v>PPL Rank: 408       
Wells                                             
Watermain - CSAH 60 St.  - Phase 2</v>
      </c>
      <c r="E834" s="207" t="s">
        <v>1414</v>
      </c>
      <c r="F834" s="207">
        <v>9</v>
      </c>
      <c r="G834" s="194" t="s">
        <v>1413</v>
      </c>
      <c r="H834" s="194" t="s">
        <v>1415</v>
      </c>
      <c r="I834" s="195">
        <v>0</v>
      </c>
      <c r="J834" s="226">
        <v>0</v>
      </c>
      <c r="K834" s="226">
        <v>0</v>
      </c>
      <c r="L834" s="218">
        <v>0</v>
      </c>
      <c r="M834" s="218">
        <v>0</v>
      </c>
      <c r="N834" s="218">
        <v>0</v>
      </c>
      <c r="O834" s="196"/>
      <c r="Q834" s="194" t="e">
        <f>VLOOKUP($A834,'[2]Project Data'!$C$6:$BS$682,67,FALSE)</f>
        <v>#N/A</v>
      </c>
    </row>
    <row r="835" spans="1:17" s="142" customFormat="1" ht="42" customHeight="1" x14ac:dyDescent="0.2">
      <c r="A835" s="243">
        <v>2</v>
      </c>
      <c r="B835" s="243" t="s">
        <v>955</v>
      </c>
      <c r="C835" s="243" t="s">
        <v>1100</v>
      </c>
      <c r="D835" s="244" t="str">
        <f t="shared" si="6"/>
        <v>PPL Rank: 2         
Westbrook                                         
Treatment - New RO Plant for Nitrite</v>
      </c>
      <c r="E835" s="207" t="s">
        <v>1417</v>
      </c>
      <c r="F835" s="207">
        <v>8</v>
      </c>
      <c r="G835" s="194" t="s">
        <v>1415</v>
      </c>
      <c r="H835" s="194" t="s">
        <v>1413</v>
      </c>
      <c r="I835" s="195">
        <v>45020</v>
      </c>
      <c r="J835" s="226">
        <v>0</v>
      </c>
      <c r="K835" s="226">
        <v>884396</v>
      </c>
      <c r="L835" s="218">
        <v>4511549.8928439347</v>
      </c>
      <c r="M835" s="218">
        <v>0</v>
      </c>
      <c r="N835" s="218">
        <v>0</v>
      </c>
      <c r="O835" s="196"/>
      <c r="Q835" s="194" t="e">
        <f>VLOOKUP($A835,'[2]Project Data'!$C$6:$BS$682,67,FALSE)</f>
        <v>#N/A</v>
      </c>
    </row>
    <row r="836" spans="1:17" s="142" customFormat="1" ht="42" customHeight="1" x14ac:dyDescent="0.2">
      <c r="A836" s="243">
        <v>461</v>
      </c>
      <c r="B836" s="243" t="s">
        <v>626</v>
      </c>
      <c r="C836" s="243" t="s">
        <v>627</v>
      </c>
      <c r="D836" s="244" t="str">
        <f t="shared" si="6"/>
        <v>PPL Rank: 461       
Willernie                                         
Watermain - Repl CSAH 12</v>
      </c>
      <c r="E836" s="207" t="s">
        <v>1420</v>
      </c>
      <c r="F836" s="207">
        <v>11</v>
      </c>
      <c r="G836" s="194" t="s">
        <v>1413</v>
      </c>
      <c r="H836" s="194" t="s">
        <v>1413</v>
      </c>
      <c r="I836" s="195">
        <v>0</v>
      </c>
      <c r="J836" s="226">
        <v>0</v>
      </c>
      <c r="K836" s="226">
        <v>0</v>
      </c>
      <c r="L836" s="218">
        <v>0</v>
      </c>
      <c r="M836" s="218">
        <v>0</v>
      </c>
      <c r="N836" s="218">
        <v>0</v>
      </c>
      <c r="O836" s="196"/>
      <c r="Q836" s="194" t="e">
        <f>VLOOKUP($A836,'[2]Project Data'!$C$6:$BS$682,67,FALSE)</f>
        <v>#N/A</v>
      </c>
    </row>
    <row r="837" spans="1:17" s="142" customFormat="1" ht="42" customHeight="1" x14ac:dyDescent="0.2">
      <c r="A837" s="243">
        <v>55</v>
      </c>
      <c r="B837" s="243" t="s">
        <v>628</v>
      </c>
      <c r="C837" s="243" t="s">
        <v>1016</v>
      </c>
      <c r="D837" s="244" t="str">
        <f t="shared" si="6"/>
        <v>PPL Rank: 55        
Willmar                                           
Other - LSL Replacement</v>
      </c>
      <c r="E837" s="207" t="s">
        <v>165</v>
      </c>
      <c r="F837" s="207" t="s">
        <v>1423</v>
      </c>
      <c r="G837" s="194" t="s">
        <v>1413</v>
      </c>
      <c r="H837" s="194" t="s">
        <v>1415</v>
      </c>
      <c r="I837" s="195">
        <v>0</v>
      </c>
      <c r="J837" s="226">
        <v>0</v>
      </c>
      <c r="K837" s="226">
        <v>0</v>
      </c>
      <c r="L837" s="218">
        <v>0</v>
      </c>
      <c r="M837" s="218">
        <v>0</v>
      </c>
      <c r="N837" s="218">
        <v>0</v>
      </c>
      <c r="O837" s="196"/>
      <c r="Q837" s="194" t="e">
        <f>VLOOKUP($A837,'[2]Project Data'!$C$6:$BS$682,67,FALSE)</f>
        <v>#N/A</v>
      </c>
    </row>
    <row r="838" spans="1:17" s="142" customFormat="1" ht="42" customHeight="1" x14ac:dyDescent="0.2">
      <c r="A838" s="243">
        <v>653</v>
      </c>
      <c r="B838" s="243" t="s">
        <v>628</v>
      </c>
      <c r="C838" s="243" t="s">
        <v>629</v>
      </c>
      <c r="D838" s="244" t="str">
        <f t="shared" si="6"/>
        <v>PPL Rank: 653       
Willmar                                           
Treatment - Biological Filtration NE TP</v>
      </c>
      <c r="E838" s="207" t="s">
        <v>165</v>
      </c>
      <c r="F838" s="207" t="s">
        <v>1423</v>
      </c>
      <c r="G838" s="194" t="s">
        <v>1413</v>
      </c>
      <c r="H838" s="194" t="s">
        <v>1413</v>
      </c>
      <c r="I838" s="195">
        <v>0</v>
      </c>
      <c r="J838" s="226">
        <v>0</v>
      </c>
      <c r="K838" s="226">
        <v>0</v>
      </c>
      <c r="L838" s="218">
        <v>0</v>
      </c>
      <c r="M838" s="218">
        <v>0</v>
      </c>
      <c r="N838" s="218">
        <v>0</v>
      </c>
      <c r="O838" s="196"/>
      <c r="Q838" s="194" t="e">
        <f>VLOOKUP($A838,'[2]Project Data'!$C$6:$BS$682,67,FALSE)</f>
        <v>#N/A</v>
      </c>
    </row>
    <row r="839" spans="1:17" s="142" customFormat="1" ht="42" customHeight="1" x14ac:dyDescent="0.2">
      <c r="A839" s="243">
        <v>52</v>
      </c>
      <c r="B839" s="243" t="s">
        <v>717</v>
      </c>
      <c r="C839" s="243" t="s">
        <v>1408</v>
      </c>
      <c r="D839" s="244" t="str">
        <f t="shared" si="6"/>
        <v>PPL Rank: 52        
Winnebago                                         
Other - LSL Replacement - Cleveland Ave.</v>
      </c>
      <c r="E839" s="207" t="s">
        <v>1414</v>
      </c>
      <c r="F839" s="207">
        <v>9</v>
      </c>
      <c r="G839" s="194" t="s">
        <v>1413</v>
      </c>
      <c r="H839" s="194" t="s">
        <v>1415</v>
      </c>
      <c r="I839" s="195">
        <v>0</v>
      </c>
      <c r="J839" s="226">
        <v>0</v>
      </c>
      <c r="K839" s="226">
        <v>0</v>
      </c>
      <c r="L839" s="218">
        <v>0</v>
      </c>
      <c r="M839" s="218">
        <v>0</v>
      </c>
      <c r="N839" s="218">
        <v>0</v>
      </c>
      <c r="O839" s="196"/>
      <c r="Q839" s="194" t="e">
        <f>VLOOKUP($A839,'[2]Project Data'!$C$6:$BS$682,67,FALSE)</f>
        <v>#N/A</v>
      </c>
    </row>
    <row r="840" spans="1:17" s="142" customFormat="1" ht="42" customHeight="1" x14ac:dyDescent="0.2">
      <c r="A840" s="243">
        <v>435</v>
      </c>
      <c r="B840" s="243" t="s">
        <v>717</v>
      </c>
      <c r="C840" s="243" t="s">
        <v>779</v>
      </c>
      <c r="D840" s="244" t="str">
        <f t="shared" si="6"/>
        <v>PPL Rank: 435       
Winnebago                                         
Storage - Water Tank Rehabilitation</v>
      </c>
      <c r="E840" s="207" t="s">
        <v>1414</v>
      </c>
      <c r="F840" s="207">
        <v>9</v>
      </c>
      <c r="G840" s="194" t="s">
        <v>1413</v>
      </c>
      <c r="H840" s="194" t="s">
        <v>1413</v>
      </c>
      <c r="I840" s="195">
        <v>0</v>
      </c>
      <c r="J840" s="226">
        <v>0</v>
      </c>
      <c r="K840" s="226">
        <v>0</v>
      </c>
      <c r="L840" s="218">
        <v>0</v>
      </c>
      <c r="M840" s="218">
        <v>0</v>
      </c>
      <c r="N840" s="218">
        <v>0</v>
      </c>
      <c r="O840" s="196"/>
      <c r="Q840" s="194" t="e">
        <f>VLOOKUP($A840,'[2]Project Data'!$C$6:$BS$682,67,FALSE)</f>
        <v>#N/A</v>
      </c>
    </row>
    <row r="841" spans="1:17" s="142" customFormat="1" ht="42" customHeight="1" x14ac:dyDescent="0.2">
      <c r="A841" s="243">
        <v>460</v>
      </c>
      <c r="B841" s="243" t="s">
        <v>717</v>
      </c>
      <c r="C841" s="243" t="s">
        <v>1101</v>
      </c>
      <c r="D841" s="244" t="str">
        <f t="shared" si="6"/>
        <v>PPL Rank: 460       
Winnebago                                         
Watermain - Cleveland Ave W Imprvmnts</v>
      </c>
      <c r="E841" s="207" t="s">
        <v>1414</v>
      </c>
      <c r="F841" s="207">
        <v>9</v>
      </c>
      <c r="G841" s="194" t="s">
        <v>1415</v>
      </c>
      <c r="H841" s="194" t="s">
        <v>1413</v>
      </c>
      <c r="I841" s="195">
        <v>45008</v>
      </c>
      <c r="J841" s="226">
        <v>0</v>
      </c>
      <c r="K841" s="226">
        <v>2035295</v>
      </c>
      <c r="L841" s="218">
        <v>2035295.2000000002</v>
      </c>
      <c r="M841" s="218">
        <v>0</v>
      </c>
      <c r="N841" s="218">
        <v>0</v>
      </c>
      <c r="O841" s="196"/>
      <c r="Q841" s="194" t="e">
        <f>VLOOKUP($A841,'[2]Project Data'!$C$6:$BS$682,67,FALSE)</f>
        <v>#N/A</v>
      </c>
    </row>
    <row r="842" spans="1:17" s="142" customFormat="1" ht="42" customHeight="1" x14ac:dyDescent="0.2">
      <c r="A842" s="243">
        <v>48</v>
      </c>
      <c r="B842" s="243" t="s">
        <v>630</v>
      </c>
      <c r="C842" s="243" t="s">
        <v>974</v>
      </c>
      <c r="D842" s="244" t="str">
        <f t="shared" si="6"/>
        <v>PPL Rank: 48        
Winsted                                           
Treatment - Manganese Plant</v>
      </c>
      <c r="E842" s="207" t="s">
        <v>165</v>
      </c>
      <c r="F842" s="207" t="s">
        <v>1423</v>
      </c>
      <c r="G842" s="194" t="s">
        <v>1413</v>
      </c>
      <c r="H842" s="194" t="s">
        <v>1413</v>
      </c>
      <c r="I842" s="195">
        <v>0</v>
      </c>
      <c r="J842" s="226">
        <v>0</v>
      </c>
      <c r="K842" s="226">
        <v>0</v>
      </c>
      <c r="L842" s="218">
        <v>0</v>
      </c>
      <c r="M842" s="218">
        <v>0</v>
      </c>
      <c r="N842" s="218">
        <v>0</v>
      </c>
      <c r="O842" s="196"/>
      <c r="Q842" s="194" t="e">
        <f>VLOOKUP($A842,'[2]Project Data'!$C$6:$BS$682,67,FALSE)</f>
        <v>#N/A</v>
      </c>
    </row>
    <row r="843" spans="1:17" s="142" customFormat="1" ht="42" customHeight="1" x14ac:dyDescent="0.2">
      <c r="A843" s="243">
        <v>65</v>
      </c>
      <c r="B843" s="243" t="s">
        <v>630</v>
      </c>
      <c r="C843" s="243" t="s">
        <v>1016</v>
      </c>
      <c r="D843" s="244" t="str">
        <f t="shared" si="6"/>
        <v>PPL Rank: 65        
Winsted                                           
Other - LSL Replacement</v>
      </c>
      <c r="E843" s="207" t="s">
        <v>165</v>
      </c>
      <c r="F843" s="207" t="s">
        <v>1423</v>
      </c>
      <c r="G843" s="194" t="s">
        <v>1413</v>
      </c>
      <c r="H843" s="194" t="s">
        <v>1413</v>
      </c>
      <c r="I843" s="195">
        <v>0</v>
      </c>
      <c r="J843" s="226">
        <v>0</v>
      </c>
      <c r="K843" s="226">
        <v>0</v>
      </c>
      <c r="L843" s="218">
        <v>0</v>
      </c>
      <c r="M843" s="218">
        <v>0</v>
      </c>
      <c r="N843" s="218">
        <v>0</v>
      </c>
      <c r="O843" s="196"/>
      <c r="Q843" s="194" t="e">
        <f>VLOOKUP($A843,'[2]Project Data'!$C$6:$BS$682,67,FALSE)</f>
        <v>#N/A</v>
      </c>
    </row>
    <row r="844" spans="1:17" s="142" customFormat="1" ht="42" customHeight="1" x14ac:dyDescent="0.2">
      <c r="A844" s="243">
        <v>203</v>
      </c>
      <c r="B844" s="243" t="s">
        <v>630</v>
      </c>
      <c r="C844" s="243" t="s">
        <v>631</v>
      </c>
      <c r="D844" s="244" t="str">
        <f t="shared" si="6"/>
        <v>PPL Rank: 203       
Winsted                                           
Source - New Well #5</v>
      </c>
      <c r="E844" s="207" t="s">
        <v>165</v>
      </c>
      <c r="F844" s="207" t="s">
        <v>1423</v>
      </c>
      <c r="G844" s="194" t="s">
        <v>1413</v>
      </c>
      <c r="H844" s="194" t="s">
        <v>1415</v>
      </c>
      <c r="I844" s="195">
        <v>0</v>
      </c>
      <c r="J844" s="226">
        <v>0</v>
      </c>
      <c r="K844" s="226">
        <v>0</v>
      </c>
      <c r="L844" s="218">
        <v>0</v>
      </c>
      <c r="M844" s="218">
        <v>0</v>
      </c>
      <c r="N844" s="218">
        <v>0</v>
      </c>
      <c r="O844" s="196"/>
      <c r="Q844" s="194" t="e">
        <f>VLOOKUP($A844,'[2]Project Data'!$C$6:$BS$682,67,FALSE)</f>
        <v>#N/A</v>
      </c>
    </row>
    <row r="845" spans="1:17" s="142" customFormat="1" ht="42" customHeight="1" x14ac:dyDescent="0.2">
      <c r="A845" s="243">
        <v>204</v>
      </c>
      <c r="B845" s="243" t="s">
        <v>630</v>
      </c>
      <c r="C845" s="243" t="s">
        <v>632</v>
      </c>
      <c r="D845" s="244" t="str">
        <f t="shared" si="6"/>
        <v>PPL Rank: 204       
Winsted                                           
Watermain - CSAH 9 Looping w/Baker Ave</v>
      </c>
      <c r="E845" s="207" t="s">
        <v>165</v>
      </c>
      <c r="F845" s="207" t="s">
        <v>1423</v>
      </c>
      <c r="G845" s="194" t="s">
        <v>1413</v>
      </c>
      <c r="H845" s="194" t="s">
        <v>1413</v>
      </c>
      <c r="I845" s="195">
        <v>0</v>
      </c>
      <c r="J845" s="226">
        <v>0</v>
      </c>
      <c r="K845" s="226">
        <v>0</v>
      </c>
      <c r="L845" s="218">
        <v>0</v>
      </c>
      <c r="M845" s="218">
        <v>0</v>
      </c>
      <c r="N845" s="218">
        <v>0</v>
      </c>
      <c r="O845" s="196"/>
      <c r="Q845" s="194" t="e">
        <f>VLOOKUP($A845,'[2]Project Data'!$C$6:$BS$682,67,FALSE)</f>
        <v>#N/A</v>
      </c>
    </row>
    <row r="846" spans="1:17" s="142" customFormat="1" ht="42" customHeight="1" x14ac:dyDescent="0.2">
      <c r="A846" s="243">
        <v>543</v>
      </c>
      <c r="B846" s="243" t="s">
        <v>630</v>
      </c>
      <c r="C846" s="243" t="s">
        <v>1409</v>
      </c>
      <c r="D846" s="244" t="str">
        <f t="shared" si="6"/>
        <v>PPL Rank: 543       
Winsted                                           
Watermain - Fairlawn Ave. &amp; Loop</v>
      </c>
      <c r="E846" s="207" t="s">
        <v>165</v>
      </c>
      <c r="F846" s="207" t="s">
        <v>1423</v>
      </c>
      <c r="G846" s="194" t="s">
        <v>1413</v>
      </c>
      <c r="H846" s="194" t="s">
        <v>1413</v>
      </c>
      <c r="I846" s="195">
        <v>0</v>
      </c>
      <c r="J846" s="226">
        <v>0</v>
      </c>
      <c r="K846" s="226">
        <v>0</v>
      </c>
      <c r="L846" s="218">
        <v>0</v>
      </c>
      <c r="M846" s="218">
        <v>0</v>
      </c>
      <c r="N846" s="218">
        <v>0</v>
      </c>
      <c r="O846" s="196"/>
      <c r="Q846" s="194" t="e">
        <f>VLOOKUP($A846,'[2]Project Data'!$C$6:$BS$682,67,FALSE)</f>
        <v>#N/A</v>
      </c>
    </row>
    <row r="847" spans="1:17" s="142" customFormat="1" ht="42" customHeight="1" x14ac:dyDescent="0.2">
      <c r="A847" s="243">
        <v>741</v>
      </c>
      <c r="B847" s="243" t="s">
        <v>162</v>
      </c>
      <c r="C847" s="243" t="s">
        <v>633</v>
      </c>
      <c r="D847" s="244" t="str">
        <f t="shared" si="6"/>
        <v>PPL Rank: 741       
Winthrop                                          
Watermain - Replace First Street</v>
      </c>
      <c r="E847" s="207" t="s">
        <v>1414</v>
      </c>
      <c r="F847" s="207">
        <v>9</v>
      </c>
      <c r="G847" s="194" t="s">
        <v>1413</v>
      </c>
      <c r="H847" s="194" t="s">
        <v>1413</v>
      </c>
      <c r="I847" s="195">
        <v>0</v>
      </c>
      <c r="J847" s="226">
        <v>0</v>
      </c>
      <c r="K847" s="226">
        <v>0</v>
      </c>
      <c r="L847" s="218">
        <v>0</v>
      </c>
      <c r="M847" s="218">
        <v>0</v>
      </c>
      <c r="N847" s="218">
        <v>0</v>
      </c>
      <c r="O847" s="196"/>
      <c r="Q847" s="194" t="e">
        <f>VLOOKUP($A847,'[2]Project Data'!$C$6:$BS$682,67,FALSE)</f>
        <v>#N/A</v>
      </c>
    </row>
    <row r="848" spans="1:17" s="142" customFormat="1" ht="42" customHeight="1" x14ac:dyDescent="0.2">
      <c r="A848" s="243">
        <v>377</v>
      </c>
      <c r="B848" s="243" t="s">
        <v>718</v>
      </c>
      <c r="C848" s="243" t="s">
        <v>780</v>
      </c>
      <c r="D848" s="244" t="str">
        <f t="shared" si="6"/>
        <v>PPL Rank: 377       
Winton                                            
Source - Pumphouse</v>
      </c>
      <c r="E848" s="207" t="s">
        <v>1416</v>
      </c>
      <c r="F848" s="207" t="s">
        <v>1422</v>
      </c>
      <c r="G848" s="194" t="s">
        <v>1413</v>
      </c>
      <c r="H848" s="194" t="s">
        <v>1413</v>
      </c>
      <c r="I848" s="195">
        <v>0</v>
      </c>
      <c r="J848" s="226">
        <v>0</v>
      </c>
      <c r="K848" s="226">
        <v>0</v>
      </c>
      <c r="L848" s="218">
        <v>0</v>
      </c>
      <c r="M848" s="218" t="s">
        <v>1431</v>
      </c>
      <c r="N848" s="218">
        <v>0</v>
      </c>
      <c r="O848" s="196"/>
      <c r="Q848" s="194" t="e">
        <f>VLOOKUP($A848,'[2]Project Data'!$C$6:$BS$682,67,FALSE)</f>
        <v>#N/A</v>
      </c>
    </row>
    <row r="849" spans="1:17" s="142" customFormat="1" ht="42" customHeight="1" x14ac:dyDescent="0.2">
      <c r="A849" s="243">
        <v>378</v>
      </c>
      <c r="B849" s="243" t="s">
        <v>718</v>
      </c>
      <c r="C849" s="243" t="s">
        <v>781</v>
      </c>
      <c r="D849" s="244" t="str">
        <f t="shared" si="6"/>
        <v>PPL Rank: 378       
Winton                                            
Storage - Vault Improvements</v>
      </c>
      <c r="E849" s="207" t="s">
        <v>1416</v>
      </c>
      <c r="F849" s="207" t="s">
        <v>1422</v>
      </c>
      <c r="G849" s="194" t="s">
        <v>1413</v>
      </c>
      <c r="H849" s="194" t="s">
        <v>1413</v>
      </c>
      <c r="I849" s="195">
        <v>0</v>
      </c>
      <c r="J849" s="226">
        <v>0</v>
      </c>
      <c r="K849" s="226">
        <v>0</v>
      </c>
      <c r="L849" s="218">
        <v>0</v>
      </c>
      <c r="M849" s="218" t="s">
        <v>1431</v>
      </c>
      <c r="N849" s="218">
        <v>0</v>
      </c>
      <c r="O849" s="196"/>
      <c r="Q849" s="194" t="e">
        <f>VLOOKUP($A849,'[2]Project Data'!$C$6:$BS$682,67,FALSE)</f>
        <v>#N/A</v>
      </c>
    </row>
    <row r="850" spans="1:17" s="142" customFormat="1" ht="42" customHeight="1" x14ac:dyDescent="0.2">
      <c r="A850" s="243">
        <v>379</v>
      </c>
      <c r="B850" s="243" t="s">
        <v>718</v>
      </c>
      <c r="C850" s="243" t="s">
        <v>782</v>
      </c>
      <c r="D850" s="244" t="str">
        <f t="shared" si="6"/>
        <v>PPL Rank: 379       
Winton                                            
Watermain - Repl - 4 Zones</v>
      </c>
      <c r="E850" s="207" t="s">
        <v>1416</v>
      </c>
      <c r="F850" s="207" t="s">
        <v>1422</v>
      </c>
      <c r="G850" s="194" t="s">
        <v>1413</v>
      </c>
      <c r="H850" s="194" t="s">
        <v>1413</v>
      </c>
      <c r="I850" s="195">
        <v>0</v>
      </c>
      <c r="J850" s="226">
        <v>0</v>
      </c>
      <c r="K850" s="226">
        <v>0</v>
      </c>
      <c r="L850" s="218">
        <v>0</v>
      </c>
      <c r="M850" s="218" t="s">
        <v>1431</v>
      </c>
      <c r="N850" s="218">
        <v>0</v>
      </c>
      <c r="O850" s="196"/>
      <c r="Q850" s="194" t="e">
        <f>VLOOKUP($A850,'[2]Project Data'!$C$6:$BS$682,67,FALSE)</f>
        <v>#N/A</v>
      </c>
    </row>
    <row r="851" spans="1:17" s="142" customFormat="1" ht="42" customHeight="1" x14ac:dyDescent="0.2">
      <c r="A851" s="243">
        <v>93</v>
      </c>
      <c r="B851" s="243" t="s">
        <v>163</v>
      </c>
      <c r="C851" s="243" t="s">
        <v>1016</v>
      </c>
      <c r="D851" s="244" t="str">
        <f t="shared" si="6"/>
        <v>PPL Rank: 93        
Wood Lake                                         
Other - LSL Replacement</v>
      </c>
      <c r="E851" s="207" t="s">
        <v>165</v>
      </c>
      <c r="F851" s="207" t="s">
        <v>1421</v>
      </c>
      <c r="G851" s="194" t="s">
        <v>1413</v>
      </c>
      <c r="H851" s="194" t="s">
        <v>1413</v>
      </c>
      <c r="I851" s="195">
        <v>0</v>
      </c>
      <c r="J851" s="226">
        <v>0</v>
      </c>
      <c r="K851" s="226">
        <v>0</v>
      </c>
      <c r="L851" s="218">
        <v>0</v>
      </c>
      <c r="M851" s="218">
        <v>0</v>
      </c>
      <c r="N851" s="218">
        <v>0</v>
      </c>
      <c r="O851" s="196"/>
      <c r="Q851" s="194" t="e">
        <f>VLOOKUP($A851,'[2]Project Data'!$C$6:$BS$682,67,FALSE)</f>
        <v>#N/A</v>
      </c>
    </row>
    <row r="852" spans="1:17" s="142" customFormat="1" ht="42" customHeight="1" x14ac:dyDescent="0.2">
      <c r="A852" s="243">
        <v>597</v>
      </c>
      <c r="B852" s="243" t="s">
        <v>163</v>
      </c>
      <c r="C852" s="243" t="s">
        <v>634</v>
      </c>
      <c r="D852" s="244" t="str">
        <f t="shared" si="6"/>
        <v>PPL Rank: 597       
Wood Lake                                         
Watermain - Repl Cast Iron &amp; AC Mains</v>
      </c>
      <c r="E852" s="207" t="s">
        <v>165</v>
      </c>
      <c r="F852" s="207" t="s">
        <v>1421</v>
      </c>
      <c r="G852" s="194" t="s">
        <v>1413</v>
      </c>
      <c r="H852" s="194" t="s">
        <v>1413</v>
      </c>
      <c r="I852" s="195">
        <v>0</v>
      </c>
      <c r="J852" s="226">
        <v>0</v>
      </c>
      <c r="K852" s="226">
        <v>0</v>
      </c>
      <c r="L852" s="218">
        <v>3780000</v>
      </c>
      <c r="M852" s="218" t="s">
        <v>1435</v>
      </c>
      <c r="N852" s="218">
        <v>3920000</v>
      </c>
      <c r="O852" s="196"/>
      <c r="Q852" s="194" t="e">
        <f>VLOOKUP($A852,'[2]Project Data'!$C$6:$BS$682,67,FALSE)</f>
        <v>#N/A</v>
      </c>
    </row>
    <row r="853" spans="1:17" s="142" customFormat="1" ht="42" customHeight="1" x14ac:dyDescent="0.2">
      <c r="A853" s="243">
        <v>598</v>
      </c>
      <c r="B853" s="243" t="s">
        <v>163</v>
      </c>
      <c r="C853" s="243" t="s">
        <v>523</v>
      </c>
      <c r="D853" s="244" t="str">
        <f t="shared" ref="D853:D862" si="7">"PPL Rank: "&amp;A853&amp;REPT(" ",10-LEN(A853))&amp;CHAR(10)&amp;B853&amp;REPT(" ",50-LEN(B853))&amp;CHAR(10)&amp;C853</f>
        <v>PPL Rank: 598       
Wood Lake                                         
Storage - Repl Tower</v>
      </c>
      <c r="E853" s="207" t="s">
        <v>165</v>
      </c>
      <c r="F853" s="207" t="s">
        <v>1421</v>
      </c>
      <c r="G853" s="194" t="s">
        <v>1413</v>
      </c>
      <c r="H853" s="194" t="s">
        <v>1413</v>
      </c>
      <c r="I853" s="195">
        <v>0</v>
      </c>
      <c r="J853" s="226">
        <v>0</v>
      </c>
      <c r="K853" s="226">
        <v>0</v>
      </c>
      <c r="L853" s="218">
        <v>715482.27616395382</v>
      </c>
      <c r="M853" s="218" t="s">
        <v>1435</v>
      </c>
      <c r="N853" s="218">
        <v>1140750</v>
      </c>
      <c r="O853" s="196"/>
      <c r="Q853" s="194" t="e">
        <f>VLOOKUP($A853,'[2]Project Data'!$C$6:$BS$682,67,FALSE)</f>
        <v>#N/A</v>
      </c>
    </row>
    <row r="854" spans="1:17" s="142" customFormat="1" ht="42" customHeight="1" x14ac:dyDescent="0.2">
      <c r="A854" s="243">
        <v>837</v>
      </c>
      <c r="B854" s="243" t="s">
        <v>956</v>
      </c>
      <c r="C854" s="243" t="s">
        <v>1102</v>
      </c>
      <c r="D854" s="244" t="str">
        <f t="shared" si="7"/>
        <v>PPL Rank: 837       
Woodbury                                          
Source - East Wellfield Pumping Upgrades</v>
      </c>
      <c r="E854" s="207" t="s">
        <v>1420</v>
      </c>
      <c r="F854" s="207">
        <v>11</v>
      </c>
      <c r="G854" s="194" t="s">
        <v>1413</v>
      </c>
      <c r="H854" s="194" t="s">
        <v>1413</v>
      </c>
      <c r="I854" s="195">
        <v>0</v>
      </c>
      <c r="J854" s="226">
        <v>0</v>
      </c>
      <c r="K854" s="226">
        <v>0</v>
      </c>
      <c r="L854" s="218">
        <v>0</v>
      </c>
      <c r="M854" s="218">
        <v>0</v>
      </c>
      <c r="N854" s="218">
        <v>0</v>
      </c>
      <c r="O854" s="196"/>
      <c r="Q854" s="194" t="e">
        <f>VLOOKUP($A854,'[2]Project Data'!$C$6:$BS$682,67,FALSE)</f>
        <v>#N/A</v>
      </c>
    </row>
    <row r="855" spans="1:17" s="142" customFormat="1" ht="42" customHeight="1" x14ac:dyDescent="0.2">
      <c r="A855" s="243">
        <v>841</v>
      </c>
      <c r="B855" s="243" t="s">
        <v>956</v>
      </c>
      <c r="C855" s="243" t="s">
        <v>1410</v>
      </c>
      <c r="D855" s="244" t="str">
        <f t="shared" si="7"/>
        <v xml:space="preserve">PPL Rank: 841       
Woodbury                                          
Source  - Manifold Pipe Project </v>
      </c>
      <c r="E855" s="207" t="s">
        <v>1420</v>
      </c>
      <c r="F855" s="207">
        <v>11</v>
      </c>
      <c r="G855" s="194" t="s">
        <v>1413</v>
      </c>
      <c r="H855" s="194" t="s">
        <v>1413</v>
      </c>
      <c r="I855" s="195">
        <v>0</v>
      </c>
      <c r="J855" s="226">
        <v>0</v>
      </c>
      <c r="K855" s="226">
        <v>0</v>
      </c>
      <c r="L855" s="218">
        <v>0</v>
      </c>
      <c r="M855" s="218">
        <v>0</v>
      </c>
      <c r="N855" s="218">
        <v>0</v>
      </c>
      <c r="O855" s="196"/>
      <c r="Q855" s="194" t="e">
        <f>VLOOKUP($A855,'[2]Project Data'!$C$6:$BS$682,67,FALSE)</f>
        <v>#N/A</v>
      </c>
    </row>
    <row r="856" spans="1:17" s="142" customFormat="1" ht="42" customHeight="1" x14ac:dyDescent="0.2">
      <c r="A856" s="243">
        <v>191</v>
      </c>
      <c r="B856" s="243" t="s">
        <v>957</v>
      </c>
      <c r="C856" s="243" t="s">
        <v>321</v>
      </c>
      <c r="D856" s="244" t="str">
        <f t="shared" si="7"/>
        <v>PPL Rank: 191       
Worthington                                       
Treatment - Plant Rehab</v>
      </c>
      <c r="E856" s="207" t="s">
        <v>1417</v>
      </c>
      <c r="F856" s="207">
        <v>8</v>
      </c>
      <c r="G856" s="194" t="s">
        <v>1413</v>
      </c>
      <c r="H856" s="194" t="s">
        <v>1413</v>
      </c>
      <c r="I856" s="195">
        <v>0</v>
      </c>
      <c r="J856" s="226">
        <v>0</v>
      </c>
      <c r="K856" s="226">
        <v>0</v>
      </c>
      <c r="L856" s="218">
        <v>0</v>
      </c>
      <c r="M856" s="218">
        <v>0</v>
      </c>
      <c r="N856" s="218">
        <v>0</v>
      </c>
      <c r="O856" s="196"/>
      <c r="Q856" s="194" t="e">
        <f>VLOOKUP($A856,'[2]Project Data'!$C$6:$BS$682,67,FALSE)</f>
        <v>#N/A</v>
      </c>
    </row>
    <row r="857" spans="1:17" s="142" customFormat="1" ht="42" customHeight="1" x14ac:dyDescent="0.2">
      <c r="A857" s="243">
        <v>711</v>
      </c>
      <c r="B857" s="243" t="s">
        <v>635</v>
      </c>
      <c r="C857" s="243" t="s">
        <v>636</v>
      </c>
      <c r="D857" s="244" t="str">
        <f t="shared" si="7"/>
        <v>PPL Rank: 711       
Wykoff                                            
Watermain - County Road 5</v>
      </c>
      <c r="E857" s="207" t="s">
        <v>1414</v>
      </c>
      <c r="F857" s="207">
        <v>10</v>
      </c>
      <c r="G857" s="194" t="s">
        <v>1413</v>
      </c>
      <c r="H857" s="194" t="s">
        <v>1413</v>
      </c>
      <c r="I857" s="195">
        <v>0</v>
      </c>
      <c r="J857" s="226">
        <v>0</v>
      </c>
      <c r="K857" s="226">
        <v>0</v>
      </c>
      <c r="L857" s="218">
        <v>0</v>
      </c>
      <c r="M857" s="218">
        <v>0</v>
      </c>
      <c r="N857" s="218">
        <v>0</v>
      </c>
      <c r="O857" s="196"/>
      <c r="Q857" s="194" t="e">
        <f>VLOOKUP($A857,'[2]Project Data'!$C$6:$BS$682,67,FALSE)</f>
        <v>#N/A</v>
      </c>
    </row>
    <row r="858" spans="1:17" s="142" customFormat="1" ht="42" customHeight="1" x14ac:dyDescent="0.2">
      <c r="A858" s="243">
        <v>128</v>
      </c>
      <c r="B858" s="243" t="s">
        <v>637</v>
      </c>
      <c r="C858" s="243" t="s">
        <v>380</v>
      </c>
      <c r="D858" s="244" t="str">
        <f t="shared" si="7"/>
        <v>PPL Rank: 128       
Wyoming                                           
Treatment - New Ra/Fe/Mn Plant</v>
      </c>
      <c r="E858" s="207" t="s">
        <v>165</v>
      </c>
      <c r="F858" s="207" t="s">
        <v>1426</v>
      </c>
      <c r="G858" s="194" t="s">
        <v>1413</v>
      </c>
      <c r="H858" s="194" t="s">
        <v>1413</v>
      </c>
      <c r="I858" s="195">
        <v>0</v>
      </c>
      <c r="J858" s="226">
        <v>0</v>
      </c>
      <c r="K858" s="226">
        <v>0</v>
      </c>
      <c r="L858" s="218">
        <v>0</v>
      </c>
      <c r="M858" s="218">
        <v>0</v>
      </c>
      <c r="N858" s="218">
        <v>0</v>
      </c>
      <c r="O858" s="196"/>
      <c r="Q858" s="194" t="e">
        <f>VLOOKUP($A858,'[2]Project Data'!$C$6:$BS$682,67,FALSE)</f>
        <v>#N/A</v>
      </c>
    </row>
    <row r="859" spans="1:17" s="142" customFormat="1" ht="42" customHeight="1" x14ac:dyDescent="0.2">
      <c r="A859" s="243">
        <v>229</v>
      </c>
      <c r="B859" s="243" t="s">
        <v>638</v>
      </c>
      <c r="C859" s="243" t="s">
        <v>770</v>
      </c>
      <c r="D859" s="244" t="str">
        <f t="shared" si="7"/>
        <v>PPL Rank: 229       
Zimmerman                                         
Treatment - New Pressure Filter Plant</v>
      </c>
      <c r="E859" s="207" t="s">
        <v>165</v>
      </c>
      <c r="F859" s="207" t="s">
        <v>1419</v>
      </c>
      <c r="G859" s="194" t="s">
        <v>1415</v>
      </c>
      <c r="H859" s="194" t="s">
        <v>1413</v>
      </c>
      <c r="I859" s="195">
        <v>44656</v>
      </c>
      <c r="J859" s="226">
        <v>45209</v>
      </c>
      <c r="K859" s="226">
        <v>0</v>
      </c>
      <c r="L859" s="218">
        <v>0</v>
      </c>
      <c r="M859" s="218">
        <v>0</v>
      </c>
      <c r="N859" s="218">
        <v>0</v>
      </c>
      <c r="O859" s="196"/>
      <c r="Q859" s="194" t="e">
        <f>VLOOKUP($A859,'[2]Project Data'!$C$6:$BS$682,67,FALSE)</f>
        <v>#N/A</v>
      </c>
    </row>
    <row r="860" spans="1:17" s="142" customFormat="1" ht="42" customHeight="1" x14ac:dyDescent="0.2">
      <c r="A860" s="243">
        <v>244</v>
      </c>
      <c r="B860" s="243" t="s">
        <v>638</v>
      </c>
      <c r="C860" s="243" t="s">
        <v>783</v>
      </c>
      <c r="D860" s="244" t="str">
        <f t="shared" si="7"/>
        <v>PPL Rank: 244       
Zimmerman                                         
Storage - New 0.4 MG Tower</v>
      </c>
      <c r="E860" s="207" t="s">
        <v>165</v>
      </c>
      <c r="F860" s="207" t="s">
        <v>1419</v>
      </c>
      <c r="G860" s="194" t="s">
        <v>1415</v>
      </c>
      <c r="H860" s="194" t="s">
        <v>1413</v>
      </c>
      <c r="I860" s="195">
        <v>44656</v>
      </c>
      <c r="J860" s="226">
        <v>45209</v>
      </c>
      <c r="K860" s="226">
        <v>0</v>
      </c>
      <c r="L860" s="218">
        <v>0</v>
      </c>
      <c r="M860" s="218">
        <v>0</v>
      </c>
      <c r="N860" s="218">
        <v>0</v>
      </c>
      <c r="O860" s="196"/>
      <c r="Q860" s="194" t="e">
        <f>VLOOKUP($A860,'[2]Project Data'!$C$6:$BS$682,67,FALSE)</f>
        <v>#N/A</v>
      </c>
    </row>
    <row r="861" spans="1:17" s="142" customFormat="1" ht="42" customHeight="1" x14ac:dyDescent="0.2">
      <c r="A861" s="243">
        <v>615</v>
      </c>
      <c r="B861" s="243" t="s">
        <v>638</v>
      </c>
      <c r="C861" s="243" t="s">
        <v>639</v>
      </c>
      <c r="D861" s="244" t="str">
        <f t="shared" si="7"/>
        <v>PPL Rank: 615       
Zimmerman                                         
Treatment - Upgrade SCADA</v>
      </c>
      <c r="E861" s="207" t="s">
        <v>165</v>
      </c>
      <c r="F861" s="207" t="s">
        <v>1419</v>
      </c>
      <c r="G861" s="194" t="s">
        <v>1413</v>
      </c>
      <c r="H861" s="194" t="s">
        <v>1415</v>
      </c>
      <c r="I861" s="195">
        <v>45068</v>
      </c>
      <c r="J861" s="226">
        <v>0</v>
      </c>
      <c r="K861" s="226">
        <v>0</v>
      </c>
      <c r="L861" s="218">
        <v>0</v>
      </c>
      <c r="M861" s="218">
        <v>0</v>
      </c>
      <c r="N861" s="218">
        <v>0</v>
      </c>
      <c r="O861" s="196"/>
      <c r="Q861" s="194" t="e">
        <f>VLOOKUP($A861,'[2]Project Data'!$C$6:$BS$682,67,FALSE)</f>
        <v>#N/A</v>
      </c>
    </row>
    <row r="862" spans="1:17" s="142" customFormat="1" ht="42" customHeight="1" x14ac:dyDescent="0.2">
      <c r="A862" s="243">
        <v>616</v>
      </c>
      <c r="B862" s="243" t="s">
        <v>638</v>
      </c>
      <c r="C862" s="243" t="s">
        <v>640</v>
      </c>
      <c r="D862" s="244" t="str">
        <f t="shared" si="7"/>
        <v>PPL Rank: 616       
Zimmerman                                         
Watermain - Repl Lake Fremont Area</v>
      </c>
      <c r="E862" s="207" t="s">
        <v>165</v>
      </c>
      <c r="F862" s="207" t="s">
        <v>1419</v>
      </c>
      <c r="G862" s="194" t="s">
        <v>1413</v>
      </c>
      <c r="H862" s="194" t="s">
        <v>1415</v>
      </c>
      <c r="I862" s="195">
        <v>45068</v>
      </c>
      <c r="J862" s="226">
        <v>0</v>
      </c>
      <c r="K862" s="226">
        <v>0</v>
      </c>
      <c r="L862" s="218">
        <v>0</v>
      </c>
      <c r="M862" s="218">
        <v>0</v>
      </c>
      <c r="N862" s="218">
        <v>0</v>
      </c>
      <c r="O862" s="196"/>
      <c r="Q862" s="194" t="e">
        <f>VLOOKUP($A862,'[2]Project Data'!$C$6:$BS$682,67,FALSE)</f>
        <v>#N/A</v>
      </c>
    </row>
    <row r="863" spans="1:17" s="248" customFormat="1" ht="42" customHeight="1" x14ac:dyDescent="0.2">
      <c r="A863" s="245" t="s">
        <v>859</v>
      </c>
      <c r="B863" s="245" t="s">
        <v>859</v>
      </c>
      <c r="C863" s="245" t="s">
        <v>859</v>
      </c>
      <c r="D863" s="245" t="s">
        <v>859</v>
      </c>
      <c r="E863" s="245" t="s">
        <v>859</v>
      </c>
      <c r="F863" s="245" t="s">
        <v>859</v>
      </c>
      <c r="G863" s="245" t="s">
        <v>859</v>
      </c>
      <c r="H863" s="245" t="s">
        <v>859</v>
      </c>
      <c r="I863" s="253" t="s">
        <v>859</v>
      </c>
      <c r="J863" s="246" t="s">
        <v>859</v>
      </c>
      <c r="K863" s="246" t="s">
        <v>859</v>
      </c>
      <c r="L863" s="247" t="s">
        <v>859</v>
      </c>
      <c r="M863" s="247" t="s">
        <v>859</v>
      </c>
      <c r="N863" s="247" t="s">
        <v>859</v>
      </c>
      <c r="O863" s="245" t="s">
        <v>859</v>
      </c>
      <c r="P863" s="245" t="s">
        <v>859</v>
      </c>
      <c r="Q863" s="245" t="s">
        <v>859</v>
      </c>
    </row>
  </sheetData>
  <printOptions horizontalCentered="1" gridLines="1"/>
  <pageMargins left="0.25" right="0.25" top="0.25" bottom="0.25" header="0.5" footer="0.25"/>
  <pageSetup scale="74" fitToHeight="25" orientation="landscape" r:id="rId1"/>
  <headerFooter alignWithMargins="0">
    <oddFooter>&amp;LMPFA Financial Mgmt&amp;C&amp;D&amp;R&amp;F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B7E791-B328-45B9-869F-93AC75DA63F1}"/>
</file>

<file path=customXml/itemProps2.xml><?xml version="1.0" encoding="utf-8"?>
<ds:datastoreItem xmlns:ds="http://schemas.openxmlformats.org/officeDocument/2006/customXml" ds:itemID="{7D0C384B-71E7-41C8-98C1-C780D54032DC}"/>
</file>

<file path=customXml/itemProps3.xml><?xml version="1.0" encoding="utf-8"?>
<ds:datastoreItem xmlns:ds="http://schemas.openxmlformats.org/officeDocument/2006/customXml" ds:itemID="{F9FD8331-BB7C-4BE1-B4F0-21E0D29234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Proj Wkst</vt:lpstr>
      <vt:lpstr>Instructions</vt:lpstr>
      <vt:lpstr>table_CW</vt:lpstr>
      <vt:lpstr>table_DW</vt:lpstr>
      <vt:lpstr>Clean_Water</vt:lpstr>
      <vt:lpstr>Drinking_Water</vt:lpstr>
      <vt:lpstr>Instructions!Print_Area</vt:lpstr>
      <vt:lpstr>'Proj Wkst'!Print_Area</vt:lpstr>
      <vt:lpstr>table_CW!Print_Area</vt:lpstr>
      <vt:lpstr>table_DW!Print_Area</vt:lpstr>
      <vt:lpstr>table_CW!Print_Titles</vt:lpstr>
      <vt:lpstr>table_DW!Print_Titles</vt:lpstr>
    </vt:vector>
  </TitlesOfParts>
  <Company>DEED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jfreeman</dc:creator>
  <cp:lastModifiedBy>Sowada, Amanda (PFA)</cp:lastModifiedBy>
  <cp:lastPrinted>2022-11-22T21:27:22Z</cp:lastPrinted>
  <dcterms:created xsi:type="dcterms:W3CDTF">2009-10-21T20:53:23Z</dcterms:created>
  <dcterms:modified xsi:type="dcterms:W3CDTF">2023-12-29T14:51:36Z</dcterms:modified>
</cp:coreProperties>
</file>