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dmin\Website\Changes to Site\11-18\"/>
    </mc:Choice>
  </mc:AlternateContent>
  <bookViews>
    <workbookView xWindow="480" yWindow="75" windowWidth="11355" windowHeight="8385"/>
  </bookViews>
  <sheets>
    <sheet name="Form 3a O&amp;M" sheetId="2" r:id="rId1"/>
    <sheet name="Form 3b System Costs" sheetId="1" r:id="rId2"/>
    <sheet name="Form 4 Project Budget" sheetId="4" r:id="rId3"/>
    <sheet name="Cash Flow Projection" sheetId="7" r:id="rId4"/>
  </sheets>
  <definedNames>
    <definedName name="_xlnm.Print_Area" localSheetId="3">'Cash Flow Projection'!$A$1:$N$38</definedName>
    <definedName name="_xlnm.Print_Area" localSheetId="0">'Form 3a O&amp;M'!$A$1:$D$48</definedName>
    <definedName name="_xlnm.Print_Area" localSheetId="1">'Form 3b System Costs'!$A$1:$H$48</definedName>
    <definedName name="_xlnm.Print_Area" localSheetId="2">'Form 4 Project Budget'!$A$1:$I$30</definedName>
  </definedNames>
  <calcPr calcId="152511"/>
</workbook>
</file>

<file path=xl/calcChain.xml><?xml version="1.0" encoding="utf-8"?>
<calcChain xmlns="http://schemas.openxmlformats.org/spreadsheetml/2006/main">
  <c r="D7" i="7" l="1"/>
  <c r="D5" i="7"/>
  <c r="G43" i="1" l="1"/>
  <c r="H16" i="1" l="1"/>
  <c r="H17" i="1"/>
  <c r="H15" i="1"/>
  <c r="H14" i="1"/>
  <c r="H13" i="1"/>
  <c r="H12" i="1"/>
  <c r="G18" i="1" l="1"/>
  <c r="G19" i="1" l="1"/>
  <c r="G22" i="1" s="1"/>
  <c r="G23" i="1"/>
  <c r="E31" i="1" s="1"/>
  <c r="M7" i="7" s="1"/>
  <c r="E29" i="1" l="1"/>
  <c r="D7" i="1"/>
  <c r="B13" i="7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F5" i="4" l="1"/>
  <c r="C5" i="4"/>
  <c r="G27" i="1"/>
  <c r="D6" i="1"/>
  <c r="D5" i="1"/>
  <c r="D31" i="2"/>
  <c r="D32" i="2" s="1"/>
  <c r="D15" i="7" l="1"/>
  <c r="I14" i="4"/>
  <c r="I13" i="4"/>
  <c r="D16" i="7" l="1"/>
  <c r="I23" i="4"/>
  <c r="D17" i="7" l="1"/>
  <c r="D18" i="7" s="1"/>
  <c r="D19" i="7" s="1"/>
  <c r="D20" i="7" l="1"/>
  <c r="D21" i="7" s="1"/>
  <c r="D22" i="7" s="1"/>
  <c r="D23" i="7" s="1"/>
  <c r="D24" i="7" s="1"/>
  <c r="D25" i="7" l="1"/>
  <c r="D26" i="7" s="1"/>
  <c r="D27" i="7" s="1"/>
  <c r="D28" i="7" s="1"/>
  <c r="D29" i="7" l="1"/>
  <c r="D30" i="7" s="1"/>
  <c r="D31" i="7" s="1"/>
  <c r="D32" i="7" s="1"/>
  <c r="D33" i="7" s="1"/>
  <c r="D34" i="7" s="1"/>
  <c r="D35" i="7" s="1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G26" i="1"/>
  <c r="G32" i="1" l="1"/>
  <c r="E25" i="7"/>
  <c r="M25" i="7" s="1"/>
  <c r="E21" i="7"/>
  <c r="M21" i="7" s="1"/>
  <c r="E19" i="7"/>
  <c r="M19" i="7" s="1"/>
  <c r="E18" i="7"/>
  <c r="M18" i="7" s="1"/>
  <c r="E17" i="7"/>
  <c r="M17" i="7" s="1"/>
  <c r="E16" i="7"/>
  <c r="M16" i="7" s="1"/>
  <c r="E22" i="7" s="1"/>
  <c r="M22" i="7" s="1"/>
  <c r="E15" i="7"/>
  <c r="M15" i="7" s="1"/>
  <c r="E14" i="7"/>
  <c r="E13" i="7"/>
  <c r="E28" i="7" l="1"/>
  <c r="M28" i="7" s="1"/>
  <c r="E27" i="7"/>
  <c r="M27" i="7" s="1"/>
  <c r="E23" i="7"/>
  <c r="M23" i="7" s="1"/>
  <c r="E24" i="7"/>
  <c r="M24" i="7" s="1"/>
  <c r="E31" i="7"/>
  <c r="M31" i="7" s="1"/>
  <c r="M14" i="7"/>
  <c r="M13" i="7"/>
  <c r="F25" i="4"/>
  <c r="F26" i="4" s="1"/>
  <c r="I26" i="4" s="1"/>
  <c r="G36" i="1"/>
  <c r="I24" i="4"/>
  <c r="I21" i="4"/>
  <c r="I20" i="4"/>
  <c r="I19" i="4"/>
  <c r="I25" i="4" s="1"/>
  <c r="I10" i="4"/>
  <c r="I11" i="4"/>
  <c r="I12" i="4"/>
  <c r="I15" i="4"/>
  <c r="I16" i="4"/>
  <c r="H17" i="4"/>
  <c r="H25" i="4"/>
  <c r="G17" i="4"/>
  <c r="G25" i="4"/>
  <c r="F17" i="4"/>
  <c r="G41" i="1" l="1"/>
  <c r="G37" i="1"/>
  <c r="G45" i="1" s="1"/>
  <c r="G44" i="1"/>
  <c r="G47" i="1" s="1"/>
  <c r="G48" i="1" s="1"/>
  <c r="I17" i="4"/>
  <c r="F27" i="4"/>
  <c r="G27" i="4"/>
  <c r="H27" i="4"/>
  <c r="E20" i="7"/>
  <c r="M20" i="7" s="1"/>
  <c r="E26" i="7" s="1"/>
  <c r="M26" i="7" s="1"/>
  <c r="E34" i="7"/>
  <c r="M34" i="7" s="1"/>
  <c r="E29" i="7"/>
  <c r="M29" i="7" s="1"/>
  <c r="E33" i="7"/>
  <c r="M33" i="7" s="1"/>
  <c r="E30" i="7"/>
  <c r="M30" i="7" s="1"/>
  <c r="I27" i="4" l="1"/>
  <c r="E32" i="7"/>
  <c r="M32" i="7" s="1"/>
  <c r="E35" i="7"/>
  <c r="M35" i="7" s="1"/>
</calcChain>
</file>

<file path=xl/sharedStrings.xml><?xml version="1.0" encoding="utf-8"?>
<sst xmlns="http://schemas.openxmlformats.org/spreadsheetml/2006/main" count="174" uniqueCount="136">
  <si>
    <t>Estimated When Project Begins Operation</t>
  </si>
  <si>
    <t>A.</t>
  </si>
  <si>
    <t>B.</t>
  </si>
  <si>
    <t>Project Name:</t>
  </si>
  <si>
    <t>C.</t>
  </si>
  <si>
    <t>Total annual system costs</t>
  </si>
  <si>
    <t>Residential HH (billed individually):</t>
  </si>
  <si>
    <t>Nonresidential:</t>
  </si>
  <si>
    <t>i) connections</t>
  </si>
  <si>
    <t>iii) percentage of system use:</t>
  </si>
  <si>
    <t>ii) ERU's</t>
  </si>
  <si>
    <t>i) average cost per household - annual</t>
  </si>
  <si>
    <t>ii) average cost per household - monthly</t>
  </si>
  <si>
    <t>Date:</t>
  </si>
  <si>
    <t>Wastewater</t>
  </si>
  <si>
    <t>1.</t>
  </si>
  <si>
    <t>Total</t>
  </si>
  <si>
    <t>Minnesota Public Facilities Authority</t>
  </si>
  <si>
    <t>Chemicals and Supplies</t>
  </si>
  <si>
    <t>Printing/Publishing/Postage</t>
  </si>
  <si>
    <t>Testing</t>
  </si>
  <si>
    <t>Training</t>
  </si>
  <si>
    <t>Firm/Organization:</t>
  </si>
  <si>
    <t>Title:</t>
  </si>
  <si>
    <t>Name of Person Filling Out This Form:</t>
  </si>
  <si>
    <t>Non-Construction Costs</t>
  </si>
  <si>
    <t>Start Date</t>
  </si>
  <si>
    <t>End Date</t>
  </si>
  <si>
    <t>Other Funding (name source)</t>
  </si>
  <si>
    <t>PFA</t>
  </si>
  <si>
    <t>Project Cost</t>
  </si>
  <si>
    <t>2.</t>
  </si>
  <si>
    <t>D.</t>
  </si>
  <si>
    <t>E.</t>
  </si>
  <si>
    <t>Non-Construction Subtotal</t>
  </si>
  <si>
    <t>F.</t>
  </si>
  <si>
    <t>G.</t>
  </si>
  <si>
    <t>3.</t>
  </si>
  <si>
    <t>Contingencies (up to 5% of construction subtotal</t>
  </si>
  <si>
    <t>Project Total</t>
  </si>
  <si>
    <t>Notes:</t>
  </si>
  <si>
    <t>(1)</t>
  </si>
  <si>
    <t>(2)</t>
  </si>
  <si>
    <t>After as-bid project costs are known, a revised Form 4 must be submitted</t>
  </si>
  <si>
    <t>Construction Subtotal</t>
  </si>
  <si>
    <t>Total Requested From</t>
  </si>
  <si>
    <t>Phone:</t>
  </si>
  <si>
    <t>E-mail address:</t>
  </si>
  <si>
    <t xml:space="preserve">Applicant Name: </t>
  </si>
  <si>
    <t>Applicant Name:</t>
  </si>
  <si>
    <t>Applicant:</t>
  </si>
  <si>
    <t>Project:</t>
  </si>
  <si>
    <t>Form 3a - Annual Operation and Maintenance Costs</t>
  </si>
  <si>
    <t>EXPENSES</t>
  </si>
  <si>
    <t>REVENUES</t>
  </si>
  <si>
    <t>Year</t>
  </si>
  <si>
    <t>O,M &amp; R</t>
  </si>
  <si>
    <t>Total Expenses</t>
  </si>
  <si>
    <t>User Charges</t>
  </si>
  <si>
    <t>Assess-ments</t>
  </si>
  <si>
    <t>Total Revenues</t>
  </si>
  <si>
    <t>Surplus / Deficit*</t>
  </si>
  <si>
    <t>Inspection/Construction Mgmt</t>
  </si>
  <si>
    <t>Other Engineering</t>
  </si>
  <si>
    <t>Attorney/Financing Related Fees</t>
  </si>
  <si>
    <t>Other Revenues</t>
  </si>
  <si>
    <t>New PFA Debt Service (105%)</t>
  </si>
  <si>
    <t>Instructions:  Fill in all yellow highlighted cells.</t>
  </si>
  <si>
    <t>Instructions:  Fill in all yellow highlighted cells.  Other cells will auto-fill.</t>
  </si>
  <si>
    <t>Requested PFA Loan Amount:</t>
  </si>
  <si>
    <t>Loan Term (yrs):</t>
  </si>
  <si>
    <t>Person Completing Worksheet:</t>
  </si>
  <si>
    <t>Small Community Wastewater Treatment System</t>
  </si>
  <si>
    <t>Small Community Wastewater Treatment Program</t>
  </si>
  <si>
    <t>System Design</t>
  </si>
  <si>
    <t>Soil &amp; Site Evaluation/Assessment</t>
  </si>
  <si>
    <t xml:space="preserve"> Permit Fees</t>
  </si>
  <si>
    <t>Treatment System</t>
  </si>
  <si>
    <t>Other</t>
  </si>
  <si>
    <t>Form 4 - Small Community Project Budget (Wastewater Projects)</t>
  </si>
  <si>
    <t>Interest Rate:</t>
  </si>
  <si>
    <t>Publicly Owned Service Lines</t>
  </si>
  <si>
    <t xml:space="preserve">Land </t>
  </si>
  <si>
    <t xml:space="preserve">Collection </t>
  </si>
  <si>
    <r>
      <t xml:space="preserve">Construction Costs </t>
    </r>
    <r>
      <rPr>
        <vertAlign val="superscript"/>
        <sz val="11"/>
        <rFont val="Times New Roman"/>
        <family val="1"/>
      </rPr>
      <t>(1)</t>
    </r>
  </si>
  <si>
    <r>
      <t xml:space="preserve">Service Connections </t>
    </r>
    <r>
      <rPr>
        <vertAlign val="superscript"/>
        <sz val="11"/>
        <rFont val="Times New Roman"/>
        <family val="1"/>
      </rPr>
      <t>(2)</t>
    </r>
  </si>
  <si>
    <t>Current and estimated O&amp;M costs for the applicant's wastewater system</t>
  </si>
  <si>
    <t>pump replacement</t>
  </si>
  <si>
    <t>other equipment</t>
  </si>
  <si>
    <t>Equipment Replacement Fund (Short-Lived Asset Reserve) *</t>
  </si>
  <si>
    <t>Subtotal - Equipment Replacement Fund</t>
  </si>
  <si>
    <t>* Attach a table identifying each asset, the expected year of replacement, and the anticipated replacement cost for each item.</t>
  </si>
  <si>
    <t>Estimated Project Cost:</t>
  </si>
  <si>
    <t xml:space="preserve">Project Name: </t>
  </si>
  <si>
    <t>Enter Expected Year of Operation:</t>
  </si>
  <si>
    <t>Estimated Annual System Costs</t>
  </si>
  <si>
    <t>Annual System Debt Service</t>
  </si>
  <si>
    <t>Small Community Interest Rate:</t>
  </si>
  <si>
    <t>ii) ERU's (equals connections):</t>
  </si>
  <si>
    <t>Service connections and other privately owned items are not PFA eligible</t>
  </si>
  <si>
    <t>Sewer Connection Charges</t>
  </si>
  <si>
    <t>Expected Loan Date:</t>
  </si>
  <si>
    <t>Form 3b - System Costs</t>
  </si>
  <si>
    <t>Cash Flow Projection (Attach Assumptions)</t>
  </si>
  <si>
    <t>Contract Services (operation, testing, reporting, etc.)</t>
  </si>
  <si>
    <t>Personnel (salaries, fringe, indirect)</t>
  </si>
  <si>
    <t>Memberships, subscriptions</t>
  </si>
  <si>
    <t>Utilities (gas, electric)</t>
  </si>
  <si>
    <t>Routine maintenance (mowing, snow removal, etc.)</t>
  </si>
  <si>
    <t>Other (list):</t>
  </si>
  <si>
    <t>Total Estimated Operation and Maintenance Costs</t>
  </si>
  <si>
    <t>Insurance</t>
  </si>
  <si>
    <t>Administration and legal</t>
  </si>
  <si>
    <t>Component</t>
  </si>
  <si>
    <t>Est. Useful</t>
  </si>
  <si>
    <t>Life (yrs)</t>
  </si>
  <si>
    <t>Total Estimated Project Cost:</t>
  </si>
  <si>
    <t>Engineering and other project costs:</t>
  </si>
  <si>
    <t>Number</t>
  </si>
  <si>
    <t>Total Cost</t>
  </si>
  <si>
    <t>Unit Cost</t>
  </si>
  <si>
    <t>Maximum Loan Term:</t>
  </si>
  <si>
    <t>years</t>
  </si>
  <si>
    <t>Weighted Total</t>
  </si>
  <si>
    <t>Residential and Nonresidential Users</t>
  </si>
  <si>
    <t xml:space="preserve">4.  </t>
  </si>
  <si>
    <t>Average System Cost per Household</t>
  </si>
  <si>
    <t>Total:</t>
  </si>
  <si>
    <t>Loan Term (max:20 yrs):</t>
  </si>
  <si>
    <t>Construction Subtotal:</t>
  </si>
  <si>
    <t>Contingencies (5% of construction)</t>
  </si>
  <si>
    <t>Land purchase</t>
  </si>
  <si>
    <t>Est. Grants (Small Community &amp; other):</t>
  </si>
  <si>
    <t>Estimated Small Community Loan:</t>
  </si>
  <si>
    <t>Operation and maintenance (see breakout on Form 3a)</t>
  </si>
  <si>
    <t>Project Cost Breakdown and Estimated Useful Life of Major System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</si>
</sst>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0_);\(0\)"/>
  </numFmts>
  <fonts count="17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theme="1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u val="doubleAccounting"/>
      <sz val="10"/>
      <name val="Times New Roman"/>
      <family val="1"/>
    </font>
    <font>
      <i/>
      <sz val="10"/>
      <name val="Arial"/>
      <family val="2"/>
    </font>
    <font>
      <i/>
      <u val="singleAccounting"/>
      <sz val="10"/>
      <name val="Times New Roman"/>
      <family val="1"/>
    </font>
    <font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94">
    <xf numFmtId="0" fontId="0" fillId="0" borderId="0" xfId="0"/>
    <xf numFmtId="42" fontId="4" fillId="0" borderId="8" xfId="0" applyNumberFormat="1" applyFont="1" applyBorder="1" applyAlignment="1" applyProtection="1">
      <alignment horizontal="centerContinuous" vertical="top"/>
    </xf>
    <xf numFmtId="42" fontId="1" fillId="0" borderId="5" xfId="0" applyNumberFormat="1" applyFont="1" applyBorder="1" applyAlignment="1" applyProtection="1">
      <alignment horizontal="centerContinuous" vertical="top"/>
    </xf>
    <xf numFmtId="42" fontId="1" fillId="0" borderId="10" xfId="0" applyNumberFormat="1" applyFont="1" applyBorder="1" applyAlignment="1" applyProtection="1">
      <alignment horizontal="centerContinuous" vertical="top"/>
    </xf>
    <xf numFmtId="0" fontId="1" fillId="0" borderId="0" xfId="0" applyFont="1" applyProtection="1"/>
    <xf numFmtId="42" fontId="4" fillId="0" borderId="2" xfId="0" applyNumberFormat="1" applyFont="1" applyBorder="1" applyAlignment="1" applyProtection="1">
      <alignment horizontal="centerContinuous" vertical="top"/>
    </xf>
    <xf numFmtId="42" fontId="1" fillId="0" borderId="0" xfId="0" applyNumberFormat="1" applyFont="1" applyBorder="1" applyAlignment="1" applyProtection="1">
      <alignment horizontal="centerContinuous" vertical="top"/>
    </xf>
    <xf numFmtId="42" fontId="1" fillId="0" borderId="3" xfId="0" applyNumberFormat="1" applyFont="1" applyBorder="1" applyAlignment="1" applyProtection="1">
      <alignment horizontal="centerContinuous" vertical="top"/>
    </xf>
    <xf numFmtId="42" fontId="4" fillId="0" borderId="9" xfId="0" applyNumberFormat="1" applyFont="1" applyBorder="1" applyAlignment="1" applyProtection="1">
      <alignment horizontal="centerContinuous" vertical="top"/>
    </xf>
    <xf numFmtId="42" fontId="1" fillId="0" borderId="1" xfId="0" applyNumberFormat="1" applyFont="1" applyBorder="1" applyAlignment="1" applyProtection="1">
      <alignment horizontal="centerContinuous" vertical="top"/>
    </xf>
    <xf numFmtId="42" fontId="1" fillId="0" borderId="4" xfId="0" applyNumberFormat="1" applyFont="1" applyBorder="1" applyAlignment="1" applyProtection="1">
      <alignment horizontal="centerContinuous" vertical="top"/>
    </xf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42" fontId="3" fillId="0" borderId="2" xfId="0" applyNumberFormat="1" applyFont="1" applyFill="1" applyBorder="1" applyAlignment="1" applyProtection="1">
      <alignment horizontal="left" vertical="top"/>
    </xf>
    <xf numFmtId="42" fontId="1" fillId="0" borderId="0" xfId="0" applyNumberFormat="1" applyFont="1" applyBorder="1" applyProtection="1"/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4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0" borderId="5" xfId="0" applyFont="1" applyBorder="1" applyProtection="1"/>
    <xf numFmtId="0" fontId="1" fillId="0" borderId="10" xfId="0" applyFont="1" applyBorder="1" applyProtection="1"/>
    <xf numFmtId="41" fontId="1" fillId="0" borderId="3" xfId="0" applyNumberFormat="1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1" fillId="0" borderId="0" xfId="0" applyFont="1" applyFill="1" applyProtection="1"/>
    <xf numFmtId="42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33" xfId="0" applyFont="1" applyBorder="1" applyProtection="1"/>
    <xf numFmtId="0" fontId="1" fillId="0" borderId="34" xfId="0" applyFont="1" applyBorder="1" applyProtection="1"/>
    <xf numFmtId="42" fontId="1" fillId="0" borderId="48" xfId="0" applyNumberFormat="1" applyFont="1" applyFill="1" applyBorder="1" applyProtection="1"/>
    <xf numFmtId="0" fontId="1" fillId="0" borderId="8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right" wrapText="1"/>
    </xf>
    <xf numFmtId="42" fontId="3" fillId="0" borderId="51" xfId="0" applyNumberFormat="1" applyFont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3" xfId="0" applyFont="1" applyFill="1" applyBorder="1" applyProtection="1"/>
    <xf numFmtId="41" fontId="1" fillId="4" borderId="42" xfId="0" applyNumberFormat="1" applyFont="1" applyFill="1" applyBorder="1" applyProtection="1"/>
    <xf numFmtId="0" fontId="1" fillId="0" borderId="0" xfId="0" quotePrefix="1" applyFont="1" applyBorder="1" applyAlignment="1" applyProtection="1">
      <alignment horizontal="left" indent="1"/>
    </xf>
    <xf numFmtId="42" fontId="9" fillId="0" borderId="2" xfId="0" applyNumberFormat="1" applyFont="1" applyBorder="1" applyAlignment="1" applyProtection="1">
      <alignment horizontal="left" vertical="top"/>
    </xf>
    <xf numFmtId="41" fontId="5" fillId="0" borderId="0" xfId="0" applyNumberFormat="1" applyFont="1" applyBorder="1" applyProtection="1"/>
    <xf numFmtId="0" fontId="3" fillId="3" borderId="51" xfId="0" applyNumberFormat="1" applyFont="1" applyFill="1" applyBorder="1" applyAlignment="1" applyProtection="1">
      <alignment horizontal="center" wrapText="1"/>
      <protection locked="0"/>
    </xf>
    <xf numFmtId="42" fontId="1" fillId="0" borderId="0" xfId="0" applyNumberFormat="1" applyFont="1" applyAlignment="1" applyProtection="1">
      <alignment vertical="top"/>
    </xf>
    <xf numFmtId="42" fontId="1" fillId="0" borderId="2" xfId="0" applyNumberFormat="1" applyFont="1" applyBorder="1" applyAlignment="1" applyProtection="1">
      <alignment vertical="top"/>
    </xf>
    <xf numFmtId="42" fontId="1" fillId="0" borderId="0" xfId="0" applyNumberFormat="1" applyFont="1" applyBorder="1" applyAlignment="1" applyProtection="1">
      <alignment vertical="top"/>
    </xf>
    <xf numFmtId="42" fontId="1" fillId="0" borderId="0" xfId="0" applyNumberFormat="1" applyFont="1" applyBorder="1" applyAlignment="1" applyProtection="1">
      <alignment horizontal="right" vertical="top"/>
    </xf>
    <xf numFmtId="42" fontId="1" fillId="0" borderId="9" xfId="0" applyNumberFormat="1" applyFont="1" applyBorder="1" applyAlignment="1" applyProtection="1">
      <alignment vertical="top"/>
    </xf>
    <xf numFmtId="42" fontId="1" fillId="0" borderId="1" xfId="0" applyNumberFormat="1" applyFont="1" applyBorder="1" applyAlignment="1" applyProtection="1">
      <alignment vertical="top"/>
    </xf>
    <xf numFmtId="42" fontId="3" fillId="0" borderId="0" xfId="0" applyNumberFormat="1" applyFont="1" applyAlignment="1" applyProtection="1">
      <alignment horizontal="center" wrapText="1"/>
    </xf>
    <xf numFmtId="42" fontId="3" fillId="0" borderId="8" xfId="0" quotePrefix="1" applyNumberFormat="1" applyFont="1" applyBorder="1" applyAlignment="1" applyProtection="1">
      <alignment vertical="top"/>
    </xf>
    <xf numFmtId="42" fontId="3" fillId="0" borderId="5" xfId="0" applyNumberFormat="1" applyFont="1" applyBorder="1" applyAlignment="1" applyProtection="1">
      <alignment vertical="top"/>
    </xf>
    <xf numFmtId="42" fontId="3" fillId="0" borderId="0" xfId="0" applyNumberFormat="1" applyFont="1" applyBorder="1" applyAlignment="1" applyProtection="1">
      <alignment vertical="top"/>
    </xf>
    <xf numFmtId="42" fontId="3" fillId="0" borderId="0" xfId="0" applyNumberFormat="1" applyFont="1" applyAlignment="1" applyProtection="1">
      <alignment vertical="top"/>
    </xf>
    <xf numFmtId="42" fontId="1" fillId="0" borderId="2" xfId="0" applyNumberFormat="1" applyFont="1" applyBorder="1" applyAlignment="1" applyProtection="1">
      <alignment horizontal="right" vertical="top"/>
    </xf>
    <xf numFmtId="42" fontId="1" fillId="0" borderId="0" xfId="0" applyNumberFormat="1" applyFont="1" applyBorder="1" applyAlignment="1" applyProtection="1">
      <alignment horizontal="left" vertical="top" indent="1"/>
    </xf>
    <xf numFmtId="42" fontId="1" fillId="0" borderId="9" xfId="0" applyNumberFormat="1" applyFont="1" applyBorder="1" applyAlignment="1" applyProtection="1">
      <alignment horizontal="right" vertical="top"/>
    </xf>
    <xf numFmtId="42" fontId="1" fillId="0" borderId="1" xfId="0" applyNumberFormat="1" applyFont="1" applyBorder="1" applyAlignment="1" applyProtection="1">
      <alignment horizontal="left" vertical="top" indent="1"/>
    </xf>
    <xf numFmtId="42" fontId="1" fillId="0" borderId="0" xfId="0" applyNumberFormat="1" applyFont="1" applyFill="1" applyBorder="1" applyAlignment="1" applyProtection="1">
      <alignment horizontal="left" vertical="top" indent="1"/>
    </xf>
    <xf numFmtId="42" fontId="1" fillId="0" borderId="0" xfId="0" applyNumberFormat="1" applyFont="1" applyFill="1" applyBorder="1" applyAlignment="1" applyProtection="1">
      <alignment vertical="top"/>
    </xf>
    <xf numFmtId="41" fontId="5" fillId="0" borderId="0" xfId="0" applyNumberFormat="1" applyFont="1" applyProtection="1"/>
    <xf numFmtId="41" fontId="5" fillId="0" borderId="2" xfId="0" applyNumberFormat="1" applyFont="1" applyBorder="1" applyProtection="1"/>
    <xf numFmtId="0" fontId="4" fillId="0" borderId="0" xfId="0" applyNumberFormat="1" applyFont="1" applyBorder="1" applyProtection="1"/>
    <xf numFmtId="41" fontId="5" fillId="0" borderId="3" xfId="0" applyNumberFormat="1" applyFont="1" applyBorder="1" applyProtection="1"/>
    <xf numFmtId="41" fontId="4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Protection="1"/>
    <xf numFmtId="0" fontId="5" fillId="0" borderId="0" xfId="0" applyNumberFormat="1" applyFont="1" applyBorder="1" applyProtection="1"/>
    <xf numFmtId="41" fontId="4" fillId="0" borderId="1" xfId="0" applyNumberFormat="1" applyFont="1" applyBorder="1" applyAlignment="1" applyProtection="1">
      <alignment horizontal="centerContinuous"/>
    </xf>
    <xf numFmtId="41" fontId="5" fillId="0" borderId="1" xfId="0" applyNumberFormat="1" applyFont="1" applyBorder="1" applyAlignment="1" applyProtection="1">
      <alignment horizontal="centerContinuous"/>
    </xf>
    <xf numFmtId="0" fontId="5" fillId="0" borderId="1" xfId="0" applyNumberFormat="1" applyFont="1" applyBorder="1" applyAlignment="1" applyProtection="1">
      <alignment horizontal="center"/>
    </xf>
    <xf numFmtId="41" fontId="5" fillId="0" borderId="1" xfId="0" applyNumberFormat="1" applyFont="1" applyBorder="1" applyAlignment="1" applyProtection="1">
      <alignment horizontal="center"/>
    </xf>
    <xf numFmtId="41" fontId="5" fillId="0" borderId="1" xfId="0" applyNumberFormat="1" applyFont="1" applyBorder="1" applyAlignment="1" applyProtection="1">
      <alignment horizontal="center" wrapText="1"/>
    </xf>
    <xf numFmtId="41" fontId="4" fillId="0" borderId="0" xfId="0" applyNumberFormat="1" applyFont="1" applyBorder="1" applyProtection="1"/>
    <xf numFmtId="41" fontId="5" fillId="0" borderId="9" xfId="0" applyNumberFormat="1" applyFont="1" applyBorder="1" applyProtection="1"/>
    <xf numFmtId="0" fontId="5" fillId="0" borderId="1" xfId="0" applyNumberFormat="1" applyFont="1" applyBorder="1" applyProtection="1"/>
    <xf numFmtId="41" fontId="5" fillId="0" borderId="1" xfId="0" applyNumberFormat="1" applyFont="1" applyBorder="1" applyProtection="1"/>
    <xf numFmtId="41" fontId="5" fillId="0" borderId="4" xfId="0" applyNumberFormat="1" applyFont="1" applyBorder="1" applyProtection="1"/>
    <xf numFmtId="0" fontId="5" fillId="0" borderId="0" xfId="0" applyNumberFormat="1" applyFont="1" applyProtection="1"/>
    <xf numFmtId="42" fontId="5" fillId="3" borderId="1" xfId="0" applyNumberFormat="1" applyFont="1" applyFill="1" applyBorder="1" applyAlignment="1" applyProtection="1">
      <protection locked="0"/>
    </xf>
    <xf numFmtId="164" fontId="5" fillId="3" borderId="1" xfId="0" applyNumberFormat="1" applyFont="1" applyFill="1" applyBorder="1" applyProtection="1">
      <protection locked="0"/>
    </xf>
    <xf numFmtId="41" fontId="5" fillId="3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wrapText="1"/>
    </xf>
    <xf numFmtId="42" fontId="1" fillId="0" borderId="3" xfId="0" applyNumberFormat="1" applyFont="1" applyBorder="1" applyAlignment="1" applyProtection="1">
      <alignment vertical="top"/>
    </xf>
    <xf numFmtId="42" fontId="1" fillId="0" borderId="4" xfId="0" applyNumberFormat="1" applyFont="1" applyBorder="1" applyAlignment="1" applyProtection="1">
      <alignment vertical="top"/>
    </xf>
    <xf numFmtId="0" fontId="1" fillId="0" borderId="0" xfId="0" quotePrefix="1" applyFont="1" applyBorder="1" applyAlignment="1" applyProtection="1">
      <alignment horizontal="left"/>
    </xf>
    <xf numFmtId="0" fontId="7" fillId="0" borderId="2" xfId="0" applyFont="1" applyBorder="1" applyProtection="1"/>
    <xf numFmtId="0" fontId="7" fillId="0" borderId="0" xfId="0" quotePrefix="1" applyFont="1" applyBorder="1" applyAlignment="1" applyProtection="1">
      <alignment horizontal="left" indent="1"/>
    </xf>
    <xf numFmtId="0" fontId="7" fillId="0" borderId="3" xfId="0" applyFont="1" applyBorder="1" applyProtection="1"/>
    <xf numFmtId="41" fontId="7" fillId="0" borderId="52" xfId="0" applyNumberFormat="1" applyFont="1" applyFill="1" applyBorder="1" applyProtection="1"/>
    <xf numFmtId="0" fontId="7" fillId="0" borderId="0" xfId="0" applyFont="1" applyProtection="1"/>
    <xf numFmtId="42" fontId="1" fillId="0" borderId="3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10" fontId="1" fillId="0" borderId="1" xfId="0" applyNumberFormat="1" applyFont="1" applyFill="1" applyBorder="1" applyAlignment="1" applyProtection="1">
      <alignment vertical="top"/>
    </xf>
    <xf numFmtId="14" fontId="5" fillId="3" borderId="4" xfId="0" applyNumberFormat="1" applyFont="1" applyFill="1" applyBorder="1" applyAlignment="1" applyProtection="1">
      <alignment vertical="top"/>
      <protection locked="0"/>
    </xf>
    <xf numFmtId="41" fontId="5" fillId="3" borderId="45" xfId="0" applyNumberFormat="1" applyFont="1" applyFill="1" applyBorder="1" applyProtection="1">
      <protection locked="0"/>
    </xf>
    <xf numFmtId="41" fontId="5" fillId="3" borderId="22" xfId="0" applyNumberFormat="1" applyFont="1" applyFill="1" applyBorder="1" applyProtection="1">
      <protection locked="0"/>
    </xf>
    <xf numFmtId="41" fontId="10" fillId="3" borderId="45" xfId="0" applyNumberFormat="1" applyFont="1" applyFill="1" applyBorder="1" applyProtection="1">
      <protection locked="0"/>
    </xf>
    <xf numFmtId="0" fontId="5" fillId="0" borderId="30" xfId="0" applyNumberFormat="1" applyFont="1" applyBorder="1" applyAlignment="1" applyProtection="1">
      <alignment horizontal="center" vertical="top"/>
    </xf>
    <xf numFmtId="0" fontId="5" fillId="0" borderId="0" xfId="0" applyNumberFormat="1" applyFont="1" applyAlignment="1" applyProtection="1">
      <alignment horizontal="center" vertical="top"/>
    </xf>
    <xf numFmtId="0" fontId="1" fillId="0" borderId="2" xfId="0" quotePrefix="1" applyFont="1" applyBorder="1" applyAlignment="1" applyProtection="1">
      <alignment horizontal="right"/>
    </xf>
    <xf numFmtId="0" fontId="1" fillId="0" borderId="8" xfId="0" applyFont="1" applyBorder="1" applyProtection="1"/>
    <xf numFmtId="42" fontId="3" fillId="0" borderId="0" xfId="0" applyNumberFormat="1" applyFont="1" applyBorder="1" applyAlignment="1" applyProtection="1">
      <alignment horizontal="center" wrapText="1"/>
    </xf>
    <xf numFmtId="42" fontId="1" fillId="0" borderId="0" xfId="0" applyNumberFormat="1" applyFont="1" applyBorder="1" applyAlignment="1" applyProtection="1">
      <alignment horizontal="center"/>
    </xf>
    <xf numFmtId="42" fontId="11" fillId="0" borderId="0" xfId="0" applyNumberFormat="1" applyFont="1" applyBorder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center" vertical="top"/>
    </xf>
    <xf numFmtId="42" fontId="13" fillId="0" borderId="0" xfId="0" applyNumberFormat="1" applyFont="1" applyBorder="1" applyAlignment="1" applyProtection="1">
      <alignment vertical="top"/>
    </xf>
    <xf numFmtId="42" fontId="11" fillId="0" borderId="3" xfId="0" applyNumberFormat="1" applyFont="1" applyBorder="1" applyAlignment="1" applyProtection="1">
      <alignment horizontal="center" vertical="top"/>
    </xf>
    <xf numFmtId="42" fontId="3" fillId="0" borderId="2" xfId="0" quotePrefix="1" applyNumberFormat="1" applyFont="1" applyBorder="1" applyAlignment="1" applyProtection="1">
      <alignment vertical="top"/>
    </xf>
    <xf numFmtId="42" fontId="9" fillId="0" borderId="2" xfId="0" applyNumberFormat="1" applyFont="1" applyBorder="1" applyAlignment="1" applyProtection="1">
      <alignment horizontal="left"/>
    </xf>
    <xf numFmtId="42" fontId="1" fillId="0" borderId="0" xfId="0" applyNumberFormat="1" applyFont="1" applyBorder="1" applyAlignment="1" applyProtection="1"/>
    <xf numFmtId="42" fontId="1" fillId="0" borderId="3" xfId="0" applyNumberFormat="1" applyFont="1" applyBorder="1" applyAlignment="1" applyProtection="1"/>
    <xf numFmtId="42" fontId="1" fillId="0" borderId="0" xfId="0" applyNumberFormat="1" applyFont="1" applyAlignment="1" applyProtection="1"/>
    <xf numFmtId="42" fontId="1" fillId="0" borderId="2" xfId="0" applyNumberFormat="1" applyFont="1" applyBorder="1" applyAlignment="1" applyProtection="1"/>
    <xf numFmtId="42" fontId="1" fillId="0" borderId="0" xfId="0" applyNumberFormat="1" applyFont="1" applyBorder="1" applyAlignment="1" applyProtection="1">
      <alignment horizontal="right"/>
    </xf>
    <xf numFmtId="0" fontId="1" fillId="0" borderId="0" xfId="0" applyFont="1" applyFill="1" applyAlignment="1" applyProtection="1"/>
    <xf numFmtId="42" fontId="3" fillId="0" borderId="13" xfId="0" applyNumberFormat="1" applyFont="1" applyBorder="1" applyAlignment="1" applyProtection="1">
      <alignment horizontal="center" wrapText="1"/>
    </xf>
    <xf numFmtId="42" fontId="3" fillId="0" borderId="12" xfId="0" quotePrefix="1" applyNumberFormat="1" applyFont="1" applyBorder="1" applyAlignment="1" applyProtection="1"/>
    <xf numFmtId="49" fontId="3" fillId="0" borderId="13" xfId="0" applyNumberFormat="1" applyFont="1" applyBorder="1" applyAlignment="1" applyProtection="1"/>
    <xf numFmtId="42" fontId="3" fillId="0" borderId="13" xfId="0" applyNumberFormat="1" applyFont="1" applyBorder="1" applyAlignment="1" applyProtection="1"/>
    <xf numFmtId="42" fontId="3" fillId="0" borderId="2" xfId="0" quotePrefix="1" applyNumberFormat="1" applyFont="1" applyBorder="1" applyAlignment="1" applyProtection="1"/>
    <xf numFmtId="49" fontId="3" fillId="0" borderId="0" xfId="0" applyNumberFormat="1" applyFont="1" applyBorder="1" applyAlignment="1" applyProtection="1"/>
    <xf numFmtId="42" fontId="3" fillId="0" borderId="0" xfId="0" applyNumberFormat="1" applyFont="1" applyBorder="1" applyAlignment="1" applyProtection="1"/>
    <xf numFmtId="42" fontId="3" fillId="0" borderId="55" xfId="0" applyNumberFormat="1" applyFont="1" applyBorder="1" applyAlignment="1" applyProtection="1">
      <alignment horizontal="center" wrapText="1"/>
    </xf>
    <xf numFmtId="42" fontId="1" fillId="0" borderId="1" xfId="0" applyNumberFormat="1" applyFont="1" applyFill="1" applyBorder="1" applyAlignment="1" applyProtection="1">
      <alignment vertical="top"/>
    </xf>
    <xf numFmtId="37" fontId="1" fillId="0" borderId="1" xfId="0" applyNumberFormat="1" applyFont="1" applyFill="1" applyBorder="1" applyAlignment="1" applyProtection="1">
      <alignment vertical="top"/>
    </xf>
    <xf numFmtId="42" fontId="1" fillId="0" borderId="0" xfId="0" applyNumberFormat="1" applyFont="1" applyBorder="1" applyAlignment="1" applyProtection="1">
      <alignment horizontal="left" vertical="top" wrapText="1"/>
    </xf>
    <xf numFmtId="41" fontId="1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top"/>
    </xf>
    <xf numFmtId="42" fontId="7" fillId="0" borderId="2" xfId="0" applyNumberFormat="1" applyFont="1" applyBorder="1" applyAlignment="1" applyProtection="1">
      <alignment vertical="top"/>
    </xf>
    <xf numFmtId="42" fontId="7" fillId="0" borderId="0" xfId="0" applyNumberFormat="1" applyFont="1" applyBorder="1" applyAlignment="1" applyProtection="1">
      <alignment vertical="top"/>
    </xf>
    <xf numFmtId="165" fontId="15" fillId="0" borderId="0" xfId="0" applyNumberFormat="1" applyFont="1" applyBorder="1" applyAlignment="1" applyProtection="1">
      <alignment horizontal="right" vertical="top"/>
    </xf>
    <xf numFmtId="42" fontId="7" fillId="0" borderId="3" xfId="0" applyNumberFormat="1" applyFont="1" applyBorder="1" applyAlignment="1" applyProtection="1">
      <alignment vertical="top"/>
    </xf>
    <xf numFmtId="0" fontId="7" fillId="0" borderId="0" xfId="0" applyFont="1" applyBorder="1" applyProtection="1"/>
    <xf numFmtId="165" fontId="16" fillId="0" borderId="0" xfId="0" applyNumberFormat="1" applyFont="1" applyFill="1" applyBorder="1" applyAlignment="1" applyProtection="1">
      <alignment horizontal="center" vertical="top"/>
    </xf>
    <xf numFmtId="42" fontId="15" fillId="0" borderId="0" xfId="0" applyNumberFormat="1" applyFont="1" applyBorder="1" applyAlignment="1" applyProtection="1">
      <alignment vertical="top"/>
    </xf>
    <xf numFmtId="41" fontId="9" fillId="0" borderId="0" xfId="0" applyNumberFormat="1" applyFont="1" applyFill="1" applyBorder="1" applyAlignment="1" applyProtection="1">
      <alignment horizontal="left"/>
    </xf>
    <xf numFmtId="41" fontId="5" fillId="0" borderId="0" xfId="0" applyNumberFormat="1" applyFont="1" applyFill="1" applyBorder="1" applyProtection="1"/>
    <xf numFmtId="41" fontId="5" fillId="0" borderId="3" xfId="0" applyNumberFormat="1" applyFont="1" applyFill="1" applyBorder="1" applyProtection="1"/>
    <xf numFmtId="41" fontId="5" fillId="0" borderId="0" xfId="0" applyNumberFormat="1" applyFont="1" applyFill="1" applyProtection="1"/>
    <xf numFmtId="165" fontId="1" fillId="3" borderId="39" xfId="0" applyNumberFormat="1" applyFont="1" applyFill="1" applyBorder="1" applyAlignment="1" applyProtection="1">
      <alignment horizontal="center" vertical="top"/>
      <protection locked="0"/>
    </xf>
    <xf numFmtId="42" fontId="1" fillId="3" borderId="1" xfId="0" applyNumberFormat="1" applyFont="1" applyFill="1" applyBorder="1" applyAlignment="1" applyProtection="1">
      <alignment vertical="top"/>
      <protection locked="0"/>
    </xf>
    <xf numFmtId="165" fontId="1" fillId="3" borderId="54" xfId="0" applyNumberFormat="1" applyFont="1" applyFill="1" applyBorder="1" applyAlignment="1" applyProtection="1">
      <alignment horizontal="center" vertical="top"/>
      <protection locked="0"/>
    </xf>
    <xf numFmtId="42" fontId="1" fillId="3" borderId="7" xfId="0" applyNumberFormat="1" applyFont="1" applyFill="1" applyBorder="1" applyAlignment="1" applyProtection="1">
      <alignment vertical="top"/>
      <protection locked="0"/>
    </xf>
    <xf numFmtId="10" fontId="5" fillId="0" borderId="1" xfId="0" applyNumberFormat="1" applyFont="1" applyFill="1" applyBorder="1" applyProtection="1"/>
    <xf numFmtId="49" fontId="1" fillId="3" borderId="1" xfId="0" applyNumberFormat="1" applyFont="1" applyFill="1" applyBorder="1" applyProtection="1">
      <protection locked="0"/>
    </xf>
    <xf numFmtId="42" fontId="4" fillId="0" borderId="8" xfId="0" applyNumberFormat="1" applyFont="1" applyBorder="1" applyAlignment="1" applyProtection="1">
      <alignment horizontal="centerContinuous"/>
    </xf>
    <xf numFmtId="42" fontId="5" fillId="0" borderId="5" xfId="0" applyNumberFormat="1" applyFont="1" applyBorder="1" applyAlignment="1" applyProtection="1">
      <alignment horizontal="centerContinuous" vertical="top"/>
    </xf>
    <xf numFmtId="42" fontId="5" fillId="0" borderId="10" xfId="0" applyNumberFormat="1" applyFont="1" applyBorder="1" applyAlignment="1" applyProtection="1">
      <alignment horizontal="centerContinuous" vertical="top"/>
    </xf>
    <xf numFmtId="0" fontId="5" fillId="0" borderId="0" xfId="0" applyFont="1" applyProtection="1"/>
    <xf numFmtId="42" fontId="4" fillId="0" borderId="2" xfId="0" applyNumberFormat="1" applyFont="1" applyBorder="1" applyAlignment="1" applyProtection="1">
      <alignment horizontal="centerContinuous"/>
    </xf>
    <xf numFmtId="42" fontId="5" fillId="0" borderId="0" xfId="0" applyNumberFormat="1" applyFont="1" applyBorder="1" applyAlignment="1" applyProtection="1">
      <alignment horizontal="centerContinuous" vertical="top"/>
    </xf>
    <xf numFmtId="42" fontId="5" fillId="0" borderId="3" xfId="0" applyNumberFormat="1" applyFont="1" applyBorder="1" applyAlignment="1" applyProtection="1">
      <alignment horizontal="centerContinuous" vertical="top"/>
    </xf>
    <xf numFmtId="0" fontId="4" fillId="0" borderId="2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top"/>
    </xf>
    <xf numFmtId="0" fontId="5" fillId="0" borderId="3" xfId="0" applyNumberFormat="1" applyFont="1" applyBorder="1" applyAlignment="1" applyProtection="1">
      <alignment vertical="top"/>
    </xf>
    <xf numFmtId="0" fontId="5" fillId="0" borderId="0" xfId="0" applyNumberFormat="1" applyFont="1" applyAlignment="1" applyProtection="1"/>
    <xf numFmtId="0" fontId="5" fillId="0" borderId="2" xfId="0" applyNumberFormat="1" applyFont="1" applyBorder="1" applyAlignment="1" applyProtection="1"/>
    <xf numFmtId="0" fontId="4" fillId="0" borderId="2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right" vertical="top"/>
    </xf>
    <xf numFmtId="0" fontId="4" fillId="0" borderId="9" xfId="0" applyNumberFormat="1" applyFont="1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5" fillId="0" borderId="4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/>
    <xf numFmtId="0" fontId="5" fillId="0" borderId="8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42" fontId="5" fillId="0" borderId="11" xfId="0" applyNumberFormat="1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42" fontId="5" fillId="0" borderId="38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42" fontId="5" fillId="0" borderId="39" xfId="0" applyNumberFormat="1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42" fontId="5" fillId="0" borderId="40" xfId="0" applyNumberFormat="1" applyFont="1" applyBorder="1" applyAlignment="1" applyProtection="1">
      <alignment horizontal="center" wrapText="1"/>
    </xf>
    <xf numFmtId="0" fontId="5" fillId="0" borderId="12" xfId="0" quotePrefix="1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14" xfId="0" applyFont="1" applyBorder="1" applyProtection="1"/>
    <xf numFmtId="41" fontId="5" fillId="4" borderId="46" xfId="0" applyNumberFormat="1" applyFont="1" applyFill="1" applyBorder="1" applyProtection="1"/>
    <xf numFmtId="41" fontId="5" fillId="4" borderId="47" xfId="0" applyNumberFormat="1" applyFont="1" applyFill="1" applyBorder="1" applyProtection="1"/>
    <xf numFmtId="0" fontId="5" fillId="0" borderId="15" xfId="0" quotePrefix="1" applyFont="1" applyBorder="1" applyAlignment="1" applyProtection="1">
      <alignment horizontal="left" indent="1"/>
    </xf>
    <xf numFmtId="0" fontId="5" fillId="0" borderId="16" xfId="0" applyFont="1" applyBorder="1" applyAlignment="1" applyProtection="1">
      <alignment horizontal="left" indent="1"/>
    </xf>
    <xf numFmtId="0" fontId="5" fillId="0" borderId="17" xfId="0" applyFont="1" applyBorder="1" applyAlignment="1" applyProtection="1">
      <alignment horizontal="left" indent="1"/>
    </xf>
    <xf numFmtId="41" fontId="5" fillId="0" borderId="18" xfId="0" applyNumberFormat="1" applyFont="1" applyBorder="1" applyProtection="1"/>
    <xf numFmtId="0" fontId="5" fillId="0" borderId="15" xfId="0" applyFont="1" applyBorder="1" applyAlignment="1" applyProtection="1">
      <alignment horizontal="left" indent="1"/>
    </xf>
    <xf numFmtId="0" fontId="5" fillId="0" borderId="19" xfId="0" applyFont="1" applyBorder="1" applyAlignment="1" applyProtection="1">
      <alignment horizontal="left" indent="1"/>
    </xf>
    <xf numFmtId="0" fontId="5" fillId="0" borderId="20" xfId="0" applyFont="1" applyBorder="1" applyAlignment="1" applyProtection="1">
      <alignment horizontal="left" indent="1"/>
    </xf>
    <xf numFmtId="0" fontId="5" fillId="0" borderId="21" xfId="0" applyFont="1" applyBorder="1" applyAlignment="1" applyProtection="1">
      <alignment horizontal="left" indent="1"/>
    </xf>
    <xf numFmtId="164" fontId="5" fillId="0" borderId="22" xfId="0" applyNumberFormat="1" applyFont="1" applyBorder="1" applyProtection="1"/>
    <xf numFmtId="41" fontId="5" fillId="0" borderId="23" xfId="0" applyNumberFormat="1" applyFont="1" applyBorder="1" applyProtection="1"/>
    <xf numFmtId="0" fontId="4" fillId="0" borderId="24" xfId="0" applyFont="1" applyBorder="1" applyAlignment="1" applyProtection="1">
      <alignment horizontal="right"/>
    </xf>
    <xf numFmtId="0" fontId="4" fillId="0" borderId="25" xfId="0" applyFont="1" applyBorder="1" applyProtection="1"/>
    <xf numFmtId="0" fontId="4" fillId="0" borderId="26" xfId="0" applyFont="1" applyBorder="1" applyProtection="1"/>
    <xf numFmtId="164" fontId="4" fillId="0" borderId="27" xfId="0" applyNumberFormat="1" applyFont="1" applyBorder="1" applyProtection="1"/>
    <xf numFmtId="42" fontId="4" fillId="0" borderId="27" xfId="0" applyNumberFormat="1" applyFont="1" applyBorder="1" applyProtection="1"/>
    <xf numFmtId="42" fontId="4" fillId="0" borderId="28" xfId="0" applyNumberFormat="1" applyFont="1" applyBorder="1" applyProtection="1"/>
    <xf numFmtId="0" fontId="4" fillId="0" borderId="0" xfId="0" applyFont="1" applyProtection="1"/>
    <xf numFmtId="0" fontId="5" fillId="0" borderId="29" xfId="0" quotePrefix="1" applyFont="1" applyBorder="1" applyAlignment="1" applyProtection="1">
      <alignment horizontal="center"/>
    </xf>
    <xf numFmtId="0" fontId="5" fillId="0" borderId="30" xfId="0" applyFont="1" applyBorder="1" applyProtection="1"/>
    <xf numFmtId="0" fontId="5" fillId="0" borderId="31" xfId="0" applyFont="1" applyBorder="1" applyProtection="1"/>
    <xf numFmtId="164" fontId="5" fillId="0" borderId="43" xfId="0" applyNumberFormat="1" applyFont="1" applyBorder="1" applyProtection="1"/>
    <xf numFmtId="41" fontId="5" fillId="4" borderId="43" xfId="0" applyNumberFormat="1" applyFont="1" applyFill="1" applyBorder="1" applyProtection="1"/>
    <xf numFmtId="41" fontId="5" fillId="4" borderId="43" xfId="0" quotePrefix="1" applyNumberFormat="1" applyFont="1" applyFill="1" applyBorder="1" applyProtection="1"/>
    <xf numFmtId="41" fontId="5" fillId="4" borderId="44" xfId="0" applyNumberFormat="1" applyFont="1" applyFill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41" fontId="5" fillId="4" borderId="45" xfId="0" applyNumberFormat="1" applyFont="1" applyFill="1" applyBorder="1" applyProtection="1"/>
    <xf numFmtId="41" fontId="5" fillId="0" borderId="22" xfId="0" applyNumberFormat="1" applyFont="1" applyBorder="1" applyProtection="1"/>
    <xf numFmtId="41" fontId="5" fillId="0" borderId="32" xfId="0" applyNumberFormat="1" applyFont="1" applyBorder="1" applyProtection="1"/>
    <xf numFmtId="0" fontId="4" fillId="0" borderId="33" xfId="0" applyFont="1" applyBorder="1" applyAlignment="1" applyProtection="1">
      <alignment horizontal="right"/>
    </xf>
    <xf numFmtId="0" fontId="4" fillId="0" borderId="34" xfId="0" applyFont="1" applyBorder="1" applyProtection="1"/>
    <xf numFmtId="0" fontId="4" fillId="0" borderId="35" xfId="0" applyFont="1" applyBorder="1" applyProtection="1"/>
    <xf numFmtId="164" fontId="4" fillId="0" borderId="36" xfId="0" applyNumberFormat="1" applyFont="1" applyBorder="1" applyProtection="1"/>
    <xf numFmtId="42" fontId="4" fillId="0" borderId="36" xfId="0" applyNumberFormat="1" applyFont="1" applyBorder="1" applyProtection="1"/>
    <xf numFmtId="42" fontId="4" fillId="0" borderId="37" xfId="0" applyNumberFormat="1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0" fontId="5" fillId="0" borderId="0" xfId="0" quotePrefix="1" applyFont="1" applyBorder="1" applyAlignment="1" applyProtection="1">
      <alignment horizontal="center"/>
    </xf>
    <xf numFmtId="0" fontId="5" fillId="0" borderId="0" xfId="0" applyFont="1" applyAlignment="1" applyProtection="1"/>
    <xf numFmtId="37" fontId="5" fillId="0" borderId="1" xfId="0" applyNumberFormat="1" applyFont="1" applyFill="1" applyBorder="1" applyProtection="1"/>
    <xf numFmtId="0" fontId="0" fillId="0" borderId="0" xfId="0" applyBorder="1" applyAlignment="1" applyProtection="1">
      <alignment vertical="top"/>
    </xf>
    <xf numFmtId="0" fontId="0" fillId="0" borderId="3" xfId="0" applyBorder="1" applyAlignment="1" applyProtection="1">
      <alignment horizontal="center" wrapText="1"/>
    </xf>
    <xf numFmtId="42" fontId="1" fillId="2" borderId="42" xfId="0" applyNumberFormat="1" applyFont="1" applyFill="1" applyBorder="1" applyProtection="1">
      <protection locked="0"/>
    </xf>
    <xf numFmtId="42" fontId="1" fillId="2" borderId="42" xfId="0" quotePrefix="1" applyNumberFormat="1" applyFont="1" applyFill="1" applyBorder="1" applyProtection="1">
      <protection locked="0"/>
    </xf>
    <xf numFmtId="42" fontId="1" fillId="2" borderId="53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left"/>
      <protection locked="0"/>
    </xf>
    <xf numFmtId="164" fontId="5" fillId="0" borderId="46" xfId="0" applyNumberFormat="1" applyFont="1" applyFill="1" applyBorder="1" applyProtection="1"/>
    <xf numFmtId="164" fontId="5" fillId="3" borderId="45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0" fontId="1" fillId="0" borderId="2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42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/>
    <xf numFmtId="0" fontId="0" fillId="0" borderId="3" xfId="0" applyBorder="1" applyAlignment="1" applyProtection="1"/>
    <xf numFmtId="42" fontId="3" fillId="0" borderId="57" xfId="0" applyNumberFormat="1" applyFont="1" applyBorder="1" applyAlignment="1" applyProtection="1">
      <alignment horizontal="center" wrapText="1"/>
    </xf>
    <xf numFmtId="0" fontId="0" fillId="0" borderId="58" xfId="0" applyBorder="1" applyAlignment="1" applyProtection="1">
      <alignment horizontal="center" wrapText="1"/>
    </xf>
    <xf numFmtId="42" fontId="1" fillId="0" borderId="55" xfId="0" applyNumberFormat="1" applyFont="1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42" fontId="3" fillId="4" borderId="55" xfId="0" applyNumberFormat="1" applyFont="1" applyFill="1" applyBorder="1" applyAlignment="1" applyProtection="1">
      <alignment vertical="top"/>
    </xf>
    <xf numFmtId="42" fontId="1" fillId="0" borderId="56" xfId="0" applyNumberFormat="1" applyFon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42" fontId="1" fillId="0" borderId="0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Fill="1" applyBorder="1" applyAlignment="1" applyProtection="1">
      <alignment vertical="top"/>
    </xf>
    <xf numFmtId="49" fontId="0" fillId="0" borderId="7" xfId="0" applyNumberForma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/>
    <xf numFmtId="49" fontId="0" fillId="0" borderId="1" xfId="0" applyNumberFormat="1" applyFill="1" applyBorder="1" applyAlignment="1" applyProtection="1"/>
    <xf numFmtId="42" fontId="1" fillId="0" borderId="7" xfId="0" applyNumberFormat="1" applyFont="1" applyFill="1" applyBorder="1" applyAlignment="1" applyProtection="1">
      <alignment vertical="top"/>
    </xf>
    <xf numFmtId="42" fontId="0" fillId="0" borderId="7" xfId="0" applyNumberFormat="1" applyFill="1" applyBorder="1" applyAlignment="1" applyProtection="1">
      <alignment vertical="top"/>
    </xf>
    <xf numFmtId="41" fontId="1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3" borderId="1" xfId="0" applyNumberFormat="1" applyFont="1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top"/>
    </xf>
    <xf numFmtId="49" fontId="0" fillId="0" borderId="0" xfId="0" applyNumberFormat="1" applyAlignment="1" applyProtection="1">
      <alignment vertical="top"/>
    </xf>
    <xf numFmtId="49" fontId="7" fillId="0" borderId="5" xfId="0" applyNumberFormat="1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49" fontId="7" fillId="0" borderId="0" xfId="0" applyNumberFormat="1" applyFont="1" applyBorder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42" fontId="1" fillId="4" borderId="20" xfId="0" applyNumberFormat="1" applyFont="1" applyFill="1" applyBorder="1" applyAlignment="1" applyProtection="1">
      <alignment vertical="top"/>
    </xf>
    <xf numFmtId="0" fontId="0" fillId="4" borderId="59" xfId="0" applyFill="1" applyBorder="1" applyAlignment="1" applyProtection="1">
      <alignment vertical="top"/>
    </xf>
    <xf numFmtId="1" fontId="1" fillId="2" borderId="61" xfId="0" applyNumberFormat="1" applyFont="1" applyFill="1" applyBorder="1" applyAlignment="1" applyProtection="1">
      <alignment horizontal="center" vertical="top"/>
      <protection locked="0"/>
    </xf>
    <xf numFmtId="1" fontId="0" fillId="0" borderId="62" xfId="0" applyNumberFormat="1" applyBorder="1" applyAlignment="1" applyProtection="1">
      <alignment vertical="top"/>
      <protection locked="0"/>
    </xf>
    <xf numFmtId="37" fontId="1" fillId="0" borderId="61" xfId="0" applyNumberFormat="1" applyFont="1" applyBorder="1" applyAlignment="1" applyProtection="1">
      <alignment horizontal="center" vertical="top"/>
    </xf>
    <xf numFmtId="0" fontId="0" fillId="0" borderId="62" xfId="0" applyBorder="1" applyAlignment="1" applyProtection="1">
      <alignment vertical="top"/>
    </xf>
    <xf numFmtId="9" fontId="1" fillId="0" borderId="65" xfId="0" applyNumberFormat="1" applyFont="1" applyBorder="1" applyAlignment="1" applyProtection="1">
      <alignment horizontal="center" vertical="top"/>
    </xf>
    <xf numFmtId="0" fontId="0" fillId="0" borderId="66" xfId="0" applyBorder="1" applyAlignment="1" applyProtection="1">
      <alignment vertical="top"/>
    </xf>
    <xf numFmtId="42" fontId="1" fillId="4" borderId="63" xfId="0" applyNumberFormat="1" applyFont="1" applyFill="1" applyBorder="1" applyAlignment="1" applyProtection="1">
      <alignment vertical="top"/>
    </xf>
    <xf numFmtId="0" fontId="0" fillId="4" borderId="64" xfId="0" applyFill="1" applyBorder="1" applyAlignment="1" applyProtection="1">
      <alignment vertical="top"/>
    </xf>
    <xf numFmtId="1" fontId="0" fillId="0" borderId="62" xfId="0" applyNumberFormat="1" applyBorder="1" applyAlignment="1" applyProtection="1">
      <alignment horizontal="center" vertical="top"/>
      <protection locked="0"/>
    </xf>
    <xf numFmtId="9" fontId="1" fillId="0" borderId="56" xfId="0" applyNumberFormat="1" applyFont="1" applyBorder="1" applyAlignment="1" applyProtection="1">
      <alignment horizontal="center" vertical="top"/>
    </xf>
    <xf numFmtId="42" fontId="1" fillId="4" borderId="57" xfId="0" applyNumberFormat="1" applyFont="1" applyFill="1" applyBorder="1" applyAlignment="1" applyProtection="1">
      <alignment vertical="top"/>
    </xf>
    <xf numFmtId="0" fontId="0" fillId="4" borderId="58" xfId="0" applyFill="1" applyBorder="1" applyAlignment="1" applyProtection="1">
      <alignment vertical="top"/>
    </xf>
    <xf numFmtId="37" fontId="1" fillId="0" borderId="61" xfId="0" applyNumberFormat="1" applyFont="1" applyFill="1" applyBorder="1" applyAlignment="1" applyProtection="1">
      <alignment horizontal="center" vertical="top"/>
    </xf>
    <xf numFmtId="42" fontId="1" fillId="4" borderId="60" xfId="0" applyNumberFormat="1" applyFont="1" applyFill="1" applyBorder="1" applyAlignment="1" applyProtection="1">
      <alignment vertical="top"/>
    </xf>
    <xf numFmtId="44" fontId="1" fillId="0" borderId="61" xfId="0" applyNumberFormat="1" applyFont="1" applyBorder="1" applyAlignment="1" applyProtection="1">
      <alignment vertical="top"/>
    </xf>
    <xf numFmtId="44" fontId="1" fillId="0" borderId="65" xfId="0" applyNumberFormat="1" applyFont="1" applyBorder="1" applyAlignment="1" applyProtection="1">
      <alignment vertical="top"/>
    </xf>
    <xf numFmtId="0" fontId="5" fillId="0" borderId="49" xfId="0" applyFont="1" applyBorder="1" applyAlignment="1" applyProtection="1">
      <alignment wrapText="1"/>
    </xf>
    <xf numFmtId="0" fontId="5" fillId="0" borderId="5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49" fontId="5" fillId="3" borderId="1" xfId="0" applyNumberFormat="1" applyFont="1" applyFill="1" applyBorder="1" applyAlignment="1" applyProtection="1">
      <protection locked="0"/>
    </xf>
    <xf numFmtId="49" fontId="0" fillId="3" borderId="1" xfId="0" applyNumberFormat="1" applyFill="1" applyBorder="1" applyAlignment="1" applyProtection="1">
      <protection locked="0"/>
    </xf>
    <xf numFmtId="0" fontId="4" fillId="0" borderId="8" xfId="0" applyNumberFormat="1" applyFont="1" applyBorder="1" applyAlignment="1" applyProtection="1">
      <alignment horizontal="center" vertical="top"/>
    </xf>
    <xf numFmtId="0" fontId="0" fillId="0" borderId="5" xfId="0" applyBorder="1" applyAlignment="1" applyProtection="1"/>
    <xf numFmtId="0" fontId="0" fillId="0" borderId="10" xfId="0" applyBorder="1" applyAlignment="1" applyProtection="1"/>
    <xf numFmtId="0" fontId="4" fillId="0" borderId="2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/>
    <xf numFmtId="0" fontId="4" fillId="0" borderId="9" xfId="0" applyNumberFormat="1" applyFont="1" applyBorder="1" applyAlignment="1" applyProtection="1">
      <alignment horizontal="center" vertical="top"/>
    </xf>
    <xf numFmtId="0" fontId="0" fillId="0" borderId="1" xfId="0" applyBorder="1" applyAlignment="1" applyProtection="1"/>
    <xf numFmtId="0" fontId="0" fillId="0" borderId="4" xfId="0" applyBorder="1" applyAlignment="1" applyProtection="1"/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120" zoomScaleNormal="120" workbookViewId="0">
      <pane ySplit="14" topLeftCell="A15" activePane="bottomLeft" state="frozen"/>
      <selection pane="bottomLeft" activeCell="G46" sqref="G46"/>
    </sheetView>
  </sheetViews>
  <sheetFormatPr defaultColWidth="9.140625" defaultRowHeight="12.75" x14ac:dyDescent="0.2"/>
  <cols>
    <col min="1" max="1" width="2.7109375" style="4" customWidth="1"/>
    <col min="2" max="2" width="11.85546875" style="4" customWidth="1"/>
    <col min="3" max="3" width="37.140625" style="4" customWidth="1"/>
    <col min="4" max="4" width="26.5703125" style="4" customWidth="1"/>
    <col min="5" max="16384" width="9.140625" style="4"/>
  </cols>
  <sheetData>
    <row r="1" spans="1:13" ht="14.25" x14ac:dyDescent="0.2">
      <c r="A1" s="1" t="s">
        <v>17</v>
      </c>
      <c r="B1" s="2"/>
      <c r="C1" s="2"/>
      <c r="D1" s="3"/>
    </row>
    <row r="2" spans="1:13" ht="14.25" x14ac:dyDescent="0.2">
      <c r="A2" s="5" t="s">
        <v>73</v>
      </c>
      <c r="B2" s="6"/>
      <c r="C2" s="6"/>
      <c r="D2" s="7"/>
    </row>
    <row r="3" spans="1:13" ht="14.25" x14ac:dyDescent="0.2">
      <c r="A3" s="8" t="s">
        <v>52</v>
      </c>
      <c r="B3" s="9"/>
      <c r="C3" s="9"/>
      <c r="D3" s="10"/>
    </row>
    <row r="4" spans="1:13" ht="8.25" customHeight="1" x14ac:dyDescent="0.2">
      <c r="A4" s="5"/>
      <c r="B4" s="6"/>
      <c r="C4" s="6"/>
      <c r="D4" s="7"/>
    </row>
    <row r="5" spans="1:13" ht="15" x14ac:dyDescent="0.2">
      <c r="A5" s="39" t="s">
        <v>67</v>
      </c>
      <c r="B5" s="6"/>
      <c r="C5" s="6"/>
      <c r="D5" s="7"/>
    </row>
    <row r="6" spans="1:13" ht="9" customHeight="1" x14ac:dyDescent="0.2">
      <c r="A6" s="11"/>
      <c r="B6" s="12"/>
      <c r="C6" s="12"/>
      <c r="D6" s="13"/>
    </row>
    <row r="7" spans="1:13" ht="15.75" customHeight="1" x14ac:dyDescent="0.2">
      <c r="A7" s="14" t="s">
        <v>48</v>
      </c>
      <c r="B7" s="12"/>
      <c r="C7" s="143"/>
      <c r="D7" s="13"/>
    </row>
    <row r="8" spans="1:13" ht="15.75" customHeight="1" x14ac:dyDescent="0.2">
      <c r="A8" s="14" t="s">
        <v>93</v>
      </c>
      <c r="B8" s="12"/>
      <c r="C8" s="143"/>
      <c r="D8" s="13"/>
    </row>
    <row r="9" spans="1:13" s="26" customFormat="1" x14ac:dyDescent="0.2">
      <c r="A9" s="14"/>
      <c r="B9" s="24"/>
      <c r="C9" s="24"/>
      <c r="D9" s="25"/>
      <c r="M9" s="4"/>
    </row>
    <row r="10" spans="1:13" s="80" customFormat="1" ht="22.5" customHeight="1" x14ac:dyDescent="0.2">
      <c r="A10" s="235" t="s">
        <v>86</v>
      </c>
      <c r="B10" s="236"/>
      <c r="C10" s="236"/>
      <c r="D10" s="237"/>
      <c r="M10" s="80" t="s">
        <v>14</v>
      </c>
    </row>
    <row r="11" spans="1:13" x14ac:dyDescent="0.2">
      <c r="A11" s="14"/>
      <c r="B11" s="35"/>
      <c r="C11" s="35"/>
      <c r="D11" s="36"/>
    </row>
    <row r="12" spans="1:13" hidden="1" x14ac:dyDescent="0.2">
      <c r="A12" s="11"/>
      <c r="B12" s="15"/>
      <c r="C12" s="15"/>
      <c r="D12" s="13"/>
    </row>
    <row r="13" spans="1:13" s="19" customFormat="1" ht="30" customHeight="1" x14ac:dyDescent="0.2">
      <c r="A13" s="16"/>
      <c r="B13" s="17"/>
      <c r="C13" s="18"/>
      <c r="D13" s="34" t="s">
        <v>0</v>
      </c>
    </row>
    <row r="14" spans="1:13" s="19" customFormat="1" ht="15" customHeight="1" x14ac:dyDescent="0.2">
      <c r="A14" s="31"/>
      <c r="B14" s="32"/>
      <c r="C14" s="33" t="s">
        <v>94</v>
      </c>
      <c r="D14" s="41"/>
    </row>
    <row r="15" spans="1:13" ht="15" customHeight="1" x14ac:dyDescent="0.2">
      <c r="A15" s="99"/>
      <c r="B15" s="20" t="s">
        <v>104</v>
      </c>
      <c r="C15" s="21"/>
      <c r="D15" s="220"/>
    </row>
    <row r="16" spans="1:13" ht="15" customHeight="1" x14ac:dyDescent="0.2">
      <c r="A16" s="98"/>
      <c r="B16" s="12" t="s">
        <v>105</v>
      </c>
      <c r="C16" s="13"/>
      <c r="D16" s="220"/>
    </row>
    <row r="17" spans="1:4" ht="15" customHeight="1" x14ac:dyDescent="0.2">
      <c r="A17" s="98"/>
      <c r="B17" s="12" t="s">
        <v>112</v>
      </c>
      <c r="C17" s="13"/>
      <c r="D17" s="221"/>
    </row>
    <row r="18" spans="1:4" ht="15" customHeight="1" x14ac:dyDescent="0.2">
      <c r="A18" s="11"/>
      <c r="B18" s="12" t="s">
        <v>19</v>
      </c>
      <c r="C18" s="13"/>
      <c r="D18" s="220"/>
    </row>
    <row r="19" spans="1:4" ht="15" customHeight="1" x14ac:dyDescent="0.2">
      <c r="A19" s="11"/>
      <c r="B19" s="12" t="s">
        <v>106</v>
      </c>
      <c r="C19" s="13"/>
      <c r="D19" s="220"/>
    </row>
    <row r="20" spans="1:4" ht="15" customHeight="1" x14ac:dyDescent="0.2">
      <c r="A20" s="11"/>
      <c r="B20" s="12" t="s">
        <v>21</v>
      </c>
      <c r="C20" s="13"/>
      <c r="D20" s="220"/>
    </row>
    <row r="21" spans="1:4" ht="15" customHeight="1" x14ac:dyDescent="0.2">
      <c r="A21" s="11"/>
      <c r="B21" s="12" t="s">
        <v>111</v>
      </c>
      <c r="C21" s="13"/>
      <c r="D21" s="220"/>
    </row>
    <row r="22" spans="1:4" ht="15" customHeight="1" x14ac:dyDescent="0.2">
      <c r="A22" s="11"/>
      <c r="B22" s="12" t="s">
        <v>107</v>
      </c>
      <c r="C22" s="13"/>
      <c r="D22" s="220"/>
    </row>
    <row r="23" spans="1:4" ht="15" customHeight="1" x14ac:dyDescent="0.2">
      <c r="A23" s="11"/>
      <c r="B23" s="12" t="s">
        <v>18</v>
      </c>
      <c r="C23" s="13"/>
      <c r="D23" s="220"/>
    </row>
    <row r="24" spans="1:4" ht="15" customHeight="1" x14ac:dyDescent="0.2">
      <c r="A24" s="11"/>
      <c r="B24" s="12" t="s">
        <v>20</v>
      </c>
      <c r="C24" s="13"/>
      <c r="D24" s="220"/>
    </row>
    <row r="25" spans="1:4" ht="15" customHeight="1" x14ac:dyDescent="0.2">
      <c r="A25" s="11"/>
      <c r="B25" s="12" t="s">
        <v>108</v>
      </c>
      <c r="C25" s="13"/>
      <c r="D25" s="220"/>
    </row>
    <row r="26" spans="1:4" ht="15" customHeight="1" x14ac:dyDescent="0.2">
      <c r="A26" s="11"/>
      <c r="B26" s="83" t="s">
        <v>109</v>
      </c>
      <c r="C26" s="223"/>
      <c r="D26" s="220"/>
    </row>
    <row r="27" spans="1:4" ht="15" customHeight="1" x14ac:dyDescent="0.2">
      <c r="A27" s="11"/>
      <c r="B27" s="83" t="s">
        <v>109</v>
      </c>
      <c r="C27" s="224"/>
      <c r="D27" s="220"/>
    </row>
    <row r="28" spans="1:4" ht="15" customHeight="1" x14ac:dyDescent="0.2">
      <c r="A28" s="11"/>
      <c r="B28" s="83" t="s">
        <v>89</v>
      </c>
      <c r="C28" s="13"/>
      <c r="D28" s="37"/>
    </row>
    <row r="29" spans="1:4" ht="15" customHeight="1" x14ac:dyDescent="0.2">
      <c r="A29" s="11"/>
      <c r="B29" s="38" t="s">
        <v>87</v>
      </c>
      <c r="C29" s="13"/>
      <c r="D29" s="220"/>
    </row>
    <row r="30" spans="1:4" ht="15" customHeight="1" thickBot="1" x14ac:dyDescent="0.25">
      <c r="A30" s="11"/>
      <c r="B30" s="38" t="s">
        <v>88</v>
      </c>
      <c r="C30" s="13"/>
      <c r="D30" s="222"/>
    </row>
    <row r="31" spans="1:4" s="88" customFormat="1" ht="15" customHeight="1" thickTop="1" thickBot="1" x14ac:dyDescent="0.25">
      <c r="A31" s="84"/>
      <c r="B31" s="85" t="s">
        <v>90</v>
      </c>
      <c r="C31" s="86"/>
      <c r="D31" s="87">
        <f>SUM(D29:D30)</f>
        <v>0</v>
      </c>
    </row>
    <row r="32" spans="1:4" ht="15" customHeight="1" thickTop="1" x14ac:dyDescent="0.2">
      <c r="A32" s="28"/>
      <c r="B32" s="29" t="s">
        <v>110</v>
      </c>
      <c r="C32" s="29"/>
      <c r="D32" s="30">
        <f>SUM(D15:D27,D31)</f>
        <v>0</v>
      </c>
    </row>
    <row r="33" spans="1:4" ht="15" customHeight="1" x14ac:dyDescent="0.2">
      <c r="A33" s="11"/>
      <c r="B33" s="12"/>
      <c r="C33" s="12"/>
      <c r="D33" s="22"/>
    </row>
    <row r="34" spans="1:4" ht="9.75" customHeight="1" x14ac:dyDescent="0.2">
      <c r="A34" s="11"/>
      <c r="B34" s="12"/>
      <c r="C34" s="12"/>
      <c r="D34" s="13"/>
    </row>
    <row r="35" spans="1:4" ht="15" customHeight="1" x14ac:dyDescent="0.2">
      <c r="A35" s="11"/>
      <c r="B35" s="12"/>
      <c r="C35" s="23" t="s">
        <v>24</v>
      </c>
      <c r="D35" s="223"/>
    </row>
    <row r="36" spans="1:4" ht="9.75" customHeight="1" x14ac:dyDescent="0.2">
      <c r="A36" s="11"/>
      <c r="B36" s="12"/>
      <c r="C36" s="12"/>
      <c r="D36" s="13"/>
    </row>
    <row r="37" spans="1:4" ht="15" customHeight="1" x14ac:dyDescent="0.2">
      <c r="A37" s="11"/>
      <c r="B37" s="12"/>
      <c r="C37" s="23" t="s">
        <v>23</v>
      </c>
      <c r="D37" s="223"/>
    </row>
    <row r="38" spans="1:4" ht="9.75" customHeight="1" x14ac:dyDescent="0.2">
      <c r="A38" s="11"/>
      <c r="B38" s="12"/>
      <c r="C38" s="12"/>
      <c r="D38" s="13"/>
    </row>
    <row r="39" spans="1:4" ht="15" customHeight="1" x14ac:dyDescent="0.2">
      <c r="A39" s="11"/>
      <c r="B39" s="12"/>
      <c r="C39" s="23" t="s">
        <v>22</v>
      </c>
      <c r="D39" s="223"/>
    </row>
    <row r="40" spans="1:4" ht="9.75" customHeight="1" x14ac:dyDescent="0.2">
      <c r="A40" s="11"/>
      <c r="B40" s="12"/>
      <c r="C40" s="12"/>
      <c r="D40" s="13"/>
    </row>
    <row r="41" spans="1:4" ht="15" customHeight="1" x14ac:dyDescent="0.2">
      <c r="A41" s="11"/>
      <c r="B41" s="12"/>
      <c r="C41" s="23" t="s">
        <v>46</v>
      </c>
      <c r="D41" s="223"/>
    </row>
    <row r="42" spans="1:4" ht="9.75" customHeight="1" x14ac:dyDescent="0.2">
      <c r="A42" s="11"/>
      <c r="B42" s="12"/>
      <c r="C42" s="12"/>
      <c r="D42" s="13"/>
    </row>
    <row r="43" spans="1:4" ht="15" customHeight="1" x14ac:dyDescent="0.2">
      <c r="A43" s="11"/>
      <c r="B43" s="12"/>
      <c r="C43" s="23" t="s">
        <v>47</v>
      </c>
      <c r="D43" s="223"/>
    </row>
    <row r="44" spans="1:4" ht="9.75" customHeight="1" x14ac:dyDescent="0.2">
      <c r="A44" s="11"/>
      <c r="B44" s="12"/>
      <c r="C44" s="12"/>
      <c r="D44" s="13"/>
    </row>
    <row r="45" spans="1:4" ht="15" customHeight="1" x14ac:dyDescent="0.2">
      <c r="A45" s="11"/>
      <c r="B45" s="12"/>
      <c r="C45" s="23" t="s">
        <v>13</v>
      </c>
      <c r="D45" s="223"/>
    </row>
    <row r="46" spans="1:4" s="12" customFormat="1" ht="13.5" customHeight="1" x14ac:dyDescent="0.2">
      <c r="A46" s="11"/>
      <c r="D46" s="13"/>
    </row>
    <row r="47" spans="1:4" s="12" customFormat="1" ht="15" customHeight="1" x14ac:dyDescent="0.2">
      <c r="A47" s="229" t="s">
        <v>91</v>
      </c>
      <c r="B47" s="230"/>
      <c r="C47" s="230"/>
      <c r="D47" s="231"/>
    </row>
    <row r="48" spans="1:4" ht="15" customHeight="1" x14ac:dyDescent="0.2">
      <c r="A48" s="232"/>
      <c r="B48" s="233"/>
      <c r="C48" s="233"/>
      <c r="D48" s="234"/>
    </row>
  </sheetData>
  <sheetProtection password="CC38" sheet="1" objects="1" scenarios="1"/>
  <mergeCells count="2">
    <mergeCell ref="A47:D48"/>
    <mergeCell ref="A10:D10"/>
  </mergeCells>
  <phoneticPr fontId="2" type="noConversion"/>
  <printOptions horizontalCentered="1"/>
  <pageMargins left="0.75" right="0.75" top="0.75" bottom="0.75" header="0.5" footer="0.5"/>
  <pageSetup orientation="portrait" r:id="rId1"/>
  <headerFooter alignWithMargins="0">
    <oddFooter>&amp;L&amp;"Times New Roman,Regular"PFA Sm Comm App Form 3a&amp;R&amp;"Times New Roman,Regular"Feb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workbookViewId="0">
      <pane ySplit="8" topLeftCell="A9" activePane="bottomLeft" state="frozen"/>
      <selection activeCell="H23" sqref="H23:H24"/>
      <selection pane="bottomLeft" activeCell="B6" sqref="B6"/>
    </sheetView>
  </sheetViews>
  <sheetFormatPr defaultColWidth="9.140625" defaultRowHeight="12.75" x14ac:dyDescent="0.2"/>
  <cols>
    <col min="1" max="1" width="4.42578125" style="42" customWidth="1"/>
    <col min="2" max="2" width="11.5703125" style="42" customWidth="1"/>
    <col min="3" max="3" width="9.85546875" style="42" customWidth="1"/>
    <col min="4" max="4" width="11.85546875" style="42" customWidth="1"/>
    <col min="5" max="5" width="12" style="42" customWidth="1"/>
    <col min="6" max="6" width="10" style="42" customWidth="1"/>
    <col min="7" max="7" width="12.42578125" style="42" customWidth="1"/>
    <col min="8" max="8" width="16.140625" style="42" customWidth="1"/>
    <col min="9" max="10" width="9.140625" style="42"/>
    <col min="11" max="11" width="10.5703125" style="42" bestFit="1" customWidth="1"/>
    <col min="12" max="16384" width="9.140625" style="42"/>
  </cols>
  <sheetData>
    <row r="1" spans="1:16" ht="14.25" x14ac:dyDescent="0.2">
      <c r="A1" s="1" t="s">
        <v>17</v>
      </c>
      <c r="B1" s="2"/>
      <c r="C1" s="2"/>
      <c r="D1" s="2"/>
      <c r="E1" s="2"/>
      <c r="F1" s="2"/>
      <c r="G1" s="2"/>
      <c r="H1" s="3"/>
    </row>
    <row r="2" spans="1:16" ht="14.25" x14ac:dyDescent="0.2">
      <c r="A2" s="5" t="s">
        <v>72</v>
      </c>
      <c r="B2" s="6"/>
      <c r="C2" s="6"/>
      <c r="D2" s="6"/>
      <c r="E2" s="6"/>
      <c r="F2" s="6"/>
      <c r="G2" s="6"/>
      <c r="H2" s="7"/>
    </row>
    <row r="3" spans="1:16" ht="18.75" customHeight="1" x14ac:dyDescent="0.2">
      <c r="A3" s="8" t="s">
        <v>102</v>
      </c>
      <c r="B3" s="9"/>
      <c r="C3" s="9"/>
      <c r="D3" s="9"/>
      <c r="E3" s="9"/>
      <c r="F3" s="9"/>
      <c r="G3" s="9"/>
      <c r="H3" s="10"/>
    </row>
    <row r="4" spans="1:16" s="110" customFormat="1" ht="17.25" customHeight="1" x14ac:dyDescent="0.25">
      <c r="A4" s="107" t="s">
        <v>68</v>
      </c>
      <c r="B4" s="108"/>
      <c r="C4" s="108"/>
      <c r="D4" s="108"/>
      <c r="E4" s="108"/>
      <c r="F4" s="108"/>
      <c r="G4" s="108"/>
      <c r="H4" s="109"/>
    </row>
    <row r="5" spans="1:16" s="110" customFormat="1" ht="15" customHeight="1" x14ac:dyDescent="0.2">
      <c r="A5" s="111" t="s">
        <v>49</v>
      </c>
      <c r="B5" s="108"/>
      <c r="C5" s="108"/>
      <c r="D5" s="248">
        <f>'Form 3a O&amp;M'!C7</f>
        <v>0</v>
      </c>
      <c r="E5" s="249"/>
      <c r="F5" s="108"/>
      <c r="G5" s="112" t="s">
        <v>13</v>
      </c>
      <c r="H5" s="225"/>
      <c r="P5" s="113"/>
    </row>
    <row r="6" spans="1:16" x14ac:dyDescent="0.2">
      <c r="A6" s="43" t="s">
        <v>3</v>
      </c>
      <c r="B6" s="44"/>
      <c r="C6" s="44"/>
      <c r="D6" s="246">
        <f>'Form 3a O&amp;M'!C8</f>
        <v>0</v>
      </c>
      <c r="E6" s="247"/>
      <c r="F6" s="44"/>
      <c r="G6" s="44"/>
      <c r="H6" s="81"/>
      <c r="P6" s="4"/>
    </row>
    <row r="7" spans="1:16" x14ac:dyDescent="0.2">
      <c r="A7" s="43" t="s">
        <v>92</v>
      </c>
      <c r="B7" s="44"/>
      <c r="C7" s="44"/>
      <c r="D7" s="250">
        <f>G22</f>
        <v>0</v>
      </c>
      <c r="E7" s="251"/>
      <c r="F7" s="44"/>
      <c r="G7" s="44"/>
      <c r="H7" s="89"/>
      <c r="P7" s="4"/>
    </row>
    <row r="8" spans="1:16" ht="7.5" customHeight="1" x14ac:dyDescent="0.2">
      <c r="A8" s="46"/>
      <c r="B8" s="47"/>
      <c r="C8" s="47"/>
      <c r="D8" s="47"/>
      <c r="E8" s="47"/>
      <c r="F8" s="47"/>
      <c r="G8" s="47"/>
      <c r="H8" s="82"/>
      <c r="P8" s="4"/>
    </row>
    <row r="9" spans="1:16" s="44" customFormat="1" x14ac:dyDescent="0.2">
      <c r="A9" s="49" t="s">
        <v>15</v>
      </c>
      <c r="B9" s="90" t="s">
        <v>135</v>
      </c>
      <c r="C9" s="90"/>
      <c r="D9" s="50"/>
      <c r="E9" s="51"/>
      <c r="F9" s="50"/>
      <c r="G9" s="50"/>
      <c r="H9" s="81"/>
      <c r="P9" s="12"/>
    </row>
    <row r="10" spans="1:16" s="44" customFormat="1" ht="14.25" customHeight="1" x14ac:dyDescent="0.2">
      <c r="D10" s="101" t="s">
        <v>114</v>
      </c>
      <c r="H10" s="81"/>
      <c r="P10" s="12"/>
    </row>
    <row r="11" spans="1:16" s="44" customFormat="1" ht="15" x14ac:dyDescent="0.35">
      <c r="A11" s="53" t="s">
        <v>1</v>
      </c>
      <c r="B11" s="252" t="s">
        <v>113</v>
      </c>
      <c r="C11" s="253"/>
      <c r="D11" s="125" t="s">
        <v>115</v>
      </c>
      <c r="E11" s="125" t="s">
        <v>120</v>
      </c>
      <c r="F11" s="125" t="s">
        <v>118</v>
      </c>
      <c r="G11" s="125" t="s">
        <v>119</v>
      </c>
      <c r="H11" s="105" t="s">
        <v>123</v>
      </c>
      <c r="P11" s="12"/>
    </row>
    <row r="12" spans="1:16" s="44" customFormat="1" ht="12.75" customHeight="1" x14ac:dyDescent="0.2">
      <c r="A12" s="53"/>
      <c r="B12" s="254"/>
      <c r="C12" s="255"/>
      <c r="D12" s="138"/>
      <c r="E12" s="139"/>
      <c r="F12" s="138"/>
      <c r="G12" s="139"/>
      <c r="H12" s="81">
        <f>D12*G12</f>
        <v>0</v>
      </c>
      <c r="P12" s="12"/>
    </row>
    <row r="13" spans="1:16" s="44" customFormat="1" ht="12.75" customHeight="1" x14ac:dyDescent="0.2">
      <c r="A13" s="53"/>
      <c r="B13" s="254"/>
      <c r="C13" s="255"/>
      <c r="D13" s="140"/>
      <c r="E13" s="141"/>
      <c r="F13" s="140"/>
      <c r="G13" s="139"/>
      <c r="H13" s="81">
        <f t="shared" ref="H13:H17" si="0">D13*G13</f>
        <v>0</v>
      </c>
      <c r="P13" s="12"/>
    </row>
    <row r="14" spans="1:16" s="44" customFormat="1" ht="12.75" customHeight="1" x14ac:dyDescent="0.2">
      <c r="A14" s="53"/>
      <c r="B14" s="254"/>
      <c r="C14" s="255"/>
      <c r="D14" s="140"/>
      <c r="E14" s="141"/>
      <c r="F14" s="140"/>
      <c r="G14" s="139"/>
      <c r="H14" s="81">
        <f t="shared" si="0"/>
        <v>0</v>
      </c>
      <c r="P14" s="12"/>
    </row>
    <row r="15" spans="1:16" s="44" customFormat="1" ht="12.75" customHeight="1" x14ac:dyDescent="0.2">
      <c r="A15" s="53"/>
      <c r="B15" s="254"/>
      <c r="C15" s="255"/>
      <c r="D15" s="140"/>
      <c r="E15" s="141"/>
      <c r="F15" s="140"/>
      <c r="G15" s="139"/>
      <c r="H15" s="81">
        <f t="shared" si="0"/>
        <v>0</v>
      </c>
      <c r="P15" s="12"/>
    </row>
    <row r="16" spans="1:16" s="44" customFormat="1" ht="12.75" customHeight="1" x14ac:dyDescent="0.2">
      <c r="A16" s="53"/>
      <c r="B16" s="254"/>
      <c r="C16" s="255"/>
      <c r="D16" s="140"/>
      <c r="E16" s="141"/>
      <c r="F16" s="140"/>
      <c r="G16" s="139"/>
      <c r="H16" s="81">
        <f t="shared" si="0"/>
        <v>0</v>
      </c>
      <c r="P16" s="12"/>
    </row>
    <row r="17" spans="1:16" s="44" customFormat="1" ht="12.75" customHeight="1" x14ac:dyDescent="0.2">
      <c r="A17" s="53"/>
      <c r="B17" s="254"/>
      <c r="C17" s="255"/>
      <c r="D17" s="140"/>
      <c r="E17" s="141"/>
      <c r="F17" s="140"/>
      <c r="G17" s="139"/>
      <c r="H17" s="81">
        <f t="shared" si="0"/>
        <v>0</v>
      </c>
      <c r="P17" s="12"/>
    </row>
    <row r="18" spans="1:16" s="128" customFormat="1" ht="13.5" customHeight="1" x14ac:dyDescent="0.2">
      <c r="A18" s="127"/>
      <c r="B18" s="258" t="s">
        <v>129</v>
      </c>
      <c r="C18" s="259"/>
      <c r="D18" s="132"/>
      <c r="E18" s="133"/>
      <c r="G18" s="133">
        <f>SUM(G12:G17)</f>
        <v>0</v>
      </c>
      <c r="H18" s="130"/>
      <c r="P18" s="131"/>
    </row>
    <row r="19" spans="1:16" s="44" customFormat="1" ht="13.5" customHeight="1" x14ac:dyDescent="0.2">
      <c r="A19" s="53" t="s">
        <v>2</v>
      </c>
      <c r="B19" s="126" t="s">
        <v>130</v>
      </c>
      <c r="C19" s="218"/>
      <c r="D19" s="103"/>
      <c r="E19" s="102"/>
      <c r="G19" s="102">
        <f>G18*5%</f>
        <v>0</v>
      </c>
      <c r="H19" s="81"/>
      <c r="P19" s="12"/>
    </row>
    <row r="20" spans="1:16" s="44" customFormat="1" ht="13.5" customHeight="1" x14ac:dyDescent="0.2">
      <c r="A20" s="53" t="s">
        <v>4</v>
      </c>
      <c r="B20" s="126" t="s">
        <v>131</v>
      </c>
      <c r="C20" s="218"/>
      <c r="D20" s="103"/>
      <c r="E20" s="102"/>
      <c r="G20" s="139"/>
      <c r="H20" s="81"/>
      <c r="P20" s="12"/>
    </row>
    <row r="21" spans="1:16" s="44" customFormat="1" ht="13.5" customHeight="1" x14ac:dyDescent="0.2">
      <c r="A21" s="53" t="s">
        <v>32</v>
      </c>
      <c r="B21" s="256" t="s">
        <v>117</v>
      </c>
      <c r="C21" s="257"/>
      <c r="D21" s="257"/>
      <c r="G21" s="139"/>
      <c r="H21" s="81"/>
      <c r="P21" s="12"/>
    </row>
    <row r="22" spans="1:16" s="44" customFormat="1" ht="13.5" customHeight="1" x14ac:dyDescent="0.2">
      <c r="A22" s="43"/>
      <c r="B22" s="256" t="s">
        <v>116</v>
      </c>
      <c r="C22" s="257"/>
      <c r="D22" s="257"/>
      <c r="G22" s="104">
        <f>SUM(G18:G21)</f>
        <v>0</v>
      </c>
      <c r="H22" s="81"/>
      <c r="P22" s="12"/>
    </row>
    <row r="23" spans="1:16" s="128" customFormat="1" ht="17.25" customHeight="1" x14ac:dyDescent="0.2">
      <c r="A23" s="127"/>
      <c r="B23" s="260" t="s">
        <v>121</v>
      </c>
      <c r="C23" s="261"/>
      <c r="D23" s="261"/>
      <c r="G23" s="129" t="e">
        <f>MIN(SUM(H12:H17)/G18,20)</f>
        <v>#DIV/0!</v>
      </c>
      <c r="H23" s="130" t="s">
        <v>122</v>
      </c>
      <c r="P23" s="131"/>
    </row>
    <row r="24" spans="1:16" s="48" customFormat="1" ht="24.75" customHeight="1" x14ac:dyDescent="0.2">
      <c r="A24" s="115" t="s">
        <v>31</v>
      </c>
      <c r="B24" s="116" t="s">
        <v>95</v>
      </c>
      <c r="C24" s="116"/>
      <c r="D24" s="117"/>
      <c r="E24" s="114"/>
      <c r="F24" s="114"/>
      <c r="G24" s="238" t="s">
        <v>0</v>
      </c>
      <c r="H24" s="239"/>
    </row>
    <row r="25" spans="1:16" s="48" customFormat="1" ht="4.5" customHeight="1" x14ac:dyDescent="0.2">
      <c r="A25" s="118"/>
      <c r="B25" s="119"/>
      <c r="C25" s="119"/>
      <c r="D25" s="120"/>
      <c r="E25" s="100"/>
      <c r="F25" s="100"/>
      <c r="G25" s="121"/>
      <c r="H25" s="219"/>
    </row>
    <row r="26" spans="1:16" ht="13.5" customHeight="1" x14ac:dyDescent="0.2">
      <c r="A26" s="53" t="s">
        <v>1</v>
      </c>
      <c r="B26" s="245" t="s">
        <v>134</v>
      </c>
      <c r="C26" s="245"/>
      <c r="D26" s="245"/>
      <c r="E26" s="245"/>
      <c r="F26" s="124"/>
      <c r="G26" s="240">
        <f>'Form 3a O&amp;M'!D32</f>
        <v>0</v>
      </c>
      <c r="H26" s="241"/>
    </row>
    <row r="27" spans="1:16" x14ac:dyDescent="0.2">
      <c r="A27" s="53" t="s">
        <v>2</v>
      </c>
      <c r="B27" s="44" t="s">
        <v>96</v>
      </c>
      <c r="C27" s="44"/>
      <c r="D27" s="44"/>
      <c r="E27" s="44"/>
      <c r="F27" s="44"/>
      <c r="G27" s="240" t="str">
        <f>IF($E29&gt;0,PMT($E$30,MIN($E$31,20),-$E$29),"fill in values at left")</f>
        <v>fill in values at left</v>
      </c>
      <c r="H27" s="241"/>
    </row>
    <row r="28" spans="1:16" x14ac:dyDescent="0.2">
      <c r="A28" s="53"/>
      <c r="B28" s="44"/>
      <c r="C28" s="44"/>
      <c r="D28" s="45" t="s">
        <v>132</v>
      </c>
      <c r="E28" s="27"/>
      <c r="F28" s="44"/>
      <c r="G28" s="242"/>
      <c r="H28" s="241"/>
    </row>
    <row r="29" spans="1:16" x14ac:dyDescent="0.2">
      <c r="A29" s="43"/>
      <c r="B29" s="44"/>
      <c r="C29" s="44"/>
      <c r="D29" s="45" t="s">
        <v>133</v>
      </c>
      <c r="E29" s="122">
        <f>G22-E28</f>
        <v>0</v>
      </c>
      <c r="F29" s="44"/>
      <c r="G29" s="242"/>
      <c r="H29" s="241"/>
    </row>
    <row r="30" spans="1:16" x14ac:dyDescent="0.2">
      <c r="A30" s="43"/>
      <c r="B30" s="44"/>
      <c r="C30" s="44"/>
      <c r="D30" s="45" t="s">
        <v>97</v>
      </c>
      <c r="E30" s="91">
        <v>0.01</v>
      </c>
      <c r="F30" s="44"/>
      <c r="G30" s="242"/>
      <c r="H30" s="241"/>
    </row>
    <row r="31" spans="1:16" x14ac:dyDescent="0.2">
      <c r="A31" s="43"/>
      <c r="B31" s="44"/>
      <c r="C31" s="44"/>
      <c r="D31" s="45" t="s">
        <v>128</v>
      </c>
      <c r="E31" s="123" t="e">
        <f>G23</f>
        <v>#DIV/0!</v>
      </c>
      <c r="F31" s="44"/>
      <c r="G31" s="242"/>
      <c r="H31" s="241"/>
    </row>
    <row r="32" spans="1:16" ht="18" customHeight="1" x14ac:dyDescent="0.2">
      <c r="A32" s="53" t="s">
        <v>4</v>
      </c>
      <c r="B32" s="44" t="s">
        <v>5</v>
      </c>
      <c r="C32" s="44"/>
      <c r="D32" s="44"/>
      <c r="E32" s="44"/>
      <c r="F32" s="44"/>
      <c r="G32" s="243" t="e">
        <f>G26+G27</f>
        <v>#VALUE!</v>
      </c>
      <c r="H32" s="244"/>
    </row>
    <row r="33" spans="1:8" s="48" customFormat="1" ht="24.75" customHeight="1" x14ac:dyDescent="0.2">
      <c r="A33" s="115" t="s">
        <v>37</v>
      </c>
      <c r="B33" s="116" t="s">
        <v>124</v>
      </c>
      <c r="C33" s="116"/>
      <c r="D33" s="117"/>
      <c r="E33" s="114"/>
      <c r="F33" s="114"/>
      <c r="G33" s="238" t="s">
        <v>0</v>
      </c>
      <c r="H33" s="239"/>
    </row>
    <row r="34" spans="1:8" x14ac:dyDescent="0.2">
      <c r="A34" s="53" t="s">
        <v>1</v>
      </c>
      <c r="B34" s="44" t="s">
        <v>6</v>
      </c>
      <c r="C34" s="44"/>
      <c r="D34" s="44"/>
      <c r="E34" s="44"/>
      <c r="F34" s="44"/>
      <c r="G34" s="262"/>
      <c r="H34" s="263"/>
    </row>
    <row r="35" spans="1:8" x14ac:dyDescent="0.2">
      <c r="A35" s="53"/>
      <c r="B35" s="54" t="s">
        <v>8</v>
      </c>
      <c r="C35" s="54"/>
      <c r="D35" s="54"/>
      <c r="E35" s="44"/>
      <c r="F35" s="44"/>
      <c r="G35" s="264"/>
      <c r="H35" s="265"/>
    </row>
    <row r="36" spans="1:8" x14ac:dyDescent="0.2">
      <c r="A36" s="53"/>
      <c r="B36" s="54" t="s">
        <v>98</v>
      </c>
      <c r="C36" s="54"/>
      <c r="D36" s="54"/>
      <c r="E36" s="44"/>
      <c r="F36" s="44"/>
      <c r="G36" s="266" t="str">
        <f>IF(ISBLANK(G35),"",G35)</f>
        <v/>
      </c>
      <c r="H36" s="267"/>
    </row>
    <row r="37" spans="1:8" x14ac:dyDescent="0.2">
      <c r="A37" s="55"/>
      <c r="B37" s="56" t="s">
        <v>9</v>
      </c>
      <c r="C37" s="56"/>
      <c r="D37" s="56"/>
      <c r="E37" s="47"/>
      <c r="F37" s="47"/>
      <c r="G37" s="268" t="str">
        <f>IF(ISBLANK(G$35),"",G36/(G36+G40))</f>
        <v/>
      </c>
      <c r="H37" s="269"/>
    </row>
    <row r="38" spans="1:8" x14ac:dyDescent="0.2">
      <c r="A38" s="53" t="s">
        <v>2</v>
      </c>
      <c r="B38" s="44" t="s">
        <v>7</v>
      </c>
      <c r="C38" s="44"/>
      <c r="D38" s="44"/>
      <c r="E38" s="44"/>
      <c r="F38" s="44"/>
      <c r="G38" s="270"/>
      <c r="H38" s="271"/>
    </row>
    <row r="39" spans="1:8" x14ac:dyDescent="0.2">
      <c r="A39" s="43"/>
      <c r="B39" s="54" t="s">
        <v>8</v>
      </c>
      <c r="C39" s="54"/>
      <c r="D39" s="54"/>
      <c r="E39" s="44"/>
      <c r="F39" s="44"/>
      <c r="G39" s="264"/>
      <c r="H39" s="272"/>
    </row>
    <row r="40" spans="1:8" x14ac:dyDescent="0.2">
      <c r="A40" s="43"/>
      <c r="B40" s="54" t="s">
        <v>10</v>
      </c>
      <c r="C40" s="54"/>
      <c r="D40" s="54"/>
      <c r="E40" s="44"/>
      <c r="F40" s="44"/>
      <c r="G40" s="264"/>
      <c r="H40" s="272"/>
    </row>
    <row r="41" spans="1:8" x14ac:dyDescent="0.2">
      <c r="A41" s="46"/>
      <c r="B41" s="56" t="s">
        <v>9</v>
      </c>
      <c r="C41" s="56"/>
      <c r="D41" s="56"/>
      <c r="E41" s="47"/>
      <c r="F41" s="47"/>
      <c r="G41" s="273" t="str">
        <f>IF(ISBLANK(G$35),"",G40/(G36+G40))</f>
        <v/>
      </c>
      <c r="H41" s="244"/>
    </row>
    <row r="42" spans="1:8" x14ac:dyDescent="0.2">
      <c r="A42" s="53" t="s">
        <v>4</v>
      </c>
      <c r="B42" s="44" t="s">
        <v>127</v>
      </c>
      <c r="C42" s="44"/>
      <c r="D42" s="57"/>
      <c r="E42" s="58"/>
      <c r="F42" s="58"/>
      <c r="G42" s="274"/>
      <c r="H42" s="275"/>
    </row>
    <row r="43" spans="1:8" x14ac:dyDescent="0.2">
      <c r="A43" s="43"/>
      <c r="B43" s="54" t="s">
        <v>8</v>
      </c>
      <c r="C43" s="54"/>
      <c r="D43" s="54"/>
      <c r="E43" s="44"/>
      <c r="F43" s="44"/>
      <c r="G43" s="276" t="str">
        <f>IF(ISBLANK(G35),"",G35+G39)</f>
        <v/>
      </c>
      <c r="H43" s="267"/>
    </row>
    <row r="44" spans="1:8" x14ac:dyDescent="0.2">
      <c r="A44" s="43"/>
      <c r="B44" s="54" t="s">
        <v>10</v>
      </c>
      <c r="C44" s="54"/>
      <c r="D44" s="54"/>
      <c r="E44" s="44"/>
      <c r="F44" s="44"/>
      <c r="G44" s="276" t="str">
        <f>IF(ISBLANK(G35),"",G36+G40)</f>
        <v/>
      </c>
      <c r="H44" s="267"/>
    </row>
    <row r="45" spans="1:8" x14ac:dyDescent="0.2">
      <c r="A45" s="46"/>
      <c r="B45" s="56" t="s">
        <v>9</v>
      </c>
      <c r="C45" s="56"/>
      <c r="D45" s="56"/>
      <c r="E45" s="47"/>
      <c r="F45" s="47"/>
      <c r="G45" s="273" t="str">
        <f>IF(ISBLANK(G35),"",G37+G41)</f>
        <v/>
      </c>
      <c r="H45" s="244"/>
    </row>
    <row r="46" spans="1:8" s="52" customFormat="1" x14ac:dyDescent="0.2">
      <c r="A46" s="106" t="s">
        <v>125</v>
      </c>
      <c r="B46" s="51" t="s">
        <v>126</v>
      </c>
      <c r="C46" s="51"/>
      <c r="D46" s="51"/>
      <c r="E46" s="51"/>
      <c r="F46" s="51"/>
      <c r="G46" s="277"/>
      <c r="H46" s="263"/>
    </row>
    <row r="47" spans="1:8" x14ac:dyDescent="0.2">
      <c r="A47" s="43"/>
      <c r="B47" s="44" t="s">
        <v>11</v>
      </c>
      <c r="C47" s="44"/>
      <c r="D47" s="44"/>
      <c r="E47" s="44"/>
      <c r="F47" s="44"/>
      <c r="G47" s="278" t="str">
        <f>IF(ISBLANK(G35),"",G32/G44)</f>
        <v/>
      </c>
      <c r="H47" s="267"/>
    </row>
    <row r="48" spans="1:8" x14ac:dyDescent="0.2">
      <c r="A48" s="46"/>
      <c r="B48" s="47" t="s">
        <v>12</v>
      </c>
      <c r="C48" s="47"/>
      <c r="D48" s="47"/>
      <c r="E48" s="47"/>
      <c r="F48" s="47"/>
      <c r="G48" s="279" t="str">
        <f>IF(ISBLANK(G35),"",G47/12)</f>
        <v/>
      </c>
      <c r="H48" s="269"/>
    </row>
  </sheetData>
  <sheetProtection password="CC38" sheet="1" objects="1" scenarios="1"/>
  <mergeCells count="39"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B26:E26"/>
    <mergeCell ref="D6:E6"/>
    <mergeCell ref="D5:E5"/>
    <mergeCell ref="D7:E7"/>
    <mergeCell ref="B11:C11"/>
    <mergeCell ref="B12:C12"/>
    <mergeCell ref="B13:C13"/>
    <mergeCell ref="B14:C14"/>
    <mergeCell ref="B15:C15"/>
    <mergeCell ref="B16:C16"/>
    <mergeCell ref="B17:C17"/>
    <mergeCell ref="B21:D21"/>
    <mergeCell ref="B22:D22"/>
    <mergeCell ref="B18:C18"/>
    <mergeCell ref="B23:D23"/>
    <mergeCell ref="G24:H24"/>
    <mergeCell ref="G33:H33"/>
    <mergeCell ref="G26:H26"/>
    <mergeCell ref="G27:H27"/>
    <mergeCell ref="G30:H30"/>
    <mergeCell ref="G31:H31"/>
    <mergeCell ref="G32:H32"/>
    <mergeCell ref="G28:H28"/>
    <mergeCell ref="G29:H29"/>
  </mergeCells>
  <phoneticPr fontId="2" type="noConversion"/>
  <pageMargins left="0.75" right="0.75" top="0.75" bottom="0.75" header="0.5" footer="0.5"/>
  <pageSetup orientation="portrait" r:id="rId1"/>
  <headerFooter>
    <oddFooter>&amp;L&amp;"Times New Roman,Regular"PFA Sm Comm App Form 3b&amp;R&amp;"Times New Roman,Regular"Feb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zoomScale="90" workbookViewId="0">
      <selection activeCell="D10" sqref="D10"/>
    </sheetView>
  </sheetViews>
  <sheetFormatPr defaultColWidth="9.140625" defaultRowHeight="15" x14ac:dyDescent="0.25"/>
  <cols>
    <col min="1" max="1" width="5.42578125" style="216" customWidth="1"/>
    <col min="2" max="2" width="7.85546875" style="147" customWidth="1"/>
    <col min="3" max="3" width="25.5703125" style="147" customWidth="1"/>
    <col min="4" max="5" width="11.28515625" style="147" customWidth="1"/>
    <col min="6" max="9" width="16.7109375" style="147" customWidth="1"/>
    <col min="10" max="16384" width="9.140625" style="147"/>
  </cols>
  <sheetData>
    <row r="1" spans="1:9" x14ac:dyDescent="0.25">
      <c r="A1" s="144" t="s">
        <v>17</v>
      </c>
      <c r="B1" s="145"/>
      <c r="C1" s="145"/>
      <c r="D1" s="145"/>
      <c r="E1" s="145"/>
      <c r="F1" s="145"/>
      <c r="G1" s="145"/>
      <c r="H1" s="145"/>
      <c r="I1" s="146"/>
    </row>
    <row r="2" spans="1:9" x14ac:dyDescent="0.25">
      <c r="A2" s="148" t="s">
        <v>73</v>
      </c>
      <c r="B2" s="149"/>
      <c r="C2" s="149"/>
      <c r="D2" s="149"/>
      <c r="E2" s="149"/>
      <c r="F2" s="149"/>
      <c r="G2" s="149"/>
      <c r="H2" s="149"/>
      <c r="I2" s="150"/>
    </row>
    <row r="3" spans="1:9" x14ac:dyDescent="0.25">
      <c r="A3" s="148" t="s">
        <v>79</v>
      </c>
      <c r="B3" s="149"/>
      <c r="C3" s="149"/>
      <c r="D3" s="149"/>
      <c r="E3" s="149"/>
      <c r="F3" s="149"/>
      <c r="G3" s="149"/>
      <c r="H3" s="149"/>
      <c r="I3" s="150"/>
    </row>
    <row r="4" spans="1:9" s="154" customFormat="1" x14ac:dyDescent="0.25">
      <c r="A4" s="151"/>
      <c r="B4" s="152"/>
      <c r="C4" s="152"/>
      <c r="D4" s="152"/>
      <c r="E4" s="152"/>
      <c r="F4" s="152"/>
      <c r="G4" s="152"/>
      <c r="H4" s="152"/>
      <c r="I4" s="153"/>
    </row>
    <row r="5" spans="1:9" s="154" customFormat="1" x14ac:dyDescent="0.25">
      <c r="A5" s="155"/>
      <c r="B5" s="156" t="s">
        <v>50</v>
      </c>
      <c r="C5" s="282">
        <f>'Form 3a O&amp;M'!C7</f>
        <v>0</v>
      </c>
      <c r="D5" s="283"/>
      <c r="E5" s="157" t="s">
        <v>51</v>
      </c>
      <c r="F5" s="282">
        <f>'Form 3a O&amp;M'!C8</f>
        <v>0</v>
      </c>
      <c r="G5" s="283"/>
      <c r="H5" s="157" t="s">
        <v>13</v>
      </c>
      <c r="I5" s="92"/>
    </row>
    <row r="6" spans="1:9" s="161" customFormat="1" ht="15" customHeight="1" x14ac:dyDescent="0.25">
      <c r="A6" s="158"/>
      <c r="B6" s="159"/>
      <c r="C6" s="159"/>
      <c r="D6" s="159"/>
      <c r="E6" s="159"/>
      <c r="F6" s="159"/>
      <c r="G6" s="159"/>
      <c r="H6" s="159"/>
      <c r="I6" s="160"/>
    </row>
    <row r="7" spans="1:9" s="167" customFormat="1" ht="31.5" customHeight="1" x14ac:dyDescent="0.25">
      <c r="A7" s="162"/>
      <c r="B7" s="163"/>
      <c r="C7" s="163"/>
      <c r="D7" s="164"/>
      <c r="E7" s="164"/>
      <c r="F7" s="164" t="s">
        <v>45</v>
      </c>
      <c r="G7" s="165" t="s">
        <v>28</v>
      </c>
      <c r="H7" s="165" t="s">
        <v>28</v>
      </c>
      <c r="I7" s="166" t="s">
        <v>16</v>
      </c>
    </row>
    <row r="8" spans="1:9" s="167" customFormat="1" x14ac:dyDescent="0.25">
      <c r="A8" s="168"/>
      <c r="B8" s="169"/>
      <c r="C8" s="169"/>
      <c r="D8" s="170" t="s">
        <v>26</v>
      </c>
      <c r="E8" s="170" t="s">
        <v>27</v>
      </c>
      <c r="F8" s="170" t="s">
        <v>29</v>
      </c>
      <c r="G8" s="171"/>
      <c r="H8" s="170"/>
      <c r="I8" s="172" t="s">
        <v>30</v>
      </c>
    </row>
    <row r="9" spans="1:9" ht="18" customHeight="1" x14ac:dyDescent="0.25">
      <c r="A9" s="173" t="s">
        <v>15</v>
      </c>
      <c r="B9" s="174" t="s">
        <v>25</v>
      </c>
      <c r="C9" s="175"/>
      <c r="D9" s="226"/>
      <c r="E9" s="226"/>
      <c r="F9" s="176"/>
      <c r="G9" s="176"/>
      <c r="H9" s="176"/>
      <c r="I9" s="177"/>
    </row>
    <row r="10" spans="1:9" ht="18" customHeight="1" x14ac:dyDescent="0.25">
      <c r="A10" s="178" t="s">
        <v>1</v>
      </c>
      <c r="B10" s="179" t="s">
        <v>74</v>
      </c>
      <c r="C10" s="180"/>
      <c r="D10" s="227"/>
      <c r="E10" s="227"/>
      <c r="F10" s="93"/>
      <c r="G10" s="93"/>
      <c r="H10" s="93"/>
      <c r="I10" s="181">
        <f t="shared" ref="I10:I16" si="0">SUM(F10:H10)</f>
        <v>0</v>
      </c>
    </row>
    <row r="11" spans="1:9" ht="18" customHeight="1" x14ac:dyDescent="0.25">
      <c r="A11" s="182" t="s">
        <v>2</v>
      </c>
      <c r="B11" s="179" t="s">
        <v>75</v>
      </c>
      <c r="C11" s="180"/>
      <c r="D11" s="227"/>
      <c r="E11" s="227"/>
      <c r="F11" s="93"/>
      <c r="G11" s="93"/>
      <c r="H11" s="93"/>
      <c r="I11" s="181">
        <f t="shared" si="0"/>
        <v>0</v>
      </c>
    </row>
    <row r="12" spans="1:9" ht="18" customHeight="1" x14ac:dyDescent="0.25">
      <c r="A12" s="182" t="s">
        <v>4</v>
      </c>
      <c r="B12" s="179" t="s">
        <v>62</v>
      </c>
      <c r="C12" s="180"/>
      <c r="D12" s="227"/>
      <c r="E12" s="227"/>
      <c r="F12" s="93"/>
      <c r="G12" s="93"/>
      <c r="H12" s="93"/>
      <c r="I12" s="181">
        <f t="shared" si="0"/>
        <v>0</v>
      </c>
    </row>
    <row r="13" spans="1:9" ht="18" customHeight="1" x14ac:dyDescent="0.25">
      <c r="A13" s="182" t="s">
        <v>32</v>
      </c>
      <c r="B13" s="179" t="s">
        <v>76</v>
      </c>
      <c r="C13" s="180"/>
      <c r="D13" s="227"/>
      <c r="E13" s="227"/>
      <c r="F13" s="93"/>
      <c r="G13" s="93"/>
      <c r="H13" s="93"/>
      <c r="I13" s="181">
        <f t="shared" si="0"/>
        <v>0</v>
      </c>
    </row>
    <row r="14" spans="1:9" ht="18" customHeight="1" x14ac:dyDescent="0.25">
      <c r="A14" s="182" t="s">
        <v>33</v>
      </c>
      <c r="B14" s="179" t="s">
        <v>63</v>
      </c>
      <c r="C14" s="180"/>
      <c r="D14" s="227"/>
      <c r="E14" s="227"/>
      <c r="F14" s="93"/>
      <c r="G14" s="93"/>
      <c r="H14" s="93"/>
      <c r="I14" s="181">
        <f t="shared" si="0"/>
        <v>0</v>
      </c>
    </row>
    <row r="15" spans="1:9" ht="18" customHeight="1" x14ac:dyDescent="0.25">
      <c r="A15" s="182" t="s">
        <v>35</v>
      </c>
      <c r="B15" s="179" t="s">
        <v>64</v>
      </c>
      <c r="C15" s="180"/>
      <c r="D15" s="227"/>
      <c r="E15" s="227"/>
      <c r="F15" s="93"/>
      <c r="G15" s="93"/>
      <c r="H15" s="93"/>
      <c r="I15" s="181">
        <f t="shared" si="0"/>
        <v>0</v>
      </c>
    </row>
    <row r="16" spans="1:9" ht="18" customHeight="1" thickBot="1" x14ac:dyDescent="0.3">
      <c r="A16" s="183" t="s">
        <v>36</v>
      </c>
      <c r="B16" s="184" t="s">
        <v>82</v>
      </c>
      <c r="C16" s="185"/>
      <c r="D16" s="228"/>
      <c r="E16" s="228"/>
      <c r="F16" s="94"/>
      <c r="G16" s="94"/>
      <c r="H16" s="94"/>
      <c r="I16" s="187">
        <f t="shared" si="0"/>
        <v>0</v>
      </c>
    </row>
    <row r="17" spans="1:9" s="194" customFormat="1" ht="18" customHeight="1" thickTop="1" thickBot="1" x14ac:dyDescent="0.25">
      <c r="A17" s="188"/>
      <c r="B17" s="189" t="s">
        <v>34</v>
      </c>
      <c r="C17" s="190"/>
      <c r="D17" s="191"/>
      <c r="E17" s="191"/>
      <c r="F17" s="192">
        <f>SUM(F9:F16)</f>
        <v>0</v>
      </c>
      <c r="G17" s="192">
        <f>SUM(G9:G16)</f>
        <v>0</v>
      </c>
      <c r="H17" s="192">
        <f>SUM(H9:H16)</f>
        <v>0</v>
      </c>
      <c r="I17" s="193">
        <f>SUM(I10:I16)</f>
        <v>0</v>
      </c>
    </row>
    <row r="18" spans="1:9" ht="18" customHeight="1" thickTop="1" x14ac:dyDescent="0.25">
      <c r="A18" s="195" t="s">
        <v>31</v>
      </c>
      <c r="B18" s="196" t="s">
        <v>84</v>
      </c>
      <c r="C18" s="197"/>
      <c r="D18" s="198"/>
      <c r="E18" s="198"/>
      <c r="F18" s="199"/>
      <c r="G18" s="199"/>
      <c r="H18" s="200"/>
      <c r="I18" s="201"/>
    </row>
    <row r="19" spans="1:9" ht="18" customHeight="1" x14ac:dyDescent="0.25">
      <c r="A19" s="178" t="s">
        <v>1</v>
      </c>
      <c r="B19" s="202" t="s">
        <v>77</v>
      </c>
      <c r="C19" s="203"/>
      <c r="D19" s="227"/>
      <c r="E19" s="227"/>
      <c r="F19" s="93"/>
      <c r="G19" s="93"/>
      <c r="H19" s="93"/>
      <c r="I19" s="181">
        <f t="shared" ref="I19:I26" si="1">SUM(F19:H19)</f>
        <v>0</v>
      </c>
    </row>
    <row r="20" spans="1:9" ht="18" customHeight="1" x14ac:dyDescent="0.25">
      <c r="A20" s="182" t="s">
        <v>2</v>
      </c>
      <c r="B20" s="202" t="s">
        <v>83</v>
      </c>
      <c r="C20" s="203"/>
      <c r="D20" s="227"/>
      <c r="E20" s="227"/>
      <c r="F20" s="95"/>
      <c r="G20" s="93"/>
      <c r="H20" s="93"/>
      <c r="I20" s="181">
        <f t="shared" si="1"/>
        <v>0</v>
      </c>
    </row>
    <row r="21" spans="1:9" ht="18" customHeight="1" x14ac:dyDescent="0.25">
      <c r="A21" s="182" t="s">
        <v>4</v>
      </c>
      <c r="B21" s="202" t="s">
        <v>78</v>
      </c>
      <c r="C21" s="203"/>
      <c r="D21" s="227"/>
      <c r="E21" s="227"/>
      <c r="F21" s="93"/>
      <c r="G21" s="93"/>
      <c r="H21" s="93"/>
      <c r="I21" s="181">
        <f t="shared" si="1"/>
        <v>0</v>
      </c>
    </row>
    <row r="22" spans="1:9" ht="18" customHeight="1" x14ac:dyDescent="0.25">
      <c r="A22" s="182" t="s">
        <v>32</v>
      </c>
      <c r="B22" s="202" t="s">
        <v>78</v>
      </c>
      <c r="C22" s="203"/>
      <c r="D22" s="227"/>
      <c r="E22" s="227"/>
      <c r="F22" s="93"/>
      <c r="G22" s="93"/>
      <c r="H22" s="93"/>
      <c r="I22" s="181"/>
    </row>
    <row r="23" spans="1:9" ht="18" customHeight="1" x14ac:dyDescent="0.25">
      <c r="A23" s="182" t="s">
        <v>33</v>
      </c>
      <c r="B23" s="202" t="s">
        <v>81</v>
      </c>
      <c r="C23" s="203"/>
      <c r="D23" s="227"/>
      <c r="E23" s="227"/>
      <c r="F23" s="93"/>
      <c r="G23" s="93"/>
      <c r="H23" s="93"/>
      <c r="I23" s="181">
        <f t="shared" si="1"/>
        <v>0</v>
      </c>
    </row>
    <row r="24" spans="1:9" ht="18" customHeight="1" thickBot="1" x14ac:dyDescent="0.3">
      <c r="A24" s="182" t="s">
        <v>35</v>
      </c>
      <c r="B24" s="202" t="s">
        <v>85</v>
      </c>
      <c r="C24" s="203"/>
      <c r="D24" s="227"/>
      <c r="E24" s="227"/>
      <c r="F24" s="204"/>
      <c r="G24" s="93"/>
      <c r="H24" s="93"/>
      <c r="I24" s="181">
        <f t="shared" si="1"/>
        <v>0</v>
      </c>
    </row>
    <row r="25" spans="1:9" s="194" customFormat="1" ht="18" customHeight="1" thickTop="1" thickBot="1" x14ac:dyDescent="0.25">
      <c r="A25" s="188"/>
      <c r="B25" s="189" t="s">
        <v>44</v>
      </c>
      <c r="C25" s="190"/>
      <c r="D25" s="191"/>
      <c r="E25" s="191"/>
      <c r="F25" s="192">
        <f>SUM(F18:F23)</f>
        <v>0</v>
      </c>
      <c r="G25" s="192">
        <f>SUM(G18:G24)</f>
        <v>0</v>
      </c>
      <c r="H25" s="192">
        <f>SUM(H18:H24)</f>
        <v>0</v>
      </c>
      <c r="I25" s="193">
        <f>SUM(I19:I24)</f>
        <v>0</v>
      </c>
    </row>
    <row r="26" spans="1:9" ht="33" customHeight="1" thickTop="1" thickBot="1" x14ac:dyDescent="0.3">
      <c r="A26" s="195" t="s">
        <v>37</v>
      </c>
      <c r="B26" s="280" t="s">
        <v>38</v>
      </c>
      <c r="C26" s="281"/>
      <c r="D26" s="186"/>
      <c r="E26" s="186"/>
      <c r="F26" s="205">
        <f>F25*5%</f>
        <v>0</v>
      </c>
      <c r="G26" s="205"/>
      <c r="H26" s="205"/>
      <c r="I26" s="206">
        <f t="shared" si="1"/>
        <v>0</v>
      </c>
    </row>
    <row r="27" spans="1:9" s="194" customFormat="1" ht="18" customHeight="1" thickTop="1" x14ac:dyDescent="0.2">
      <c r="A27" s="207"/>
      <c r="B27" s="208" t="s">
        <v>39</v>
      </c>
      <c r="C27" s="209"/>
      <c r="D27" s="210"/>
      <c r="E27" s="210"/>
      <c r="F27" s="211">
        <f>F17+F25+F26</f>
        <v>0</v>
      </c>
      <c r="G27" s="211">
        <f>G17+G25+G26</f>
        <v>0</v>
      </c>
      <c r="H27" s="211">
        <f>H17+H25+H26</f>
        <v>0</v>
      </c>
      <c r="I27" s="212">
        <f>I17+I25+I26</f>
        <v>0</v>
      </c>
    </row>
    <row r="28" spans="1:9" x14ac:dyDescent="0.25">
      <c r="A28" s="213" t="s">
        <v>40</v>
      </c>
      <c r="B28" s="214"/>
      <c r="C28" s="214"/>
      <c r="D28" s="214"/>
      <c r="E28" s="214"/>
      <c r="F28" s="214"/>
      <c r="G28" s="214"/>
      <c r="H28" s="214"/>
      <c r="I28" s="214"/>
    </row>
    <row r="29" spans="1:9" x14ac:dyDescent="0.25">
      <c r="A29" s="215" t="s">
        <v>41</v>
      </c>
      <c r="B29" s="214" t="s">
        <v>43</v>
      </c>
      <c r="C29" s="214"/>
      <c r="D29" s="214"/>
      <c r="E29" s="214"/>
      <c r="F29" s="214"/>
      <c r="G29" s="214"/>
      <c r="H29" s="214"/>
      <c r="I29" s="214"/>
    </row>
    <row r="30" spans="1:9" x14ac:dyDescent="0.25">
      <c r="A30" s="215" t="s">
        <v>42</v>
      </c>
      <c r="B30" s="214" t="s">
        <v>99</v>
      </c>
      <c r="C30" s="214"/>
      <c r="D30" s="214"/>
      <c r="E30" s="214"/>
      <c r="F30" s="214"/>
      <c r="G30" s="214"/>
      <c r="H30" s="214"/>
      <c r="I30" s="214"/>
    </row>
    <row r="31" spans="1:9" x14ac:dyDescent="0.25">
      <c r="A31" s="213"/>
      <c r="B31" s="214"/>
      <c r="C31" s="214"/>
      <c r="D31" s="214"/>
      <c r="E31" s="214"/>
      <c r="F31" s="214"/>
      <c r="G31" s="214"/>
      <c r="H31" s="214"/>
      <c r="I31" s="214"/>
    </row>
  </sheetData>
  <sheetProtection password="CC38" sheet="1" objects="1" scenarios="1"/>
  <mergeCells count="3">
    <mergeCell ref="B26:C26"/>
    <mergeCell ref="C5:D5"/>
    <mergeCell ref="F5:G5"/>
  </mergeCells>
  <phoneticPr fontId="2" type="noConversion"/>
  <printOptions horizontalCentered="1" verticalCentered="1"/>
  <pageMargins left="0.25" right="0.25" top="0.5" bottom="0.75" header="0.5" footer="0.5"/>
  <pageSetup orientation="landscape" r:id="rId1"/>
  <headerFooter>
    <oddFooter>&amp;L&amp;"Times New Roman,Regular"PFA Sm Comm App Form 4&amp;R&amp;"Times New Roman,Regular"Feb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workbookViewId="0">
      <selection activeCell="J5" sqref="J5"/>
    </sheetView>
  </sheetViews>
  <sheetFormatPr defaultRowHeight="15" x14ac:dyDescent="0.25"/>
  <cols>
    <col min="1" max="1" width="5.140625" style="59" customWidth="1"/>
    <col min="2" max="2" width="12" style="76" customWidth="1"/>
    <col min="3" max="3" width="12.28515625" style="59" customWidth="1"/>
    <col min="4" max="5" width="13.7109375" style="59" customWidth="1"/>
    <col min="6" max="6" width="10.42578125" style="59" customWidth="1"/>
    <col min="7" max="7" width="11" style="59" customWidth="1"/>
    <col min="8" max="8" width="11.28515625" style="59" customWidth="1"/>
    <col min="9" max="9" width="10.140625" style="59" customWidth="1"/>
    <col min="10" max="10" width="12.42578125" style="59" customWidth="1"/>
    <col min="11" max="11" width="15.140625" style="59" customWidth="1"/>
    <col min="12" max="12" width="2.5703125" style="59" customWidth="1"/>
    <col min="13" max="13" width="9.28515625" style="59" customWidth="1"/>
    <col min="14" max="14" width="3.140625" style="40" hidden="1" customWidth="1"/>
    <col min="15" max="255" width="9.140625" style="59"/>
    <col min="256" max="256" width="6.7109375" style="59" customWidth="1"/>
    <col min="257" max="257" width="11.42578125" style="59" customWidth="1"/>
    <col min="258" max="258" width="13" style="59" customWidth="1"/>
    <col min="259" max="259" width="13.7109375" style="59" customWidth="1"/>
    <col min="260" max="260" width="8.85546875" style="59" customWidth="1"/>
    <col min="261" max="261" width="13.7109375" style="59" customWidth="1"/>
    <col min="262" max="262" width="2" style="59" customWidth="1"/>
    <col min="263" max="263" width="11" style="59" customWidth="1"/>
    <col min="264" max="264" width="11.28515625" style="59" customWidth="1"/>
    <col min="265" max="265" width="10.7109375" style="59" customWidth="1"/>
    <col min="266" max="266" width="13.5703125" style="59" customWidth="1"/>
    <col min="267" max="267" width="2.5703125" style="59" customWidth="1"/>
    <col min="268" max="268" width="12.5703125" style="59" customWidth="1"/>
    <col min="269" max="269" width="36" style="59" customWidth="1"/>
    <col min="270" max="511" width="9.140625" style="59"/>
    <col min="512" max="512" width="6.7109375" style="59" customWidth="1"/>
    <col min="513" max="513" width="11.42578125" style="59" customWidth="1"/>
    <col min="514" max="514" width="13" style="59" customWidth="1"/>
    <col min="515" max="515" width="13.7109375" style="59" customWidth="1"/>
    <col min="516" max="516" width="8.85546875" style="59" customWidth="1"/>
    <col min="517" max="517" width="13.7109375" style="59" customWidth="1"/>
    <col min="518" max="518" width="2" style="59" customWidth="1"/>
    <col min="519" max="519" width="11" style="59" customWidth="1"/>
    <col min="520" max="520" width="11.28515625" style="59" customWidth="1"/>
    <col min="521" max="521" width="10.7109375" style="59" customWidth="1"/>
    <col min="522" max="522" width="13.5703125" style="59" customWidth="1"/>
    <col min="523" max="523" width="2.5703125" style="59" customWidth="1"/>
    <col min="524" max="524" width="12.5703125" style="59" customWidth="1"/>
    <col min="525" max="525" width="36" style="59" customWidth="1"/>
    <col min="526" max="767" width="9.140625" style="59"/>
    <col min="768" max="768" width="6.7109375" style="59" customWidth="1"/>
    <col min="769" max="769" width="11.42578125" style="59" customWidth="1"/>
    <col min="770" max="770" width="13" style="59" customWidth="1"/>
    <col min="771" max="771" width="13.7109375" style="59" customWidth="1"/>
    <col min="772" max="772" width="8.85546875" style="59" customWidth="1"/>
    <col min="773" max="773" width="13.7109375" style="59" customWidth="1"/>
    <col min="774" max="774" width="2" style="59" customWidth="1"/>
    <col min="775" max="775" width="11" style="59" customWidth="1"/>
    <col min="776" max="776" width="11.28515625" style="59" customWidth="1"/>
    <col min="777" max="777" width="10.7109375" style="59" customWidth="1"/>
    <col min="778" max="778" width="13.5703125" style="59" customWidth="1"/>
    <col min="779" max="779" width="2.5703125" style="59" customWidth="1"/>
    <col min="780" max="780" width="12.5703125" style="59" customWidth="1"/>
    <col min="781" max="781" width="36" style="59" customWidth="1"/>
    <col min="782" max="1023" width="9.140625" style="59"/>
    <col min="1024" max="1024" width="6.7109375" style="59" customWidth="1"/>
    <col min="1025" max="1025" width="11.42578125" style="59" customWidth="1"/>
    <col min="1026" max="1026" width="13" style="59" customWidth="1"/>
    <col min="1027" max="1027" width="13.7109375" style="59" customWidth="1"/>
    <col min="1028" max="1028" width="8.85546875" style="59" customWidth="1"/>
    <col min="1029" max="1029" width="13.7109375" style="59" customWidth="1"/>
    <col min="1030" max="1030" width="2" style="59" customWidth="1"/>
    <col min="1031" max="1031" width="11" style="59" customWidth="1"/>
    <col min="1032" max="1032" width="11.28515625" style="59" customWidth="1"/>
    <col min="1033" max="1033" width="10.7109375" style="59" customWidth="1"/>
    <col min="1034" max="1034" width="13.5703125" style="59" customWidth="1"/>
    <col min="1035" max="1035" width="2.5703125" style="59" customWidth="1"/>
    <col min="1036" max="1036" width="12.5703125" style="59" customWidth="1"/>
    <col min="1037" max="1037" width="36" style="59" customWidth="1"/>
    <col min="1038" max="1279" width="9.140625" style="59"/>
    <col min="1280" max="1280" width="6.7109375" style="59" customWidth="1"/>
    <col min="1281" max="1281" width="11.42578125" style="59" customWidth="1"/>
    <col min="1282" max="1282" width="13" style="59" customWidth="1"/>
    <col min="1283" max="1283" width="13.7109375" style="59" customWidth="1"/>
    <col min="1284" max="1284" width="8.85546875" style="59" customWidth="1"/>
    <col min="1285" max="1285" width="13.7109375" style="59" customWidth="1"/>
    <col min="1286" max="1286" width="2" style="59" customWidth="1"/>
    <col min="1287" max="1287" width="11" style="59" customWidth="1"/>
    <col min="1288" max="1288" width="11.28515625" style="59" customWidth="1"/>
    <col min="1289" max="1289" width="10.7109375" style="59" customWidth="1"/>
    <col min="1290" max="1290" width="13.5703125" style="59" customWidth="1"/>
    <col min="1291" max="1291" width="2.5703125" style="59" customWidth="1"/>
    <col min="1292" max="1292" width="12.5703125" style="59" customWidth="1"/>
    <col min="1293" max="1293" width="36" style="59" customWidth="1"/>
    <col min="1294" max="1535" width="9.140625" style="59"/>
    <col min="1536" max="1536" width="6.7109375" style="59" customWidth="1"/>
    <col min="1537" max="1537" width="11.42578125" style="59" customWidth="1"/>
    <col min="1538" max="1538" width="13" style="59" customWidth="1"/>
    <col min="1539" max="1539" width="13.7109375" style="59" customWidth="1"/>
    <col min="1540" max="1540" width="8.85546875" style="59" customWidth="1"/>
    <col min="1541" max="1541" width="13.7109375" style="59" customWidth="1"/>
    <col min="1542" max="1542" width="2" style="59" customWidth="1"/>
    <col min="1543" max="1543" width="11" style="59" customWidth="1"/>
    <col min="1544" max="1544" width="11.28515625" style="59" customWidth="1"/>
    <col min="1545" max="1545" width="10.7109375" style="59" customWidth="1"/>
    <col min="1546" max="1546" width="13.5703125" style="59" customWidth="1"/>
    <col min="1547" max="1547" width="2.5703125" style="59" customWidth="1"/>
    <col min="1548" max="1548" width="12.5703125" style="59" customWidth="1"/>
    <col min="1549" max="1549" width="36" style="59" customWidth="1"/>
    <col min="1550" max="1791" width="9.140625" style="59"/>
    <col min="1792" max="1792" width="6.7109375" style="59" customWidth="1"/>
    <col min="1793" max="1793" width="11.42578125" style="59" customWidth="1"/>
    <col min="1794" max="1794" width="13" style="59" customWidth="1"/>
    <col min="1795" max="1795" width="13.7109375" style="59" customWidth="1"/>
    <col min="1796" max="1796" width="8.85546875" style="59" customWidth="1"/>
    <col min="1797" max="1797" width="13.7109375" style="59" customWidth="1"/>
    <col min="1798" max="1798" width="2" style="59" customWidth="1"/>
    <col min="1799" max="1799" width="11" style="59" customWidth="1"/>
    <col min="1800" max="1800" width="11.28515625" style="59" customWidth="1"/>
    <col min="1801" max="1801" width="10.7109375" style="59" customWidth="1"/>
    <col min="1802" max="1802" width="13.5703125" style="59" customWidth="1"/>
    <col min="1803" max="1803" width="2.5703125" style="59" customWidth="1"/>
    <col min="1804" max="1804" width="12.5703125" style="59" customWidth="1"/>
    <col min="1805" max="1805" width="36" style="59" customWidth="1"/>
    <col min="1806" max="2047" width="9.140625" style="59"/>
    <col min="2048" max="2048" width="6.7109375" style="59" customWidth="1"/>
    <col min="2049" max="2049" width="11.42578125" style="59" customWidth="1"/>
    <col min="2050" max="2050" width="13" style="59" customWidth="1"/>
    <col min="2051" max="2051" width="13.7109375" style="59" customWidth="1"/>
    <col min="2052" max="2052" width="8.85546875" style="59" customWidth="1"/>
    <col min="2053" max="2053" width="13.7109375" style="59" customWidth="1"/>
    <col min="2054" max="2054" width="2" style="59" customWidth="1"/>
    <col min="2055" max="2055" width="11" style="59" customWidth="1"/>
    <col min="2056" max="2056" width="11.28515625" style="59" customWidth="1"/>
    <col min="2057" max="2057" width="10.7109375" style="59" customWidth="1"/>
    <col min="2058" max="2058" width="13.5703125" style="59" customWidth="1"/>
    <col min="2059" max="2059" width="2.5703125" style="59" customWidth="1"/>
    <col min="2060" max="2060" width="12.5703125" style="59" customWidth="1"/>
    <col min="2061" max="2061" width="36" style="59" customWidth="1"/>
    <col min="2062" max="2303" width="9.140625" style="59"/>
    <col min="2304" max="2304" width="6.7109375" style="59" customWidth="1"/>
    <col min="2305" max="2305" width="11.42578125" style="59" customWidth="1"/>
    <col min="2306" max="2306" width="13" style="59" customWidth="1"/>
    <col min="2307" max="2307" width="13.7109375" style="59" customWidth="1"/>
    <col min="2308" max="2308" width="8.85546875" style="59" customWidth="1"/>
    <col min="2309" max="2309" width="13.7109375" style="59" customWidth="1"/>
    <col min="2310" max="2310" width="2" style="59" customWidth="1"/>
    <col min="2311" max="2311" width="11" style="59" customWidth="1"/>
    <col min="2312" max="2312" width="11.28515625" style="59" customWidth="1"/>
    <col min="2313" max="2313" width="10.7109375" style="59" customWidth="1"/>
    <col min="2314" max="2314" width="13.5703125" style="59" customWidth="1"/>
    <col min="2315" max="2315" width="2.5703125" style="59" customWidth="1"/>
    <col min="2316" max="2316" width="12.5703125" style="59" customWidth="1"/>
    <col min="2317" max="2317" width="36" style="59" customWidth="1"/>
    <col min="2318" max="2559" width="9.140625" style="59"/>
    <col min="2560" max="2560" width="6.7109375" style="59" customWidth="1"/>
    <col min="2561" max="2561" width="11.42578125" style="59" customWidth="1"/>
    <col min="2562" max="2562" width="13" style="59" customWidth="1"/>
    <col min="2563" max="2563" width="13.7109375" style="59" customWidth="1"/>
    <col min="2564" max="2564" width="8.85546875" style="59" customWidth="1"/>
    <col min="2565" max="2565" width="13.7109375" style="59" customWidth="1"/>
    <col min="2566" max="2566" width="2" style="59" customWidth="1"/>
    <col min="2567" max="2567" width="11" style="59" customWidth="1"/>
    <col min="2568" max="2568" width="11.28515625" style="59" customWidth="1"/>
    <col min="2569" max="2569" width="10.7109375" style="59" customWidth="1"/>
    <col min="2570" max="2570" width="13.5703125" style="59" customWidth="1"/>
    <col min="2571" max="2571" width="2.5703125" style="59" customWidth="1"/>
    <col min="2572" max="2572" width="12.5703125" style="59" customWidth="1"/>
    <col min="2573" max="2573" width="36" style="59" customWidth="1"/>
    <col min="2574" max="2815" width="9.140625" style="59"/>
    <col min="2816" max="2816" width="6.7109375" style="59" customWidth="1"/>
    <col min="2817" max="2817" width="11.42578125" style="59" customWidth="1"/>
    <col min="2818" max="2818" width="13" style="59" customWidth="1"/>
    <col min="2819" max="2819" width="13.7109375" style="59" customWidth="1"/>
    <col min="2820" max="2820" width="8.85546875" style="59" customWidth="1"/>
    <col min="2821" max="2821" width="13.7109375" style="59" customWidth="1"/>
    <col min="2822" max="2822" width="2" style="59" customWidth="1"/>
    <col min="2823" max="2823" width="11" style="59" customWidth="1"/>
    <col min="2824" max="2824" width="11.28515625" style="59" customWidth="1"/>
    <col min="2825" max="2825" width="10.7109375" style="59" customWidth="1"/>
    <col min="2826" max="2826" width="13.5703125" style="59" customWidth="1"/>
    <col min="2827" max="2827" width="2.5703125" style="59" customWidth="1"/>
    <col min="2828" max="2828" width="12.5703125" style="59" customWidth="1"/>
    <col min="2829" max="2829" width="36" style="59" customWidth="1"/>
    <col min="2830" max="3071" width="9.140625" style="59"/>
    <col min="3072" max="3072" width="6.7109375" style="59" customWidth="1"/>
    <col min="3073" max="3073" width="11.42578125" style="59" customWidth="1"/>
    <col min="3074" max="3074" width="13" style="59" customWidth="1"/>
    <col min="3075" max="3075" width="13.7109375" style="59" customWidth="1"/>
    <col min="3076" max="3076" width="8.85546875" style="59" customWidth="1"/>
    <col min="3077" max="3077" width="13.7109375" style="59" customWidth="1"/>
    <col min="3078" max="3078" width="2" style="59" customWidth="1"/>
    <col min="3079" max="3079" width="11" style="59" customWidth="1"/>
    <col min="3080" max="3080" width="11.28515625" style="59" customWidth="1"/>
    <col min="3081" max="3081" width="10.7109375" style="59" customWidth="1"/>
    <col min="3082" max="3082" width="13.5703125" style="59" customWidth="1"/>
    <col min="3083" max="3083" width="2.5703125" style="59" customWidth="1"/>
    <col min="3084" max="3084" width="12.5703125" style="59" customWidth="1"/>
    <col min="3085" max="3085" width="36" style="59" customWidth="1"/>
    <col min="3086" max="3327" width="9.140625" style="59"/>
    <col min="3328" max="3328" width="6.7109375" style="59" customWidth="1"/>
    <col min="3329" max="3329" width="11.42578125" style="59" customWidth="1"/>
    <col min="3330" max="3330" width="13" style="59" customWidth="1"/>
    <col min="3331" max="3331" width="13.7109375" style="59" customWidth="1"/>
    <col min="3332" max="3332" width="8.85546875" style="59" customWidth="1"/>
    <col min="3333" max="3333" width="13.7109375" style="59" customWidth="1"/>
    <col min="3334" max="3334" width="2" style="59" customWidth="1"/>
    <col min="3335" max="3335" width="11" style="59" customWidth="1"/>
    <col min="3336" max="3336" width="11.28515625" style="59" customWidth="1"/>
    <col min="3337" max="3337" width="10.7109375" style="59" customWidth="1"/>
    <col min="3338" max="3338" width="13.5703125" style="59" customWidth="1"/>
    <col min="3339" max="3339" width="2.5703125" style="59" customWidth="1"/>
    <col min="3340" max="3340" width="12.5703125" style="59" customWidth="1"/>
    <col min="3341" max="3341" width="36" style="59" customWidth="1"/>
    <col min="3342" max="3583" width="9.140625" style="59"/>
    <col min="3584" max="3584" width="6.7109375" style="59" customWidth="1"/>
    <col min="3585" max="3585" width="11.42578125" style="59" customWidth="1"/>
    <col min="3586" max="3586" width="13" style="59" customWidth="1"/>
    <col min="3587" max="3587" width="13.7109375" style="59" customWidth="1"/>
    <col min="3588" max="3588" width="8.85546875" style="59" customWidth="1"/>
    <col min="3589" max="3589" width="13.7109375" style="59" customWidth="1"/>
    <col min="3590" max="3590" width="2" style="59" customWidth="1"/>
    <col min="3591" max="3591" width="11" style="59" customWidth="1"/>
    <col min="3592" max="3592" width="11.28515625" style="59" customWidth="1"/>
    <col min="3593" max="3593" width="10.7109375" style="59" customWidth="1"/>
    <col min="3594" max="3594" width="13.5703125" style="59" customWidth="1"/>
    <col min="3595" max="3595" width="2.5703125" style="59" customWidth="1"/>
    <col min="3596" max="3596" width="12.5703125" style="59" customWidth="1"/>
    <col min="3597" max="3597" width="36" style="59" customWidth="1"/>
    <col min="3598" max="3839" width="9.140625" style="59"/>
    <col min="3840" max="3840" width="6.7109375" style="59" customWidth="1"/>
    <col min="3841" max="3841" width="11.42578125" style="59" customWidth="1"/>
    <col min="3842" max="3842" width="13" style="59" customWidth="1"/>
    <col min="3843" max="3843" width="13.7109375" style="59" customWidth="1"/>
    <col min="3844" max="3844" width="8.85546875" style="59" customWidth="1"/>
    <col min="3845" max="3845" width="13.7109375" style="59" customWidth="1"/>
    <col min="3846" max="3846" width="2" style="59" customWidth="1"/>
    <col min="3847" max="3847" width="11" style="59" customWidth="1"/>
    <col min="3848" max="3848" width="11.28515625" style="59" customWidth="1"/>
    <col min="3849" max="3849" width="10.7109375" style="59" customWidth="1"/>
    <col min="3850" max="3850" width="13.5703125" style="59" customWidth="1"/>
    <col min="3851" max="3851" width="2.5703125" style="59" customWidth="1"/>
    <col min="3852" max="3852" width="12.5703125" style="59" customWidth="1"/>
    <col min="3853" max="3853" width="36" style="59" customWidth="1"/>
    <col min="3854" max="4095" width="9.140625" style="59"/>
    <col min="4096" max="4096" width="6.7109375" style="59" customWidth="1"/>
    <col min="4097" max="4097" width="11.42578125" style="59" customWidth="1"/>
    <col min="4098" max="4098" width="13" style="59" customWidth="1"/>
    <col min="4099" max="4099" width="13.7109375" style="59" customWidth="1"/>
    <col min="4100" max="4100" width="8.85546875" style="59" customWidth="1"/>
    <col min="4101" max="4101" width="13.7109375" style="59" customWidth="1"/>
    <col min="4102" max="4102" width="2" style="59" customWidth="1"/>
    <col min="4103" max="4103" width="11" style="59" customWidth="1"/>
    <col min="4104" max="4104" width="11.28515625" style="59" customWidth="1"/>
    <col min="4105" max="4105" width="10.7109375" style="59" customWidth="1"/>
    <col min="4106" max="4106" width="13.5703125" style="59" customWidth="1"/>
    <col min="4107" max="4107" width="2.5703125" style="59" customWidth="1"/>
    <col min="4108" max="4108" width="12.5703125" style="59" customWidth="1"/>
    <col min="4109" max="4109" width="36" style="59" customWidth="1"/>
    <col min="4110" max="4351" width="9.140625" style="59"/>
    <col min="4352" max="4352" width="6.7109375" style="59" customWidth="1"/>
    <col min="4353" max="4353" width="11.42578125" style="59" customWidth="1"/>
    <col min="4354" max="4354" width="13" style="59" customWidth="1"/>
    <col min="4355" max="4355" width="13.7109375" style="59" customWidth="1"/>
    <col min="4356" max="4356" width="8.85546875" style="59" customWidth="1"/>
    <col min="4357" max="4357" width="13.7109375" style="59" customWidth="1"/>
    <col min="4358" max="4358" width="2" style="59" customWidth="1"/>
    <col min="4359" max="4359" width="11" style="59" customWidth="1"/>
    <col min="4360" max="4360" width="11.28515625" style="59" customWidth="1"/>
    <col min="4361" max="4361" width="10.7109375" style="59" customWidth="1"/>
    <col min="4362" max="4362" width="13.5703125" style="59" customWidth="1"/>
    <col min="4363" max="4363" width="2.5703125" style="59" customWidth="1"/>
    <col min="4364" max="4364" width="12.5703125" style="59" customWidth="1"/>
    <col min="4365" max="4365" width="36" style="59" customWidth="1"/>
    <col min="4366" max="4607" width="9.140625" style="59"/>
    <col min="4608" max="4608" width="6.7109375" style="59" customWidth="1"/>
    <col min="4609" max="4609" width="11.42578125" style="59" customWidth="1"/>
    <col min="4610" max="4610" width="13" style="59" customWidth="1"/>
    <col min="4611" max="4611" width="13.7109375" style="59" customWidth="1"/>
    <col min="4612" max="4612" width="8.85546875" style="59" customWidth="1"/>
    <col min="4613" max="4613" width="13.7109375" style="59" customWidth="1"/>
    <col min="4614" max="4614" width="2" style="59" customWidth="1"/>
    <col min="4615" max="4615" width="11" style="59" customWidth="1"/>
    <col min="4616" max="4616" width="11.28515625" style="59" customWidth="1"/>
    <col min="4617" max="4617" width="10.7109375" style="59" customWidth="1"/>
    <col min="4618" max="4618" width="13.5703125" style="59" customWidth="1"/>
    <col min="4619" max="4619" width="2.5703125" style="59" customWidth="1"/>
    <col min="4620" max="4620" width="12.5703125" style="59" customWidth="1"/>
    <col min="4621" max="4621" width="36" style="59" customWidth="1"/>
    <col min="4622" max="4863" width="9.140625" style="59"/>
    <col min="4864" max="4864" width="6.7109375" style="59" customWidth="1"/>
    <col min="4865" max="4865" width="11.42578125" style="59" customWidth="1"/>
    <col min="4866" max="4866" width="13" style="59" customWidth="1"/>
    <col min="4867" max="4867" width="13.7109375" style="59" customWidth="1"/>
    <col min="4868" max="4868" width="8.85546875" style="59" customWidth="1"/>
    <col min="4869" max="4869" width="13.7109375" style="59" customWidth="1"/>
    <col min="4870" max="4870" width="2" style="59" customWidth="1"/>
    <col min="4871" max="4871" width="11" style="59" customWidth="1"/>
    <col min="4872" max="4872" width="11.28515625" style="59" customWidth="1"/>
    <col min="4873" max="4873" width="10.7109375" style="59" customWidth="1"/>
    <col min="4874" max="4874" width="13.5703125" style="59" customWidth="1"/>
    <col min="4875" max="4875" width="2.5703125" style="59" customWidth="1"/>
    <col min="4876" max="4876" width="12.5703125" style="59" customWidth="1"/>
    <col min="4877" max="4877" width="36" style="59" customWidth="1"/>
    <col min="4878" max="5119" width="9.140625" style="59"/>
    <col min="5120" max="5120" width="6.7109375" style="59" customWidth="1"/>
    <col min="5121" max="5121" width="11.42578125" style="59" customWidth="1"/>
    <col min="5122" max="5122" width="13" style="59" customWidth="1"/>
    <col min="5123" max="5123" width="13.7109375" style="59" customWidth="1"/>
    <col min="5124" max="5124" width="8.85546875" style="59" customWidth="1"/>
    <col min="5125" max="5125" width="13.7109375" style="59" customWidth="1"/>
    <col min="5126" max="5126" width="2" style="59" customWidth="1"/>
    <col min="5127" max="5127" width="11" style="59" customWidth="1"/>
    <col min="5128" max="5128" width="11.28515625" style="59" customWidth="1"/>
    <col min="5129" max="5129" width="10.7109375" style="59" customWidth="1"/>
    <col min="5130" max="5130" width="13.5703125" style="59" customWidth="1"/>
    <col min="5131" max="5131" width="2.5703125" style="59" customWidth="1"/>
    <col min="5132" max="5132" width="12.5703125" style="59" customWidth="1"/>
    <col min="5133" max="5133" width="36" style="59" customWidth="1"/>
    <col min="5134" max="5375" width="9.140625" style="59"/>
    <col min="5376" max="5376" width="6.7109375" style="59" customWidth="1"/>
    <col min="5377" max="5377" width="11.42578125" style="59" customWidth="1"/>
    <col min="5378" max="5378" width="13" style="59" customWidth="1"/>
    <col min="5379" max="5379" width="13.7109375" style="59" customWidth="1"/>
    <col min="5380" max="5380" width="8.85546875" style="59" customWidth="1"/>
    <col min="5381" max="5381" width="13.7109375" style="59" customWidth="1"/>
    <col min="5382" max="5382" width="2" style="59" customWidth="1"/>
    <col min="5383" max="5383" width="11" style="59" customWidth="1"/>
    <col min="5384" max="5384" width="11.28515625" style="59" customWidth="1"/>
    <col min="5385" max="5385" width="10.7109375" style="59" customWidth="1"/>
    <col min="5386" max="5386" width="13.5703125" style="59" customWidth="1"/>
    <col min="5387" max="5387" width="2.5703125" style="59" customWidth="1"/>
    <col min="5388" max="5388" width="12.5703125" style="59" customWidth="1"/>
    <col min="5389" max="5389" width="36" style="59" customWidth="1"/>
    <col min="5390" max="5631" width="9.140625" style="59"/>
    <col min="5632" max="5632" width="6.7109375" style="59" customWidth="1"/>
    <col min="5633" max="5633" width="11.42578125" style="59" customWidth="1"/>
    <col min="5634" max="5634" width="13" style="59" customWidth="1"/>
    <col min="5635" max="5635" width="13.7109375" style="59" customWidth="1"/>
    <col min="5636" max="5636" width="8.85546875" style="59" customWidth="1"/>
    <col min="5637" max="5637" width="13.7109375" style="59" customWidth="1"/>
    <col min="5638" max="5638" width="2" style="59" customWidth="1"/>
    <col min="5639" max="5639" width="11" style="59" customWidth="1"/>
    <col min="5640" max="5640" width="11.28515625" style="59" customWidth="1"/>
    <col min="5641" max="5641" width="10.7109375" style="59" customWidth="1"/>
    <col min="5642" max="5642" width="13.5703125" style="59" customWidth="1"/>
    <col min="5643" max="5643" width="2.5703125" style="59" customWidth="1"/>
    <col min="5644" max="5644" width="12.5703125" style="59" customWidth="1"/>
    <col min="5645" max="5645" width="36" style="59" customWidth="1"/>
    <col min="5646" max="5887" width="9.140625" style="59"/>
    <col min="5888" max="5888" width="6.7109375" style="59" customWidth="1"/>
    <col min="5889" max="5889" width="11.42578125" style="59" customWidth="1"/>
    <col min="5890" max="5890" width="13" style="59" customWidth="1"/>
    <col min="5891" max="5891" width="13.7109375" style="59" customWidth="1"/>
    <col min="5892" max="5892" width="8.85546875" style="59" customWidth="1"/>
    <col min="5893" max="5893" width="13.7109375" style="59" customWidth="1"/>
    <col min="5894" max="5894" width="2" style="59" customWidth="1"/>
    <col min="5895" max="5895" width="11" style="59" customWidth="1"/>
    <col min="5896" max="5896" width="11.28515625" style="59" customWidth="1"/>
    <col min="5897" max="5897" width="10.7109375" style="59" customWidth="1"/>
    <col min="5898" max="5898" width="13.5703125" style="59" customWidth="1"/>
    <col min="5899" max="5899" width="2.5703125" style="59" customWidth="1"/>
    <col min="5900" max="5900" width="12.5703125" style="59" customWidth="1"/>
    <col min="5901" max="5901" width="36" style="59" customWidth="1"/>
    <col min="5902" max="6143" width="9.140625" style="59"/>
    <col min="6144" max="6144" width="6.7109375" style="59" customWidth="1"/>
    <col min="6145" max="6145" width="11.42578125" style="59" customWidth="1"/>
    <col min="6146" max="6146" width="13" style="59" customWidth="1"/>
    <col min="6147" max="6147" width="13.7109375" style="59" customWidth="1"/>
    <col min="6148" max="6148" width="8.85546875" style="59" customWidth="1"/>
    <col min="6149" max="6149" width="13.7109375" style="59" customWidth="1"/>
    <col min="6150" max="6150" width="2" style="59" customWidth="1"/>
    <col min="6151" max="6151" width="11" style="59" customWidth="1"/>
    <col min="6152" max="6152" width="11.28515625" style="59" customWidth="1"/>
    <col min="6153" max="6153" width="10.7109375" style="59" customWidth="1"/>
    <col min="6154" max="6154" width="13.5703125" style="59" customWidth="1"/>
    <col min="6155" max="6155" width="2.5703125" style="59" customWidth="1"/>
    <col min="6156" max="6156" width="12.5703125" style="59" customWidth="1"/>
    <col min="6157" max="6157" width="36" style="59" customWidth="1"/>
    <col min="6158" max="6399" width="9.140625" style="59"/>
    <col min="6400" max="6400" width="6.7109375" style="59" customWidth="1"/>
    <col min="6401" max="6401" width="11.42578125" style="59" customWidth="1"/>
    <col min="6402" max="6402" width="13" style="59" customWidth="1"/>
    <col min="6403" max="6403" width="13.7109375" style="59" customWidth="1"/>
    <col min="6404" max="6404" width="8.85546875" style="59" customWidth="1"/>
    <col min="6405" max="6405" width="13.7109375" style="59" customWidth="1"/>
    <col min="6406" max="6406" width="2" style="59" customWidth="1"/>
    <col min="6407" max="6407" width="11" style="59" customWidth="1"/>
    <col min="6408" max="6408" width="11.28515625" style="59" customWidth="1"/>
    <col min="6409" max="6409" width="10.7109375" style="59" customWidth="1"/>
    <col min="6410" max="6410" width="13.5703125" style="59" customWidth="1"/>
    <col min="6411" max="6411" width="2.5703125" style="59" customWidth="1"/>
    <col min="6412" max="6412" width="12.5703125" style="59" customWidth="1"/>
    <col min="6413" max="6413" width="36" style="59" customWidth="1"/>
    <col min="6414" max="6655" width="9.140625" style="59"/>
    <col min="6656" max="6656" width="6.7109375" style="59" customWidth="1"/>
    <col min="6657" max="6657" width="11.42578125" style="59" customWidth="1"/>
    <col min="6658" max="6658" width="13" style="59" customWidth="1"/>
    <col min="6659" max="6659" width="13.7109375" style="59" customWidth="1"/>
    <col min="6660" max="6660" width="8.85546875" style="59" customWidth="1"/>
    <col min="6661" max="6661" width="13.7109375" style="59" customWidth="1"/>
    <col min="6662" max="6662" width="2" style="59" customWidth="1"/>
    <col min="6663" max="6663" width="11" style="59" customWidth="1"/>
    <col min="6664" max="6664" width="11.28515625" style="59" customWidth="1"/>
    <col min="6665" max="6665" width="10.7109375" style="59" customWidth="1"/>
    <col min="6666" max="6666" width="13.5703125" style="59" customWidth="1"/>
    <col min="6667" max="6667" width="2.5703125" style="59" customWidth="1"/>
    <col min="6668" max="6668" width="12.5703125" style="59" customWidth="1"/>
    <col min="6669" max="6669" width="36" style="59" customWidth="1"/>
    <col min="6670" max="6911" width="9.140625" style="59"/>
    <col min="6912" max="6912" width="6.7109375" style="59" customWidth="1"/>
    <col min="6913" max="6913" width="11.42578125" style="59" customWidth="1"/>
    <col min="6914" max="6914" width="13" style="59" customWidth="1"/>
    <col min="6915" max="6915" width="13.7109375" style="59" customWidth="1"/>
    <col min="6916" max="6916" width="8.85546875" style="59" customWidth="1"/>
    <col min="6917" max="6917" width="13.7109375" style="59" customWidth="1"/>
    <col min="6918" max="6918" width="2" style="59" customWidth="1"/>
    <col min="6919" max="6919" width="11" style="59" customWidth="1"/>
    <col min="6920" max="6920" width="11.28515625" style="59" customWidth="1"/>
    <col min="6921" max="6921" width="10.7109375" style="59" customWidth="1"/>
    <col min="6922" max="6922" width="13.5703125" style="59" customWidth="1"/>
    <col min="6923" max="6923" width="2.5703125" style="59" customWidth="1"/>
    <col min="6924" max="6924" width="12.5703125" style="59" customWidth="1"/>
    <col min="6925" max="6925" width="36" style="59" customWidth="1"/>
    <col min="6926" max="7167" width="9.140625" style="59"/>
    <col min="7168" max="7168" width="6.7109375" style="59" customWidth="1"/>
    <col min="7169" max="7169" width="11.42578125" style="59" customWidth="1"/>
    <col min="7170" max="7170" width="13" style="59" customWidth="1"/>
    <col min="7171" max="7171" width="13.7109375" style="59" customWidth="1"/>
    <col min="7172" max="7172" width="8.85546875" style="59" customWidth="1"/>
    <col min="7173" max="7173" width="13.7109375" style="59" customWidth="1"/>
    <col min="7174" max="7174" width="2" style="59" customWidth="1"/>
    <col min="7175" max="7175" width="11" style="59" customWidth="1"/>
    <col min="7176" max="7176" width="11.28515625" style="59" customWidth="1"/>
    <col min="7177" max="7177" width="10.7109375" style="59" customWidth="1"/>
    <col min="7178" max="7178" width="13.5703125" style="59" customWidth="1"/>
    <col min="7179" max="7179" width="2.5703125" style="59" customWidth="1"/>
    <col min="7180" max="7180" width="12.5703125" style="59" customWidth="1"/>
    <col min="7181" max="7181" width="36" style="59" customWidth="1"/>
    <col min="7182" max="7423" width="9.140625" style="59"/>
    <col min="7424" max="7424" width="6.7109375" style="59" customWidth="1"/>
    <col min="7425" max="7425" width="11.42578125" style="59" customWidth="1"/>
    <col min="7426" max="7426" width="13" style="59" customWidth="1"/>
    <col min="7427" max="7427" width="13.7109375" style="59" customWidth="1"/>
    <col min="7428" max="7428" width="8.85546875" style="59" customWidth="1"/>
    <col min="7429" max="7429" width="13.7109375" style="59" customWidth="1"/>
    <col min="7430" max="7430" width="2" style="59" customWidth="1"/>
    <col min="7431" max="7431" width="11" style="59" customWidth="1"/>
    <col min="7432" max="7432" width="11.28515625" style="59" customWidth="1"/>
    <col min="7433" max="7433" width="10.7109375" style="59" customWidth="1"/>
    <col min="7434" max="7434" width="13.5703125" style="59" customWidth="1"/>
    <col min="7435" max="7435" width="2.5703125" style="59" customWidth="1"/>
    <col min="7436" max="7436" width="12.5703125" style="59" customWidth="1"/>
    <col min="7437" max="7437" width="36" style="59" customWidth="1"/>
    <col min="7438" max="7679" width="9.140625" style="59"/>
    <col min="7680" max="7680" width="6.7109375" style="59" customWidth="1"/>
    <col min="7681" max="7681" width="11.42578125" style="59" customWidth="1"/>
    <col min="7682" max="7682" width="13" style="59" customWidth="1"/>
    <col min="7683" max="7683" width="13.7109375" style="59" customWidth="1"/>
    <col min="7684" max="7684" width="8.85546875" style="59" customWidth="1"/>
    <col min="7685" max="7685" width="13.7109375" style="59" customWidth="1"/>
    <col min="7686" max="7686" width="2" style="59" customWidth="1"/>
    <col min="7687" max="7687" width="11" style="59" customWidth="1"/>
    <col min="7688" max="7688" width="11.28515625" style="59" customWidth="1"/>
    <col min="7689" max="7689" width="10.7109375" style="59" customWidth="1"/>
    <col min="7690" max="7690" width="13.5703125" style="59" customWidth="1"/>
    <col min="7691" max="7691" width="2.5703125" style="59" customWidth="1"/>
    <col min="7692" max="7692" width="12.5703125" style="59" customWidth="1"/>
    <col min="7693" max="7693" width="36" style="59" customWidth="1"/>
    <col min="7694" max="7935" width="9.140625" style="59"/>
    <col min="7936" max="7936" width="6.7109375" style="59" customWidth="1"/>
    <col min="7937" max="7937" width="11.42578125" style="59" customWidth="1"/>
    <col min="7938" max="7938" width="13" style="59" customWidth="1"/>
    <col min="7939" max="7939" width="13.7109375" style="59" customWidth="1"/>
    <col min="7940" max="7940" width="8.85546875" style="59" customWidth="1"/>
    <col min="7941" max="7941" width="13.7109375" style="59" customWidth="1"/>
    <col min="7942" max="7942" width="2" style="59" customWidth="1"/>
    <col min="7943" max="7943" width="11" style="59" customWidth="1"/>
    <col min="7944" max="7944" width="11.28515625" style="59" customWidth="1"/>
    <col min="7945" max="7945" width="10.7109375" style="59" customWidth="1"/>
    <col min="7946" max="7946" width="13.5703125" style="59" customWidth="1"/>
    <col min="7947" max="7947" width="2.5703125" style="59" customWidth="1"/>
    <col min="7948" max="7948" width="12.5703125" style="59" customWidth="1"/>
    <col min="7949" max="7949" width="36" style="59" customWidth="1"/>
    <col min="7950" max="8191" width="9.140625" style="59"/>
    <col min="8192" max="8192" width="6.7109375" style="59" customWidth="1"/>
    <col min="8193" max="8193" width="11.42578125" style="59" customWidth="1"/>
    <col min="8194" max="8194" width="13" style="59" customWidth="1"/>
    <col min="8195" max="8195" width="13.7109375" style="59" customWidth="1"/>
    <col min="8196" max="8196" width="8.85546875" style="59" customWidth="1"/>
    <col min="8197" max="8197" width="13.7109375" style="59" customWidth="1"/>
    <col min="8198" max="8198" width="2" style="59" customWidth="1"/>
    <col min="8199" max="8199" width="11" style="59" customWidth="1"/>
    <col min="8200" max="8200" width="11.28515625" style="59" customWidth="1"/>
    <col min="8201" max="8201" width="10.7109375" style="59" customWidth="1"/>
    <col min="8202" max="8202" width="13.5703125" style="59" customWidth="1"/>
    <col min="8203" max="8203" width="2.5703125" style="59" customWidth="1"/>
    <col min="8204" max="8204" width="12.5703125" style="59" customWidth="1"/>
    <col min="8205" max="8205" width="36" style="59" customWidth="1"/>
    <col min="8206" max="8447" width="9.140625" style="59"/>
    <col min="8448" max="8448" width="6.7109375" style="59" customWidth="1"/>
    <col min="8449" max="8449" width="11.42578125" style="59" customWidth="1"/>
    <col min="8450" max="8450" width="13" style="59" customWidth="1"/>
    <col min="8451" max="8451" width="13.7109375" style="59" customWidth="1"/>
    <col min="8452" max="8452" width="8.85546875" style="59" customWidth="1"/>
    <col min="8453" max="8453" width="13.7109375" style="59" customWidth="1"/>
    <col min="8454" max="8454" width="2" style="59" customWidth="1"/>
    <col min="8455" max="8455" width="11" style="59" customWidth="1"/>
    <col min="8456" max="8456" width="11.28515625" style="59" customWidth="1"/>
    <col min="8457" max="8457" width="10.7109375" style="59" customWidth="1"/>
    <col min="8458" max="8458" width="13.5703125" style="59" customWidth="1"/>
    <col min="8459" max="8459" width="2.5703125" style="59" customWidth="1"/>
    <col min="8460" max="8460" width="12.5703125" style="59" customWidth="1"/>
    <col min="8461" max="8461" width="36" style="59" customWidth="1"/>
    <col min="8462" max="8703" width="9.140625" style="59"/>
    <col min="8704" max="8704" width="6.7109375" style="59" customWidth="1"/>
    <col min="8705" max="8705" width="11.42578125" style="59" customWidth="1"/>
    <col min="8706" max="8706" width="13" style="59" customWidth="1"/>
    <col min="8707" max="8707" width="13.7109375" style="59" customWidth="1"/>
    <col min="8708" max="8708" width="8.85546875" style="59" customWidth="1"/>
    <col min="8709" max="8709" width="13.7109375" style="59" customWidth="1"/>
    <col min="8710" max="8710" width="2" style="59" customWidth="1"/>
    <col min="8711" max="8711" width="11" style="59" customWidth="1"/>
    <col min="8712" max="8712" width="11.28515625" style="59" customWidth="1"/>
    <col min="8713" max="8713" width="10.7109375" style="59" customWidth="1"/>
    <col min="8714" max="8714" width="13.5703125" style="59" customWidth="1"/>
    <col min="8715" max="8715" width="2.5703125" style="59" customWidth="1"/>
    <col min="8716" max="8716" width="12.5703125" style="59" customWidth="1"/>
    <col min="8717" max="8717" width="36" style="59" customWidth="1"/>
    <col min="8718" max="8959" width="9.140625" style="59"/>
    <col min="8960" max="8960" width="6.7109375" style="59" customWidth="1"/>
    <col min="8961" max="8961" width="11.42578125" style="59" customWidth="1"/>
    <col min="8962" max="8962" width="13" style="59" customWidth="1"/>
    <col min="8963" max="8963" width="13.7109375" style="59" customWidth="1"/>
    <col min="8964" max="8964" width="8.85546875" style="59" customWidth="1"/>
    <col min="8965" max="8965" width="13.7109375" style="59" customWidth="1"/>
    <col min="8966" max="8966" width="2" style="59" customWidth="1"/>
    <col min="8967" max="8967" width="11" style="59" customWidth="1"/>
    <col min="8968" max="8968" width="11.28515625" style="59" customWidth="1"/>
    <col min="8969" max="8969" width="10.7109375" style="59" customWidth="1"/>
    <col min="8970" max="8970" width="13.5703125" style="59" customWidth="1"/>
    <col min="8971" max="8971" width="2.5703125" style="59" customWidth="1"/>
    <col min="8972" max="8972" width="12.5703125" style="59" customWidth="1"/>
    <col min="8973" max="8973" width="36" style="59" customWidth="1"/>
    <col min="8974" max="9215" width="9.140625" style="59"/>
    <col min="9216" max="9216" width="6.7109375" style="59" customWidth="1"/>
    <col min="9217" max="9217" width="11.42578125" style="59" customWidth="1"/>
    <col min="9218" max="9218" width="13" style="59" customWidth="1"/>
    <col min="9219" max="9219" width="13.7109375" style="59" customWidth="1"/>
    <col min="9220" max="9220" width="8.85546875" style="59" customWidth="1"/>
    <col min="9221" max="9221" width="13.7109375" style="59" customWidth="1"/>
    <col min="9222" max="9222" width="2" style="59" customWidth="1"/>
    <col min="9223" max="9223" width="11" style="59" customWidth="1"/>
    <col min="9224" max="9224" width="11.28515625" style="59" customWidth="1"/>
    <col min="9225" max="9225" width="10.7109375" style="59" customWidth="1"/>
    <col min="9226" max="9226" width="13.5703125" style="59" customWidth="1"/>
    <col min="9227" max="9227" width="2.5703125" style="59" customWidth="1"/>
    <col min="9228" max="9228" width="12.5703125" style="59" customWidth="1"/>
    <col min="9229" max="9229" width="36" style="59" customWidth="1"/>
    <col min="9230" max="9471" width="9.140625" style="59"/>
    <col min="9472" max="9472" width="6.7109375" style="59" customWidth="1"/>
    <col min="9473" max="9473" width="11.42578125" style="59" customWidth="1"/>
    <col min="9474" max="9474" width="13" style="59" customWidth="1"/>
    <col min="9475" max="9475" width="13.7109375" style="59" customWidth="1"/>
    <col min="9476" max="9476" width="8.85546875" style="59" customWidth="1"/>
    <col min="9477" max="9477" width="13.7109375" style="59" customWidth="1"/>
    <col min="9478" max="9478" width="2" style="59" customWidth="1"/>
    <col min="9479" max="9479" width="11" style="59" customWidth="1"/>
    <col min="9480" max="9480" width="11.28515625" style="59" customWidth="1"/>
    <col min="9481" max="9481" width="10.7109375" style="59" customWidth="1"/>
    <col min="9482" max="9482" width="13.5703125" style="59" customWidth="1"/>
    <col min="9483" max="9483" width="2.5703125" style="59" customWidth="1"/>
    <col min="9484" max="9484" width="12.5703125" style="59" customWidth="1"/>
    <col min="9485" max="9485" width="36" style="59" customWidth="1"/>
    <col min="9486" max="9727" width="9.140625" style="59"/>
    <col min="9728" max="9728" width="6.7109375" style="59" customWidth="1"/>
    <col min="9729" max="9729" width="11.42578125" style="59" customWidth="1"/>
    <col min="9730" max="9730" width="13" style="59" customWidth="1"/>
    <col min="9731" max="9731" width="13.7109375" style="59" customWidth="1"/>
    <col min="9732" max="9732" width="8.85546875" style="59" customWidth="1"/>
    <col min="9733" max="9733" width="13.7109375" style="59" customWidth="1"/>
    <col min="9734" max="9734" width="2" style="59" customWidth="1"/>
    <col min="9735" max="9735" width="11" style="59" customWidth="1"/>
    <col min="9736" max="9736" width="11.28515625" style="59" customWidth="1"/>
    <col min="9737" max="9737" width="10.7109375" style="59" customWidth="1"/>
    <col min="9738" max="9738" width="13.5703125" style="59" customWidth="1"/>
    <col min="9739" max="9739" width="2.5703125" style="59" customWidth="1"/>
    <col min="9740" max="9740" width="12.5703125" style="59" customWidth="1"/>
    <col min="9741" max="9741" width="36" style="59" customWidth="1"/>
    <col min="9742" max="9983" width="9.140625" style="59"/>
    <col min="9984" max="9984" width="6.7109375" style="59" customWidth="1"/>
    <col min="9985" max="9985" width="11.42578125" style="59" customWidth="1"/>
    <col min="9986" max="9986" width="13" style="59" customWidth="1"/>
    <col min="9987" max="9987" width="13.7109375" style="59" customWidth="1"/>
    <col min="9988" max="9988" width="8.85546875" style="59" customWidth="1"/>
    <col min="9989" max="9989" width="13.7109375" style="59" customWidth="1"/>
    <col min="9990" max="9990" width="2" style="59" customWidth="1"/>
    <col min="9991" max="9991" width="11" style="59" customWidth="1"/>
    <col min="9992" max="9992" width="11.28515625" style="59" customWidth="1"/>
    <col min="9993" max="9993" width="10.7109375" style="59" customWidth="1"/>
    <col min="9994" max="9994" width="13.5703125" style="59" customWidth="1"/>
    <col min="9995" max="9995" width="2.5703125" style="59" customWidth="1"/>
    <col min="9996" max="9996" width="12.5703125" style="59" customWidth="1"/>
    <col min="9997" max="9997" width="36" style="59" customWidth="1"/>
    <col min="9998" max="10239" width="9.140625" style="59"/>
    <col min="10240" max="10240" width="6.7109375" style="59" customWidth="1"/>
    <col min="10241" max="10241" width="11.42578125" style="59" customWidth="1"/>
    <col min="10242" max="10242" width="13" style="59" customWidth="1"/>
    <col min="10243" max="10243" width="13.7109375" style="59" customWidth="1"/>
    <col min="10244" max="10244" width="8.85546875" style="59" customWidth="1"/>
    <col min="10245" max="10245" width="13.7109375" style="59" customWidth="1"/>
    <col min="10246" max="10246" width="2" style="59" customWidth="1"/>
    <col min="10247" max="10247" width="11" style="59" customWidth="1"/>
    <col min="10248" max="10248" width="11.28515625" style="59" customWidth="1"/>
    <col min="10249" max="10249" width="10.7109375" style="59" customWidth="1"/>
    <col min="10250" max="10250" width="13.5703125" style="59" customWidth="1"/>
    <col min="10251" max="10251" width="2.5703125" style="59" customWidth="1"/>
    <col min="10252" max="10252" width="12.5703125" style="59" customWidth="1"/>
    <col min="10253" max="10253" width="36" style="59" customWidth="1"/>
    <col min="10254" max="10495" width="9.140625" style="59"/>
    <col min="10496" max="10496" width="6.7109375" style="59" customWidth="1"/>
    <col min="10497" max="10497" width="11.42578125" style="59" customWidth="1"/>
    <col min="10498" max="10498" width="13" style="59" customWidth="1"/>
    <col min="10499" max="10499" width="13.7109375" style="59" customWidth="1"/>
    <col min="10500" max="10500" width="8.85546875" style="59" customWidth="1"/>
    <col min="10501" max="10501" width="13.7109375" style="59" customWidth="1"/>
    <col min="10502" max="10502" width="2" style="59" customWidth="1"/>
    <col min="10503" max="10503" width="11" style="59" customWidth="1"/>
    <col min="10504" max="10504" width="11.28515625" style="59" customWidth="1"/>
    <col min="10505" max="10505" width="10.7109375" style="59" customWidth="1"/>
    <col min="10506" max="10506" width="13.5703125" style="59" customWidth="1"/>
    <col min="10507" max="10507" width="2.5703125" style="59" customWidth="1"/>
    <col min="10508" max="10508" width="12.5703125" style="59" customWidth="1"/>
    <col min="10509" max="10509" width="36" style="59" customWidth="1"/>
    <col min="10510" max="10751" width="9.140625" style="59"/>
    <col min="10752" max="10752" width="6.7109375" style="59" customWidth="1"/>
    <col min="10753" max="10753" width="11.42578125" style="59" customWidth="1"/>
    <col min="10754" max="10754" width="13" style="59" customWidth="1"/>
    <col min="10755" max="10755" width="13.7109375" style="59" customWidth="1"/>
    <col min="10756" max="10756" width="8.85546875" style="59" customWidth="1"/>
    <col min="10757" max="10757" width="13.7109375" style="59" customWidth="1"/>
    <col min="10758" max="10758" width="2" style="59" customWidth="1"/>
    <col min="10759" max="10759" width="11" style="59" customWidth="1"/>
    <col min="10760" max="10760" width="11.28515625" style="59" customWidth="1"/>
    <col min="10761" max="10761" width="10.7109375" style="59" customWidth="1"/>
    <col min="10762" max="10762" width="13.5703125" style="59" customWidth="1"/>
    <col min="10763" max="10763" width="2.5703125" style="59" customWidth="1"/>
    <col min="10764" max="10764" width="12.5703125" style="59" customWidth="1"/>
    <col min="10765" max="10765" width="36" style="59" customWidth="1"/>
    <col min="10766" max="11007" width="9.140625" style="59"/>
    <col min="11008" max="11008" width="6.7109375" style="59" customWidth="1"/>
    <col min="11009" max="11009" width="11.42578125" style="59" customWidth="1"/>
    <col min="11010" max="11010" width="13" style="59" customWidth="1"/>
    <col min="11011" max="11011" width="13.7109375" style="59" customWidth="1"/>
    <col min="11012" max="11012" width="8.85546875" style="59" customWidth="1"/>
    <col min="11013" max="11013" width="13.7109375" style="59" customWidth="1"/>
    <col min="11014" max="11014" width="2" style="59" customWidth="1"/>
    <col min="11015" max="11015" width="11" style="59" customWidth="1"/>
    <col min="11016" max="11016" width="11.28515625" style="59" customWidth="1"/>
    <col min="11017" max="11017" width="10.7109375" style="59" customWidth="1"/>
    <col min="11018" max="11018" width="13.5703125" style="59" customWidth="1"/>
    <col min="11019" max="11019" width="2.5703125" style="59" customWidth="1"/>
    <col min="11020" max="11020" width="12.5703125" style="59" customWidth="1"/>
    <col min="11021" max="11021" width="36" style="59" customWidth="1"/>
    <col min="11022" max="11263" width="9.140625" style="59"/>
    <col min="11264" max="11264" width="6.7109375" style="59" customWidth="1"/>
    <col min="11265" max="11265" width="11.42578125" style="59" customWidth="1"/>
    <col min="11266" max="11266" width="13" style="59" customWidth="1"/>
    <col min="11267" max="11267" width="13.7109375" style="59" customWidth="1"/>
    <col min="11268" max="11268" width="8.85546875" style="59" customWidth="1"/>
    <col min="11269" max="11269" width="13.7109375" style="59" customWidth="1"/>
    <col min="11270" max="11270" width="2" style="59" customWidth="1"/>
    <col min="11271" max="11271" width="11" style="59" customWidth="1"/>
    <col min="11272" max="11272" width="11.28515625" style="59" customWidth="1"/>
    <col min="11273" max="11273" width="10.7109375" style="59" customWidth="1"/>
    <col min="11274" max="11274" width="13.5703125" style="59" customWidth="1"/>
    <col min="11275" max="11275" width="2.5703125" style="59" customWidth="1"/>
    <col min="11276" max="11276" width="12.5703125" style="59" customWidth="1"/>
    <col min="11277" max="11277" width="36" style="59" customWidth="1"/>
    <col min="11278" max="11519" width="9.140625" style="59"/>
    <col min="11520" max="11520" width="6.7109375" style="59" customWidth="1"/>
    <col min="11521" max="11521" width="11.42578125" style="59" customWidth="1"/>
    <col min="11522" max="11522" width="13" style="59" customWidth="1"/>
    <col min="11523" max="11523" width="13.7109375" style="59" customWidth="1"/>
    <col min="11524" max="11524" width="8.85546875" style="59" customWidth="1"/>
    <col min="11525" max="11525" width="13.7109375" style="59" customWidth="1"/>
    <col min="11526" max="11526" width="2" style="59" customWidth="1"/>
    <col min="11527" max="11527" width="11" style="59" customWidth="1"/>
    <col min="11528" max="11528" width="11.28515625" style="59" customWidth="1"/>
    <col min="11529" max="11529" width="10.7109375" style="59" customWidth="1"/>
    <col min="11530" max="11530" width="13.5703125" style="59" customWidth="1"/>
    <col min="11531" max="11531" width="2.5703125" style="59" customWidth="1"/>
    <col min="11532" max="11532" width="12.5703125" style="59" customWidth="1"/>
    <col min="11533" max="11533" width="36" style="59" customWidth="1"/>
    <col min="11534" max="11775" width="9.140625" style="59"/>
    <col min="11776" max="11776" width="6.7109375" style="59" customWidth="1"/>
    <col min="11777" max="11777" width="11.42578125" style="59" customWidth="1"/>
    <col min="11778" max="11778" width="13" style="59" customWidth="1"/>
    <col min="11779" max="11779" width="13.7109375" style="59" customWidth="1"/>
    <col min="11780" max="11780" width="8.85546875" style="59" customWidth="1"/>
    <col min="11781" max="11781" width="13.7109375" style="59" customWidth="1"/>
    <col min="11782" max="11782" width="2" style="59" customWidth="1"/>
    <col min="11783" max="11783" width="11" style="59" customWidth="1"/>
    <col min="11784" max="11784" width="11.28515625" style="59" customWidth="1"/>
    <col min="11785" max="11785" width="10.7109375" style="59" customWidth="1"/>
    <col min="11786" max="11786" width="13.5703125" style="59" customWidth="1"/>
    <col min="11787" max="11787" width="2.5703125" style="59" customWidth="1"/>
    <col min="11788" max="11788" width="12.5703125" style="59" customWidth="1"/>
    <col min="11789" max="11789" width="36" style="59" customWidth="1"/>
    <col min="11790" max="12031" width="9.140625" style="59"/>
    <col min="12032" max="12032" width="6.7109375" style="59" customWidth="1"/>
    <col min="12033" max="12033" width="11.42578125" style="59" customWidth="1"/>
    <col min="12034" max="12034" width="13" style="59" customWidth="1"/>
    <col min="12035" max="12035" width="13.7109375" style="59" customWidth="1"/>
    <col min="12036" max="12036" width="8.85546875" style="59" customWidth="1"/>
    <col min="12037" max="12037" width="13.7109375" style="59" customWidth="1"/>
    <col min="12038" max="12038" width="2" style="59" customWidth="1"/>
    <col min="12039" max="12039" width="11" style="59" customWidth="1"/>
    <col min="12040" max="12040" width="11.28515625" style="59" customWidth="1"/>
    <col min="12041" max="12041" width="10.7109375" style="59" customWidth="1"/>
    <col min="12042" max="12042" width="13.5703125" style="59" customWidth="1"/>
    <col min="12043" max="12043" width="2.5703125" style="59" customWidth="1"/>
    <col min="12044" max="12044" width="12.5703125" style="59" customWidth="1"/>
    <col min="12045" max="12045" width="36" style="59" customWidth="1"/>
    <col min="12046" max="12287" width="9.140625" style="59"/>
    <col min="12288" max="12288" width="6.7109375" style="59" customWidth="1"/>
    <col min="12289" max="12289" width="11.42578125" style="59" customWidth="1"/>
    <col min="12290" max="12290" width="13" style="59" customWidth="1"/>
    <col min="12291" max="12291" width="13.7109375" style="59" customWidth="1"/>
    <col min="12292" max="12292" width="8.85546875" style="59" customWidth="1"/>
    <col min="12293" max="12293" width="13.7109375" style="59" customWidth="1"/>
    <col min="12294" max="12294" width="2" style="59" customWidth="1"/>
    <col min="12295" max="12295" width="11" style="59" customWidth="1"/>
    <col min="12296" max="12296" width="11.28515625" style="59" customWidth="1"/>
    <col min="12297" max="12297" width="10.7109375" style="59" customWidth="1"/>
    <col min="12298" max="12298" width="13.5703125" style="59" customWidth="1"/>
    <col min="12299" max="12299" width="2.5703125" style="59" customWidth="1"/>
    <col min="12300" max="12300" width="12.5703125" style="59" customWidth="1"/>
    <col min="12301" max="12301" width="36" style="59" customWidth="1"/>
    <col min="12302" max="12543" width="9.140625" style="59"/>
    <col min="12544" max="12544" width="6.7109375" style="59" customWidth="1"/>
    <col min="12545" max="12545" width="11.42578125" style="59" customWidth="1"/>
    <col min="12546" max="12546" width="13" style="59" customWidth="1"/>
    <col min="12547" max="12547" width="13.7109375" style="59" customWidth="1"/>
    <col min="12548" max="12548" width="8.85546875" style="59" customWidth="1"/>
    <col min="12549" max="12549" width="13.7109375" style="59" customWidth="1"/>
    <col min="12550" max="12550" width="2" style="59" customWidth="1"/>
    <col min="12551" max="12551" width="11" style="59" customWidth="1"/>
    <col min="12552" max="12552" width="11.28515625" style="59" customWidth="1"/>
    <col min="12553" max="12553" width="10.7109375" style="59" customWidth="1"/>
    <col min="12554" max="12554" width="13.5703125" style="59" customWidth="1"/>
    <col min="12555" max="12555" width="2.5703125" style="59" customWidth="1"/>
    <col min="12556" max="12556" width="12.5703125" style="59" customWidth="1"/>
    <col min="12557" max="12557" width="36" style="59" customWidth="1"/>
    <col min="12558" max="12799" width="9.140625" style="59"/>
    <col min="12800" max="12800" width="6.7109375" style="59" customWidth="1"/>
    <col min="12801" max="12801" width="11.42578125" style="59" customWidth="1"/>
    <col min="12802" max="12802" width="13" style="59" customWidth="1"/>
    <col min="12803" max="12803" width="13.7109375" style="59" customWidth="1"/>
    <col min="12804" max="12804" width="8.85546875" style="59" customWidth="1"/>
    <col min="12805" max="12805" width="13.7109375" style="59" customWidth="1"/>
    <col min="12806" max="12806" width="2" style="59" customWidth="1"/>
    <col min="12807" max="12807" width="11" style="59" customWidth="1"/>
    <col min="12808" max="12808" width="11.28515625" style="59" customWidth="1"/>
    <col min="12809" max="12809" width="10.7109375" style="59" customWidth="1"/>
    <col min="12810" max="12810" width="13.5703125" style="59" customWidth="1"/>
    <col min="12811" max="12811" width="2.5703125" style="59" customWidth="1"/>
    <col min="12812" max="12812" width="12.5703125" style="59" customWidth="1"/>
    <col min="12813" max="12813" width="36" style="59" customWidth="1"/>
    <col min="12814" max="13055" width="9.140625" style="59"/>
    <col min="13056" max="13056" width="6.7109375" style="59" customWidth="1"/>
    <col min="13057" max="13057" width="11.42578125" style="59" customWidth="1"/>
    <col min="13058" max="13058" width="13" style="59" customWidth="1"/>
    <col min="13059" max="13059" width="13.7109375" style="59" customWidth="1"/>
    <col min="13060" max="13060" width="8.85546875" style="59" customWidth="1"/>
    <col min="13061" max="13061" width="13.7109375" style="59" customWidth="1"/>
    <col min="13062" max="13062" width="2" style="59" customWidth="1"/>
    <col min="13063" max="13063" width="11" style="59" customWidth="1"/>
    <col min="13064" max="13064" width="11.28515625" style="59" customWidth="1"/>
    <col min="13065" max="13065" width="10.7109375" style="59" customWidth="1"/>
    <col min="13066" max="13066" width="13.5703125" style="59" customWidth="1"/>
    <col min="13067" max="13067" width="2.5703125" style="59" customWidth="1"/>
    <col min="13068" max="13068" width="12.5703125" style="59" customWidth="1"/>
    <col min="13069" max="13069" width="36" style="59" customWidth="1"/>
    <col min="13070" max="13311" width="9.140625" style="59"/>
    <col min="13312" max="13312" width="6.7109375" style="59" customWidth="1"/>
    <col min="13313" max="13313" width="11.42578125" style="59" customWidth="1"/>
    <col min="13314" max="13314" width="13" style="59" customWidth="1"/>
    <col min="13315" max="13315" width="13.7109375" style="59" customWidth="1"/>
    <col min="13316" max="13316" width="8.85546875" style="59" customWidth="1"/>
    <col min="13317" max="13317" width="13.7109375" style="59" customWidth="1"/>
    <col min="13318" max="13318" width="2" style="59" customWidth="1"/>
    <col min="13319" max="13319" width="11" style="59" customWidth="1"/>
    <col min="13320" max="13320" width="11.28515625" style="59" customWidth="1"/>
    <col min="13321" max="13321" width="10.7109375" style="59" customWidth="1"/>
    <col min="13322" max="13322" width="13.5703125" style="59" customWidth="1"/>
    <col min="13323" max="13323" width="2.5703125" style="59" customWidth="1"/>
    <col min="13324" max="13324" width="12.5703125" style="59" customWidth="1"/>
    <col min="13325" max="13325" width="36" style="59" customWidth="1"/>
    <col min="13326" max="13567" width="9.140625" style="59"/>
    <col min="13568" max="13568" width="6.7109375" style="59" customWidth="1"/>
    <col min="13569" max="13569" width="11.42578125" style="59" customWidth="1"/>
    <col min="13570" max="13570" width="13" style="59" customWidth="1"/>
    <col min="13571" max="13571" width="13.7109375" style="59" customWidth="1"/>
    <col min="13572" max="13572" width="8.85546875" style="59" customWidth="1"/>
    <col min="13573" max="13573" width="13.7109375" style="59" customWidth="1"/>
    <col min="13574" max="13574" width="2" style="59" customWidth="1"/>
    <col min="13575" max="13575" width="11" style="59" customWidth="1"/>
    <col min="13576" max="13576" width="11.28515625" style="59" customWidth="1"/>
    <col min="13577" max="13577" width="10.7109375" style="59" customWidth="1"/>
    <col min="13578" max="13578" width="13.5703125" style="59" customWidth="1"/>
    <col min="13579" max="13579" width="2.5703125" style="59" customWidth="1"/>
    <col min="13580" max="13580" width="12.5703125" style="59" customWidth="1"/>
    <col min="13581" max="13581" width="36" style="59" customWidth="1"/>
    <col min="13582" max="13823" width="9.140625" style="59"/>
    <col min="13824" max="13824" width="6.7109375" style="59" customWidth="1"/>
    <col min="13825" max="13825" width="11.42578125" style="59" customWidth="1"/>
    <col min="13826" max="13826" width="13" style="59" customWidth="1"/>
    <col min="13827" max="13827" width="13.7109375" style="59" customWidth="1"/>
    <col min="13828" max="13828" width="8.85546875" style="59" customWidth="1"/>
    <col min="13829" max="13829" width="13.7109375" style="59" customWidth="1"/>
    <col min="13830" max="13830" width="2" style="59" customWidth="1"/>
    <col min="13831" max="13831" width="11" style="59" customWidth="1"/>
    <col min="13832" max="13832" width="11.28515625" style="59" customWidth="1"/>
    <col min="13833" max="13833" width="10.7109375" style="59" customWidth="1"/>
    <col min="13834" max="13834" width="13.5703125" style="59" customWidth="1"/>
    <col min="13835" max="13835" width="2.5703125" style="59" customWidth="1"/>
    <col min="13836" max="13836" width="12.5703125" style="59" customWidth="1"/>
    <col min="13837" max="13837" width="36" style="59" customWidth="1"/>
    <col min="13838" max="14079" width="9.140625" style="59"/>
    <col min="14080" max="14080" width="6.7109375" style="59" customWidth="1"/>
    <col min="14081" max="14081" width="11.42578125" style="59" customWidth="1"/>
    <col min="14082" max="14082" width="13" style="59" customWidth="1"/>
    <col min="14083" max="14083" width="13.7109375" style="59" customWidth="1"/>
    <col min="14084" max="14084" width="8.85546875" style="59" customWidth="1"/>
    <col min="14085" max="14085" width="13.7109375" style="59" customWidth="1"/>
    <col min="14086" max="14086" width="2" style="59" customWidth="1"/>
    <col min="14087" max="14087" width="11" style="59" customWidth="1"/>
    <col min="14088" max="14088" width="11.28515625" style="59" customWidth="1"/>
    <col min="14089" max="14089" width="10.7109375" style="59" customWidth="1"/>
    <col min="14090" max="14090" width="13.5703125" style="59" customWidth="1"/>
    <col min="14091" max="14091" width="2.5703125" style="59" customWidth="1"/>
    <col min="14092" max="14092" width="12.5703125" style="59" customWidth="1"/>
    <col min="14093" max="14093" width="36" style="59" customWidth="1"/>
    <col min="14094" max="14335" width="9.140625" style="59"/>
    <col min="14336" max="14336" width="6.7109375" style="59" customWidth="1"/>
    <col min="14337" max="14337" width="11.42578125" style="59" customWidth="1"/>
    <col min="14338" max="14338" width="13" style="59" customWidth="1"/>
    <col min="14339" max="14339" width="13.7109375" style="59" customWidth="1"/>
    <col min="14340" max="14340" width="8.85546875" style="59" customWidth="1"/>
    <col min="14341" max="14341" width="13.7109375" style="59" customWidth="1"/>
    <col min="14342" max="14342" width="2" style="59" customWidth="1"/>
    <col min="14343" max="14343" width="11" style="59" customWidth="1"/>
    <col min="14344" max="14344" width="11.28515625" style="59" customWidth="1"/>
    <col min="14345" max="14345" width="10.7109375" style="59" customWidth="1"/>
    <col min="14346" max="14346" width="13.5703125" style="59" customWidth="1"/>
    <col min="14347" max="14347" width="2.5703125" style="59" customWidth="1"/>
    <col min="14348" max="14348" width="12.5703125" style="59" customWidth="1"/>
    <col min="14349" max="14349" width="36" style="59" customWidth="1"/>
    <col min="14350" max="14591" width="9.140625" style="59"/>
    <col min="14592" max="14592" width="6.7109375" style="59" customWidth="1"/>
    <col min="14593" max="14593" width="11.42578125" style="59" customWidth="1"/>
    <col min="14594" max="14594" width="13" style="59" customWidth="1"/>
    <col min="14595" max="14595" width="13.7109375" style="59" customWidth="1"/>
    <col min="14596" max="14596" width="8.85546875" style="59" customWidth="1"/>
    <col min="14597" max="14597" width="13.7109375" style="59" customWidth="1"/>
    <col min="14598" max="14598" width="2" style="59" customWidth="1"/>
    <col min="14599" max="14599" width="11" style="59" customWidth="1"/>
    <col min="14600" max="14600" width="11.28515625" style="59" customWidth="1"/>
    <col min="14601" max="14601" width="10.7109375" style="59" customWidth="1"/>
    <col min="14602" max="14602" width="13.5703125" style="59" customWidth="1"/>
    <col min="14603" max="14603" width="2.5703125" style="59" customWidth="1"/>
    <col min="14604" max="14604" width="12.5703125" style="59" customWidth="1"/>
    <col min="14605" max="14605" width="36" style="59" customWidth="1"/>
    <col min="14606" max="14847" width="9.140625" style="59"/>
    <col min="14848" max="14848" width="6.7109375" style="59" customWidth="1"/>
    <col min="14849" max="14849" width="11.42578125" style="59" customWidth="1"/>
    <col min="14850" max="14850" width="13" style="59" customWidth="1"/>
    <col min="14851" max="14851" width="13.7109375" style="59" customWidth="1"/>
    <col min="14852" max="14852" width="8.85546875" style="59" customWidth="1"/>
    <col min="14853" max="14853" width="13.7109375" style="59" customWidth="1"/>
    <col min="14854" max="14854" width="2" style="59" customWidth="1"/>
    <col min="14855" max="14855" width="11" style="59" customWidth="1"/>
    <col min="14856" max="14856" width="11.28515625" style="59" customWidth="1"/>
    <col min="14857" max="14857" width="10.7109375" style="59" customWidth="1"/>
    <col min="14858" max="14858" width="13.5703125" style="59" customWidth="1"/>
    <col min="14859" max="14859" width="2.5703125" style="59" customWidth="1"/>
    <col min="14860" max="14860" width="12.5703125" style="59" customWidth="1"/>
    <col min="14861" max="14861" width="36" style="59" customWidth="1"/>
    <col min="14862" max="15103" width="9.140625" style="59"/>
    <col min="15104" max="15104" width="6.7109375" style="59" customWidth="1"/>
    <col min="15105" max="15105" width="11.42578125" style="59" customWidth="1"/>
    <col min="15106" max="15106" width="13" style="59" customWidth="1"/>
    <col min="15107" max="15107" width="13.7109375" style="59" customWidth="1"/>
    <col min="15108" max="15108" width="8.85546875" style="59" customWidth="1"/>
    <col min="15109" max="15109" width="13.7109375" style="59" customWidth="1"/>
    <col min="15110" max="15110" width="2" style="59" customWidth="1"/>
    <col min="15111" max="15111" width="11" style="59" customWidth="1"/>
    <col min="15112" max="15112" width="11.28515625" style="59" customWidth="1"/>
    <col min="15113" max="15113" width="10.7109375" style="59" customWidth="1"/>
    <col min="15114" max="15114" width="13.5703125" style="59" customWidth="1"/>
    <col min="15115" max="15115" width="2.5703125" style="59" customWidth="1"/>
    <col min="15116" max="15116" width="12.5703125" style="59" customWidth="1"/>
    <col min="15117" max="15117" width="36" style="59" customWidth="1"/>
    <col min="15118" max="15359" width="9.140625" style="59"/>
    <col min="15360" max="15360" width="6.7109375" style="59" customWidth="1"/>
    <col min="15361" max="15361" width="11.42578125" style="59" customWidth="1"/>
    <col min="15362" max="15362" width="13" style="59" customWidth="1"/>
    <col min="15363" max="15363" width="13.7109375" style="59" customWidth="1"/>
    <col min="15364" max="15364" width="8.85546875" style="59" customWidth="1"/>
    <col min="15365" max="15365" width="13.7109375" style="59" customWidth="1"/>
    <col min="15366" max="15366" width="2" style="59" customWidth="1"/>
    <col min="15367" max="15367" width="11" style="59" customWidth="1"/>
    <col min="15368" max="15368" width="11.28515625" style="59" customWidth="1"/>
    <col min="15369" max="15369" width="10.7109375" style="59" customWidth="1"/>
    <col min="15370" max="15370" width="13.5703125" style="59" customWidth="1"/>
    <col min="15371" max="15371" width="2.5703125" style="59" customWidth="1"/>
    <col min="15372" max="15372" width="12.5703125" style="59" customWidth="1"/>
    <col min="15373" max="15373" width="36" style="59" customWidth="1"/>
    <col min="15374" max="15615" width="9.140625" style="59"/>
    <col min="15616" max="15616" width="6.7109375" style="59" customWidth="1"/>
    <col min="15617" max="15617" width="11.42578125" style="59" customWidth="1"/>
    <col min="15618" max="15618" width="13" style="59" customWidth="1"/>
    <col min="15619" max="15619" width="13.7109375" style="59" customWidth="1"/>
    <col min="15620" max="15620" width="8.85546875" style="59" customWidth="1"/>
    <col min="15621" max="15621" width="13.7109375" style="59" customWidth="1"/>
    <col min="15622" max="15622" width="2" style="59" customWidth="1"/>
    <col min="15623" max="15623" width="11" style="59" customWidth="1"/>
    <col min="15624" max="15624" width="11.28515625" style="59" customWidth="1"/>
    <col min="15625" max="15625" width="10.7109375" style="59" customWidth="1"/>
    <col min="15626" max="15626" width="13.5703125" style="59" customWidth="1"/>
    <col min="15627" max="15627" width="2.5703125" style="59" customWidth="1"/>
    <col min="15628" max="15628" width="12.5703125" style="59" customWidth="1"/>
    <col min="15629" max="15629" width="36" style="59" customWidth="1"/>
    <col min="15630" max="15871" width="9.140625" style="59"/>
    <col min="15872" max="15872" width="6.7109375" style="59" customWidth="1"/>
    <col min="15873" max="15873" width="11.42578125" style="59" customWidth="1"/>
    <col min="15874" max="15874" width="13" style="59" customWidth="1"/>
    <col min="15875" max="15875" width="13.7109375" style="59" customWidth="1"/>
    <col min="15876" max="15876" width="8.85546875" style="59" customWidth="1"/>
    <col min="15877" max="15877" width="13.7109375" style="59" customWidth="1"/>
    <col min="15878" max="15878" width="2" style="59" customWidth="1"/>
    <col min="15879" max="15879" width="11" style="59" customWidth="1"/>
    <col min="15880" max="15880" width="11.28515625" style="59" customWidth="1"/>
    <col min="15881" max="15881" width="10.7109375" style="59" customWidth="1"/>
    <col min="15882" max="15882" width="13.5703125" style="59" customWidth="1"/>
    <col min="15883" max="15883" width="2.5703125" style="59" customWidth="1"/>
    <col min="15884" max="15884" width="12.5703125" style="59" customWidth="1"/>
    <col min="15885" max="15885" width="36" style="59" customWidth="1"/>
    <col min="15886" max="16127" width="9.140625" style="59"/>
    <col min="16128" max="16128" width="6.7109375" style="59" customWidth="1"/>
    <col min="16129" max="16129" width="11.42578125" style="59" customWidth="1"/>
    <col min="16130" max="16130" width="13" style="59" customWidth="1"/>
    <col min="16131" max="16131" width="13.7109375" style="59" customWidth="1"/>
    <col min="16132" max="16132" width="8.85546875" style="59" customWidth="1"/>
    <col min="16133" max="16133" width="13.7109375" style="59" customWidth="1"/>
    <col min="16134" max="16134" width="2" style="59" customWidth="1"/>
    <col min="16135" max="16135" width="11" style="59" customWidth="1"/>
    <col min="16136" max="16136" width="11.28515625" style="59" customWidth="1"/>
    <col min="16137" max="16137" width="10.7109375" style="59" customWidth="1"/>
    <col min="16138" max="16138" width="13.5703125" style="59" customWidth="1"/>
    <col min="16139" max="16139" width="2.5703125" style="59" customWidth="1"/>
    <col min="16140" max="16140" width="12.5703125" style="59" customWidth="1"/>
    <col min="16141" max="16141" width="36" style="59" customWidth="1"/>
    <col min="16142" max="16384" width="9.140625" style="59"/>
  </cols>
  <sheetData>
    <row r="1" spans="1:15" x14ac:dyDescent="0.25">
      <c r="A1" s="286" t="s">
        <v>17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5" x14ac:dyDescent="0.25">
      <c r="A2" s="289" t="s">
        <v>73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37"/>
    </row>
    <row r="3" spans="1:15" x14ac:dyDescent="0.25">
      <c r="A3" s="291" t="s">
        <v>103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</row>
    <row r="4" spans="1:15" ht="7.5" customHeight="1" x14ac:dyDescent="0.25">
      <c r="A4" s="60"/>
      <c r="B4" s="6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62"/>
    </row>
    <row r="5" spans="1:15" ht="16.5" customHeight="1" x14ac:dyDescent="0.25">
      <c r="A5" s="61" t="s">
        <v>49</v>
      </c>
      <c r="C5" s="40"/>
      <c r="D5" s="249">
        <f>'Form 3a O&amp;M'!C7</f>
        <v>0</v>
      </c>
      <c r="E5" s="249"/>
      <c r="F5" s="40"/>
      <c r="G5" s="40"/>
      <c r="H5" s="40"/>
      <c r="I5" s="63" t="s">
        <v>69</v>
      </c>
      <c r="J5" s="77"/>
      <c r="K5" s="40"/>
      <c r="L5" s="40"/>
      <c r="M5" s="64"/>
      <c r="N5" s="62"/>
    </row>
    <row r="6" spans="1:15" ht="7.5" customHeight="1" x14ac:dyDescent="0.25">
      <c r="A6" s="61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2"/>
    </row>
    <row r="7" spans="1:15" x14ac:dyDescent="0.25">
      <c r="A7" s="61" t="s">
        <v>3</v>
      </c>
      <c r="C7" s="40"/>
      <c r="D7" s="249">
        <f>'Form 3a O&amp;M'!C8</f>
        <v>0</v>
      </c>
      <c r="E7" s="249"/>
      <c r="F7" s="40"/>
      <c r="G7" s="40"/>
      <c r="H7" s="40"/>
      <c r="I7" s="63" t="s">
        <v>80</v>
      </c>
      <c r="J7" s="142">
        <v>0.01</v>
      </c>
      <c r="K7" s="40"/>
      <c r="L7" s="63" t="s">
        <v>70</v>
      </c>
      <c r="M7" s="217" t="e">
        <f>'Form 3b System Costs'!E31</f>
        <v>#DIV/0!</v>
      </c>
      <c r="N7" s="62"/>
    </row>
    <row r="8" spans="1:15" ht="7.5" customHeight="1" x14ac:dyDescent="0.25">
      <c r="A8" s="6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2"/>
    </row>
    <row r="9" spans="1:15" x14ac:dyDescent="0.25">
      <c r="A9" s="61" t="s">
        <v>71</v>
      </c>
      <c r="C9" s="40"/>
      <c r="D9" s="284"/>
      <c r="E9" s="285"/>
      <c r="F9" s="40"/>
      <c r="G9" s="40"/>
      <c r="H9" s="40"/>
      <c r="I9" s="63" t="s">
        <v>101</v>
      </c>
      <c r="J9" s="78"/>
      <c r="K9" s="134"/>
      <c r="L9" s="135"/>
      <c r="M9" s="135"/>
      <c r="N9" s="136"/>
      <c r="O9" s="137"/>
    </row>
    <row r="10" spans="1:15" x14ac:dyDescent="0.25">
      <c r="A10" s="60"/>
      <c r="B10" s="65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2"/>
    </row>
    <row r="11" spans="1:15" x14ac:dyDescent="0.25">
      <c r="A11" s="60"/>
      <c r="B11" s="65"/>
      <c r="C11" s="66" t="s">
        <v>53</v>
      </c>
      <c r="D11" s="67"/>
      <c r="E11" s="67"/>
      <c r="F11" s="40"/>
      <c r="G11" s="66" t="s">
        <v>54</v>
      </c>
      <c r="H11" s="67"/>
      <c r="I11" s="67"/>
      <c r="J11" s="67"/>
      <c r="K11" s="67"/>
      <c r="L11" s="40"/>
      <c r="M11" s="40"/>
      <c r="N11" s="62"/>
    </row>
    <row r="12" spans="1:15" ht="51.75" customHeight="1" x14ac:dyDescent="0.25">
      <c r="A12" s="60"/>
      <c r="B12" s="68" t="s">
        <v>55</v>
      </c>
      <c r="C12" s="69" t="s">
        <v>56</v>
      </c>
      <c r="D12" s="70" t="s">
        <v>66</v>
      </c>
      <c r="E12" s="70" t="s">
        <v>57</v>
      </c>
      <c r="F12" s="40"/>
      <c r="G12" s="70" t="s">
        <v>58</v>
      </c>
      <c r="H12" s="70" t="s">
        <v>59</v>
      </c>
      <c r="I12" s="70" t="s">
        <v>100</v>
      </c>
      <c r="J12" s="70" t="s">
        <v>65</v>
      </c>
      <c r="K12" s="70" t="s">
        <v>60</v>
      </c>
      <c r="L12" s="40"/>
      <c r="M12" s="70" t="s">
        <v>61</v>
      </c>
      <c r="N12" s="62"/>
    </row>
    <row r="13" spans="1:15" x14ac:dyDescent="0.25">
      <c r="A13" s="60"/>
      <c r="B13" s="96" t="str">
        <f>IF(ISNUMBER(J$9),YEAR(J$9),"Current Year")</f>
        <v>Current Year</v>
      </c>
      <c r="C13" s="79"/>
      <c r="D13" s="40"/>
      <c r="E13" s="40">
        <f t="shared" ref="E13:E35" si="0">SUM(C13:D13)</f>
        <v>0</v>
      </c>
      <c r="F13" s="40"/>
      <c r="G13" s="79"/>
      <c r="H13" s="79"/>
      <c r="I13" s="79"/>
      <c r="J13" s="79"/>
      <c r="K13" s="40">
        <f>SUM(G13:J13)</f>
        <v>0</v>
      </c>
      <c r="L13" s="40"/>
      <c r="M13" s="40">
        <f>K13-E13</f>
        <v>0</v>
      </c>
      <c r="N13" s="62"/>
    </row>
    <row r="14" spans="1:15" x14ac:dyDescent="0.25">
      <c r="A14" s="60"/>
      <c r="B14" s="97" t="str">
        <f>IF(ISNUMBER(J$9),B13+1,"Year 1")</f>
        <v>Year 1</v>
      </c>
      <c r="C14" s="79"/>
      <c r="D14" s="40"/>
      <c r="E14" s="40">
        <f t="shared" si="0"/>
        <v>0</v>
      </c>
      <c r="F14" s="40"/>
      <c r="G14" s="79"/>
      <c r="H14" s="79"/>
      <c r="I14" s="79"/>
      <c r="J14" s="79"/>
      <c r="K14" s="40">
        <f t="shared" ref="K14:K35" si="1">SUM(G14:J14)</f>
        <v>0</v>
      </c>
      <c r="L14" s="40"/>
      <c r="M14" s="40">
        <f t="shared" ref="M14:M35" si="2">K14-E14</f>
        <v>0</v>
      </c>
      <c r="N14" s="62"/>
    </row>
    <row r="15" spans="1:15" x14ac:dyDescent="0.25">
      <c r="A15" s="60"/>
      <c r="B15" s="97" t="str">
        <f>IF(ISNUMBER(J$9),B14+1,"Year 2")</f>
        <v>Year 2</v>
      </c>
      <c r="C15" s="79"/>
      <c r="D15" s="40">
        <f>IF(ISNUMBER(PMT($J$7,$M$7,-$J$5)*105%*(COUNTIF(D$12:D14,"&gt;"&amp;0)&lt;M$7)),PMT($J$7,$M$7,-$J$5)*105%*(COUNTIF(D$12:D14,"&gt;"&amp;0)&lt;M$7),0)</f>
        <v>0</v>
      </c>
      <c r="E15" s="40">
        <f t="shared" si="0"/>
        <v>0</v>
      </c>
      <c r="F15" s="40"/>
      <c r="G15" s="79"/>
      <c r="H15" s="79"/>
      <c r="I15" s="79"/>
      <c r="J15" s="79"/>
      <c r="K15" s="40">
        <f t="shared" si="1"/>
        <v>0</v>
      </c>
      <c r="L15" s="40"/>
      <c r="M15" s="40">
        <f t="shared" si="2"/>
        <v>0</v>
      </c>
      <c r="N15" s="62"/>
    </row>
    <row r="16" spans="1:15" x14ac:dyDescent="0.25">
      <c r="A16" s="60"/>
      <c r="B16" s="97" t="str">
        <f>IF(ISNUMBER(J$9),B15+1,"Year 3")</f>
        <v>Year 3</v>
      </c>
      <c r="C16" s="79"/>
      <c r="D16" s="40">
        <f>IF(ISNUMBER(PMT($J$7,$M$7,-$J$5)*105%*(COUNTIF(D$12:D15,"&gt;"&amp;0)&lt;M$7)),PMT($J$7,$M$7,-$J$5)*105%*(COUNTIF(D$12:D15,"&gt;"&amp;0)&lt;M$7),0)</f>
        <v>0</v>
      </c>
      <c r="E16" s="40">
        <f t="shared" si="0"/>
        <v>0</v>
      </c>
      <c r="F16" s="40"/>
      <c r="G16" s="79"/>
      <c r="H16" s="79"/>
      <c r="I16" s="79"/>
      <c r="J16" s="79"/>
      <c r="K16" s="40">
        <f t="shared" si="1"/>
        <v>0</v>
      </c>
      <c r="L16" s="40"/>
      <c r="M16" s="40">
        <f t="shared" si="2"/>
        <v>0</v>
      </c>
      <c r="N16" s="62"/>
    </row>
    <row r="17" spans="1:14" x14ac:dyDescent="0.25">
      <c r="A17" s="60"/>
      <c r="B17" s="97" t="str">
        <f>IF(ISNUMBER(J$9),B16+1,"Year 4")</f>
        <v>Year 4</v>
      </c>
      <c r="C17" s="79"/>
      <c r="D17" s="40">
        <f>IF(ISNUMBER(PMT($J$7,$M$7,-$J$5)*105%*(COUNTIF(D$12:D16,"&gt;"&amp;0)&lt;M$7)),PMT($J$7,$M$7,-$J$5)*105%*(COUNTIF(D$12:D16,"&gt;"&amp;0)&lt;M$7),0)</f>
        <v>0</v>
      </c>
      <c r="E17" s="40">
        <f t="shared" si="0"/>
        <v>0</v>
      </c>
      <c r="F17" s="40"/>
      <c r="G17" s="79"/>
      <c r="H17" s="79"/>
      <c r="I17" s="79"/>
      <c r="J17" s="79"/>
      <c r="K17" s="40">
        <f t="shared" si="1"/>
        <v>0</v>
      </c>
      <c r="L17" s="40"/>
      <c r="M17" s="40">
        <f t="shared" si="2"/>
        <v>0</v>
      </c>
      <c r="N17" s="62"/>
    </row>
    <row r="18" spans="1:14" x14ac:dyDescent="0.25">
      <c r="A18" s="60"/>
      <c r="B18" s="97" t="str">
        <f>IF(ISNUMBER(J$9),B17+1,"Year 5")</f>
        <v>Year 5</v>
      </c>
      <c r="C18" s="79"/>
      <c r="D18" s="40">
        <f>IF(ISNUMBER(PMT($J$7,$M$7,-$J$5)*105%*(COUNTIF(D$12:D17,"&gt;"&amp;0)&lt;M$7)),PMT($J$7,$M$7,-$J$5)*105%*(COUNTIF(D$12:D17,"&gt;"&amp;0)&lt;M$7),0)</f>
        <v>0</v>
      </c>
      <c r="E18" s="40">
        <f t="shared" si="0"/>
        <v>0</v>
      </c>
      <c r="F18" s="40"/>
      <c r="G18" s="79"/>
      <c r="H18" s="79"/>
      <c r="I18" s="79"/>
      <c r="J18" s="79"/>
      <c r="K18" s="40">
        <f t="shared" si="1"/>
        <v>0</v>
      </c>
      <c r="L18" s="40"/>
      <c r="M18" s="40">
        <f t="shared" si="2"/>
        <v>0</v>
      </c>
      <c r="N18" s="62"/>
    </row>
    <row r="19" spans="1:14" x14ac:dyDescent="0.25">
      <c r="A19" s="60"/>
      <c r="B19" s="97" t="str">
        <f>IF(ISNUMBER(J$9),B18+1,"Year 6")</f>
        <v>Year 6</v>
      </c>
      <c r="C19" s="79"/>
      <c r="D19" s="40">
        <f>IF(ISNUMBER(PMT($J$7,$M$7,-$J$5)*105%*(COUNTIF(D$12:D18,"&gt;"&amp;0)&lt;M$7)),PMT($J$7,$M$7,-$J$5)*105%*(COUNTIF(D$12:D18,"&gt;"&amp;0)&lt;M$7),0)</f>
        <v>0</v>
      </c>
      <c r="E19" s="40">
        <f t="shared" si="0"/>
        <v>0</v>
      </c>
      <c r="F19" s="40"/>
      <c r="G19" s="79"/>
      <c r="H19" s="79"/>
      <c r="I19" s="79"/>
      <c r="J19" s="79"/>
      <c r="K19" s="40">
        <f t="shared" si="1"/>
        <v>0</v>
      </c>
      <c r="L19" s="40"/>
      <c r="M19" s="40">
        <f t="shared" si="2"/>
        <v>0</v>
      </c>
      <c r="N19" s="62"/>
    </row>
    <row r="20" spans="1:14" x14ac:dyDescent="0.25">
      <c r="A20" s="60"/>
      <c r="B20" s="97" t="str">
        <f>IF(ISNUMBER(J$9),B19+1,"Year 7")</f>
        <v>Year 7</v>
      </c>
      <c r="C20" s="79"/>
      <c r="D20" s="40">
        <f>IF(ISNUMBER(PMT($J$7,$M$7,-$J$5)*105%*(COUNTIF(D$12:D19,"&gt;"&amp;0)&lt;M$7)),PMT($J$7,$M$7,-$J$5)*105%*(COUNTIF(D$12:D19,"&gt;"&amp;0)&lt;M$7),0)</f>
        <v>0</v>
      </c>
      <c r="E20" s="40">
        <f t="shared" si="0"/>
        <v>0</v>
      </c>
      <c r="F20" s="40"/>
      <c r="G20" s="79"/>
      <c r="H20" s="79"/>
      <c r="I20" s="79"/>
      <c r="J20" s="79"/>
      <c r="K20" s="40">
        <f t="shared" si="1"/>
        <v>0</v>
      </c>
      <c r="L20" s="40"/>
      <c r="M20" s="40">
        <f t="shared" si="2"/>
        <v>0</v>
      </c>
      <c r="N20" s="62"/>
    </row>
    <row r="21" spans="1:14" x14ac:dyDescent="0.25">
      <c r="A21" s="60"/>
      <c r="B21" s="97" t="str">
        <f>IF(ISNUMBER(J$9),B20+1,"Year 8")</f>
        <v>Year 8</v>
      </c>
      <c r="C21" s="79"/>
      <c r="D21" s="40">
        <f>IF(ISNUMBER(PMT($J$7,$M$7,-$J$5)*105%*(COUNTIF(D$12:D20,"&gt;"&amp;0)&lt;M$7)),PMT($J$7,$M$7,-$J$5)*105%*(COUNTIF(D$12:D20,"&gt;"&amp;0)&lt;M$7),0)</f>
        <v>0</v>
      </c>
      <c r="E21" s="40">
        <f t="shared" si="0"/>
        <v>0</v>
      </c>
      <c r="F21" s="40"/>
      <c r="G21" s="79"/>
      <c r="H21" s="79"/>
      <c r="I21" s="79"/>
      <c r="J21" s="79"/>
      <c r="K21" s="40">
        <f t="shared" si="1"/>
        <v>0</v>
      </c>
      <c r="L21" s="40"/>
      <c r="M21" s="40">
        <f t="shared" si="2"/>
        <v>0</v>
      </c>
      <c r="N21" s="62"/>
    </row>
    <row r="22" spans="1:14" x14ac:dyDescent="0.25">
      <c r="A22" s="60"/>
      <c r="B22" s="97" t="str">
        <f>IF(ISNUMBER(J$9),B21+1,"Year 9")</f>
        <v>Year 9</v>
      </c>
      <c r="C22" s="79"/>
      <c r="D22" s="40">
        <f>IF(ISNUMBER(PMT($J$7,$M$7,-$J$5)*105%*(COUNTIF(D$12:D21,"&gt;"&amp;0)&lt;M$7)),PMT($J$7,$M$7,-$J$5)*105%*(COUNTIF(D$12:D21,"&gt;"&amp;0)&lt;M$7),0)</f>
        <v>0</v>
      </c>
      <c r="E22" s="40">
        <f t="shared" si="0"/>
        <v>0</v>
      </c>
      <c r="F22" s="40"/>
      <c r="G22" s="79"/>
      <c r="H22" s="79"/>
      <c r="I22" s="79"/>
      <c r="J22" s="79"/>
      <c r="K22" s="40">
        <f t="shared" si="1"/>
        <v>0</v>
      </c>
      <c r="L22" s="40"/>
      <c r="M22" s="40">
        <f t="shared" si="2"/>
        <v>0</v>
      </c>
      <c r="N22" s="62"/>
    </row>
    <row r="23" spans="1:14" x14ac:dyDescent="0.25">
      <c r="A23" s="60"/>
      <c r="B23" s="97" t="str">
        <f>IF(ISNUMBER(J$9),B22+1,"Year 10")</f>
        <v>Year 10</v>
      </c>
      <c r="C23" s="79"/>
      <c r="D23" s="40">
        <f>IF(ISNUMBER(PMT($J$7,$M$7,-$J$5)*105%*(COUNTIF(D$12:D22,"&gt;"&amp;0)&lt;M$7)),PMT($J$7,$M$7,-$J$5)*105%*(COUNTIF(D$12:D22,"&gt;"&amp;0)&lt;M$7),0)</f>
        <v>0</v>
      </c>
      <c r="E23" s="40">
        <f t="shared" si="0"/>
        <v>0</v>
      </c>
      <c r="F23" s="40"/>
      <c r="G23" s="79"/>
      <c r="H23" s="79"/>
      <c r="I23" s="79"/>
      <c r="J23" s="79"/>
      <c r="K23" s="40">
        <f t="shared" si="1"/>
        <v>0</v>
      </c>
      <c r="L23" s="40"/>
      <c r="M23" s="40">
        <f t="shared" si="2"/>
        <v>0</v>
      </c>
      <c r="N23" s="62"/>
    </row>
    <row r="24" spans="1:14" x14ac:dyDescent="0.25">
      <c r="A24" s="60"/>
      <c r="B24" s="97" t="str">
        <f>IF(ISNUMBER(J$9),B23+1,"Year 11")</f>
        <v>Year 11</v>
      </c>
      <c r="C24" s="79"/>
      <c r="D24" s="40">
        <f>IF(ISNUMBER(PMT($J$7,$M$7,-$J$5)*105%*(COUNTIF(D$12:D23,"&gt;"&amp;0)&lt;M$7)),PMT($J$7,$M$7,-$J$5)*105%*(COUNTIF(D$12:D23,"&gt;"&amp;0)&lt;M$7),0)</f>
        <v>0</v>
      </c>
      <c r="E24" s="40">
        <f t="shared" si="0"/>
        <v>0</v>
      </c>
      <c r="F24" s="40"/>
      <c r="G24" s="79"/>
      <c r="H24" s="79"/>
      <c r="I24" s="79"/>
      <c r="J24" s="79"/>
      <c r="K24" s="40">
        <f t="shared" si="1"/>
        <v>0</v>
      </c>
      <c r="L24" s="40"/>
      <c r="M24" s="40">
        <f t="shared" si="2"/>
        <v>0</v>
      </c>
      <c r="N24" s="62"/>
    </row>
    <row r="25" spans="1:14" x14ac:dyDescent="0.25">
      <c r="A25" s="60"/>
      <c r="B25" s="97" t="str">
        <f>IF(ISNUMBER(J$9),B24+1,"Year 12")</f>
        <v>Year 12</v>
      </c>
      <c r="C25" s="79"/>
      <c r="D25" s="40">
        <f>IF(ISNUMBER(PMT($J$7,$M$7,-$J$5)*105%*(COUNTIF(D$12:D24,"&gt;"&amp;0)&lt;M$7)),PMT($J$7,$M$7,-$J$5)*105%*(COUNTIF(D$12:D24,"&gt;"&amp;0)&lt;M$7),0)</f>
        <v>0</v>
      </c>
      <c r="E25" s="40">
        <f t="shared" si="0"/>
        <v>0</v>
      </c>
      <c r="F25" s="40"/>
      <c r="G25" s="79"/>
      <c r="H25" s="79"/>
      <c r="I25" s="79"/>
      <c r="J25" s="79"/>
      <c r="K25" s="40">
        <f t="shared" si="1"/>
        <v>0</v>
      </c>
      <c r="L25" s="40"/>
      <c r="M25" s="40">
        <f t="shared" si="2"/>
        <v>0</v>
      </c>
      <c r="N25" s="62"/>
    </row>
    <row r="26" spans="1:14" x14ac:dyDescent="0.25">
      <c r="A26" s="60"/>
      <c r="B26" s="97" t="str">
        <f>IF(ISNUMBER(J$9),B25+1,"Year 13")</f>
        <v>Year 13</v>
      </c>
      <c r="C26" s="79"/>
      <c r="D26" s="40">
        <f>IF(ISNUMBER(PMT($J$7,$M$7,-$J$5)*105%*(COUNTIF(D$12:D25,"&gt;"&amp;0)&lt;M$7)),PMT($J$7,$M$7,-$J$5)*105%*(COUNTIF(D$12:D25,"&gt;"&amp;0)&lt;M$7),0)</f>
        <v>0</v>
      </c>
      <c r="E26" s="40">
        <f t="shared" si="0"/>
        <v>0</v>
      </c>
      <c r="F26" s="40"/>
      <c r="G26" s="79"/>
      <c r="H26" s="79"/>
      <c r="I26" s="79"/>
      <c r="J26" s="79"/>
      <c r="K26" s="40">
        <f t="shared" si="1"/>
        <v>0</v>
      </c>
      <c r="L26" s="40"/>
      <c r="M26" s="40">
        <f t="shared" si="2"/>
        <v>0</v>
      </c>
      <c r="N26" s="62"/>
    </row>
    <row r="27" spans="1:14" x14ac:dyDescent="0.25">
      <c r="A27" s="60"/>
      <c r="B27" s="97" t="str">
        <f>IF(ISNUMBER(J$9),B26+1,"Year 14")</f>
        <v>Year 14</v>
      </c>
      <c r="C27" s="79"/>
      <c r="D27" s="40">
        <f>IF(ISNUMBER(PMT($J$7,$M$7,-$J$5)*105%*(COUNTIF(D$12:D26,"&gt;"&amp;0)&lt;M$7)),PMT($J$7,$M$7,-$J$5)*105%*(COUNTIF(D$12:D26,"&gt;"&amp;0)&lt;M$7),0)</f>
        <v>0</v>
      </c>
      <c r="E27" s="40">
        <f t="shared" si="0"/>
        <v>0</v>
      </c>
      <c r="F27" s="40"/>
      <c r="G27" s="79"/>
      <c r="H27" s="79"/>
      <c r="I27" s="79"/>
      <c r="J27" s="79"/>
      <c r="K27" s="40">
        <f t="shared" si="1"/>
        <v>0</v>
      </c>
      <c r="L27" s="40"/>
      <c r="M27" s="40">
        <f t="shared" si="2"/>
        <v>0</v>
      </c>
      <c r="N27" s="62"/>
    </row>
    <row r="28" spans="1:14" x14ac:dyDescent="0.25">
      <c r="A28" s="60"/>
      <c r="B28" s="97" t="str">
        <f>IF(ISNUMBER(J$9),B27+1,"Year 15")</f>
        <v>Year 15</v>
      </c>
      <c r="C28" s="79"/>
      <c r="D28" s="40">
        <f>IF(ISNUMBER(PMT($J$7,$M$7,-$J$5)*105%*(COUNTIF(D$12:D27,"&gt;"&amp;0)&lt;M$7)),PMT($J$7,$M$7,-$J$5)*105%*(COUNTIF(D$12:D27,"&gt;"&amp;0)&lt;M$7),0)</f>
        <v>0</v>
      </c>
      <c r="E28" s="40">
        <f t="shared" si="0"/>
        <v>0</v>
      </c>
      <c r="F28" s="40"/>
      <c r="G28" s="79"/>
      <c r="H28" s="79"/>
      <c r="I28" s="79"/>
      <c r="J28" s="79"/>
      <c r="K28" s="40">
        <f t="shared" si="1"/>
        <v>0</v>
      </c>
      <c r="L28" s="40"/>
      <c r="M28" s="40">
        <f t="shared" si="2"/>
        <v>0</v>
      </c>
      <c r="N28" s="62"/>
    </row>
    <row r="29" spans="1:14" x14ac:dyDescent="0.25">
      <c r="A29" s="60"/>
      <c r="B29" s="97" t="str">
        <f>IF(ISNUMBER(J$9),B28+1,"Year 16")</f>
        <v>Year 16</v>
      </c>
      <c r="C29" s="79"/>
      <c r="D29" s="40">
        <f>IF(ISNUMBER(PMT($J$7,$M$7,-$J$5)*105%*(COUNTIF(D$12:D28,"&gt;"&amp;0)&lt;M$7)),PMT($J$7,$M$7,-$J$5)*105%*(COUNTIF(D$12:D28,"&gt;"&amp;0)&lt;M$7),0)</f>
        <v>0</v>
      </c>
      <c r="E29" s="40">
        <f t="shared" si="0"/>
        <v>0</v>
      </c>
      <c r="F29" s="40"/>
      <c r="G29" s="79"/>
      <c r="H29" s="79"/>
      <c r="I29" s="79"/>
      <c r="J29" s="79"/>
      <c r="K29" s="40">
        <f t="shared" si="1"/>
        <v>0</v>
      </c>
      <c r="L29" s="40"/>
      <c r="M29" s="40">
        <f t="shared" si="2"/>
        <v>0</v>
      </c>
      <c r="N29" s="62"/>
    </row>
    <row r="30" spans="1:14" x14ac:dyDescent="0.25">
      <c r="A30" s="60"/>
      <c r="B30" s="97" t="str">
        <f>IF(ISNUMBER(J$9),B29+1,"Year 17")</f>
        <v>Year 17</v>
      </c>
      <c r="C30" s="79"/>
      <c r="D30" s="40">
        <f>IF(ISNUMBER(PMT($J$7,$M$7,-$J$5)*105%*(COUNTIF(D$12:D29,"&gt;"&amp;0)&lt;M$7)),PMT($J$7,$M$7,-$J$5)*105%*(COUNTIF(D$12:D29,"&gt;"&amp;0)&lt;M$7),0)</f>
        <v>0</v>
      </c>
      <c r="E30" s="40">
        <f t="shared" si="0"/>
        <v>0</v>
      </c>
      <c r="F30" s="40"/>
      <c r="G30" s="79"/>
      <c r="H30" s="79"/>
      <c r="I30" s="79"/>
      <c r="J30" s="79"/>
      <c r="K30" s="40">
        <f t="shared" si="1"/>
        <v>0</v>
      </c>
      <c r="L30" s="40"/>
      <c r="M30" s="40">
        <f t="shared" si="2"/>
        <v>0</v>
      </c>
      <c r="N30" s="62"/>
    </row>
    <row r="31" spans="1:14" x14ac:dyDescent="0.25">
      <c r="A31" s="60"/>
      <c r="B31" s="97" t="str">
        <f>IF(ISNUMBER(J$9),B30+1,"Year 18")</f>
        <v>Year 18</v>
      </c>
      <c r="C31" s="79"/>
      <c r="D31" s="40">
        <f>IF(ISNUMBER(PMT($J$7,$M$7,-$J$5)*105%*(COUNTIF(D$12:D30,"&gt;"&amp;0)&lt;M$7)),PMT($J$7,$M$7,-$J$5)*105%*(COUNTIF(D$12:D30,"&gt;"&amp;0)&lt;M$7),0)</f>
        <v>0</v>
      </c>
      <c r="E31" s="40">
        <f t="shared" si="0"/>
        <v>0</v>
      </c>
      <c r="F31" s="40"/>
      <c r="G31" s="79"/>
      <c r="H31" s="79"/>
      <c r="I31" s="79"/>
      <c r="J31" s="79"/>
      <c r="K31" s="40">
        <f t="shared" si="1"/>
        <v>0</v>
      </c>
      <c r="L31" s="40"/>
      <c r="M31" s="40">
        <f t="shared" si="2"/>
        <v>0</v>
      </c>
      <c r="N31" s="62"/>
    </row>
    <row r="32" spans="1:14" x14ac:dyDescent="0.25">
      <c r="A32" s="60"/>
      <c r="B32" s="97" t="str">
        <f>IF(ISNUMBER(J$9),B31+1,"Year 19")</f>
        <v>Year 19</v>
      </c>
      <c r="C32" s="79"/>
      <c r="D32" s="40">
        <f>IF(ISNUMBER(PMT($J$7,$M$7,-$J$5)*105%*(COUNTIF(D$12:D31,"&gt;"&amp;0)&lt;M$7)),PMT($J$7,$M$7,-$J$5)*105%*(COUNTIF(D$12:D31,"&gt;"&amp;0)&lt;M$7),0)</f>
        <v>0</v>
      </c>
      <c r="E32" s="40">
        <f t="shared" si="0"/>
        <v>0</v>
      </c>
      <c r="F32" s="40"/>
      <c r="G32" s="79"/>
      <c r="H32" s="79"/>
      <c r="I32" s="79"/>
      <c r="J32" s="79"/>
      <c r="K32" s="40">
        <f t="shared" si="1"/>
        <v>0</v>
      </c>
      <c r="L32" s="40"/>
      <c r="M32" s="40">
        <f t="shared" si="2"/>
        <v>0</v>
      </c>
      <c r="N32" s="62"/>
    </row>
    <row r="33" spans="1:14" x14ac:dyDescent="0.25">
      <c r="A33" s="60"/>
      <c r="B33" s="97" t="str">
        <f>IF(ISNUMBER(J$9),B32+1,"Year 20")</f>
        <v>Year 20</v>
      </c>
      <c r="C33" s="79"/>
      <c r="D33" s="40">
        <f>IF(ISNUMBER(PMT($J$7,$M$7,-$J$5)*105%*(COUNTIF(D$12:D32,"&gt;"&amp;0)&lt;M$7)),PMT($J$7,$M$7,-$J$5)*105%*(COUNTIF(D$12:D32,"&gt;"&amp;0)&lt;M$7),0)</f>
        <v>0</v>
      </c>
      <c r="E33" s="40">
        <f t="shared" si="0"/>
        <v>0</v>
      </c>
      <c r="F33" s="40"/>
      <c r="G33" s="79"/>
      <c r="H33" s="79"/>
      <c r="I33" s="79"/>
      <c r="J33" s="79"/>
      <c r="K33" s="40">
        <f t="shared" si="1"/>
        <v>0</v>
      </c>
      <c r="L33" s="40"/>
      <c r="M33" s="40">
        <f t="shared" si="2"/>
        <v>0</v>
      </c>
      <c r="N33" s="62"/>
    </row>
    <row r="34" spans="1:14" x14ac:dyDescent="0.25">
      <c r="A34" s="60"/>
      <c r="B34" s="97" t="str">
        <f>IF(ISNUMBER(J$9),B33+1,"Year 21")</f>
        <v>Year 21</v>
      </c>
      <c r="C34" s="79"/>
      <c r="D34" s="40">
        <f>IF(ISNUMBER(PMT($J$7,$M$7,-$J$5)*105%*(COUNTIF(D$12:D33,"&gt;"&amp;0)&lt;M$7)),PMT($J$7,$M$7,-$J$5)*105%*(COUNTIF(D$12:D33,"&gt;"&amp;0)&lt;M$7),0)</f>
        <v>0</v>
      </c>
      <c r="E34" s="40">
        <f t="shared" si="0"/>
        <v>0</v>
      </c>
      <c r="F34" s="40"/>
      <c r="G34" s="79"/>
      <c r="H34" s="79"/>
      <c r="I34" s="79"/>
      <c r="J34" s="79"/>
      <c r="K34" s="40">
        <f t="shared" si="1"/>
        <v>0</v>
      </c>
      <c r="L34" s="40"/>
      <c r="M34" s="40">
        <f t="shared" si="2"/>
        <v>0</v>
      </c>
      <c r="N34" s="62"/>
    </row>
    <row r="35" spans="1:14" x14ac:dyDescent="0.25">
      <c r="A35" s="60"/>
      <c r="B35" s="97" t="str">
        <f>IF(ISNUMBER(J$9),B34+1,"Year 22")</f>
        <v>Year 22</v>
      </c>
      <c r="C35" s="79"/>
      <c r="D35" s="40">
        <f>IF(ISNUMBER(PMT($J$7,$M$7,-$J$5)*105%*(COUNTIF(D$12:D34,"&gt;"&amp;0)&lt;M$7)),PMT($J$7,$M$7,-$J$5)*105%*(COUNTIF(D$12:D34,"&gt;"&amp;0)&lt;M$7),0)</f>
        <v>0</v>
      </c>
      <c r="E35" s="40">
        <f t="shared" si="0"/>
        <v>0</v>
      </c>
      <c r="F35" s="40"/>
      <c r="G35" s="79"/>
      <c r="H35" s="79"/>
      <c r="I35" s="79"/>
      <c r="J35" s="79"/>
      <c r="K35" s="40">
        <f t="shared" si="1"/>
        <v>0</v>
      </c>
      <c r="L35" s="40"/>
      <c r="M35" s="40">
        <f t="shared" si="2"/>
        <v>0</v>
      </c>
      <c r="N35" s="62"/>
    </row>
    <row r="36" spans="1:14" ht="8.25" customHeight="1" x14ac:dyDescent="0.25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</row>
    <row r="37" spans="1:14" ht="7.5" customHeight="1" x14ac:dyDescent="0.25">
      <c r="A37" s="60"/>
      <c r="B37" s="6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</row>
    <row r="38" spans="1:14" x14ac:dyDescent="0.25">
      <c r="A38" s="60"/>
      <c r="B38" s="7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62"/>
    </row>
  </sheetData>
  <sheetProtection password="CC38" sheet="1" objects="1" scenarios="1"/>
  <mergeCells count="6">
    <mergeCell ref="D9:E9"/>
    <mergeCell ref="A1:N1"/>
    <mergeCell ref="A2:N2"/>
    <mergeCell ref="A3:N3"/>
    <mergeCell ref="D5:E5"/>
    <mergeCell ref="D7:E7"/>
  </mergeCells>
  <pageMargins left="0.25" right="0.25" top="0.5" bottom="0.5" header="0.5" footer="0.5"/>
  <pageSetup scale="97" orientation="landscape" r:id="rId1"/>
  <headerFooter alignWithMargins="0">
    <oddFooter>&amp;L&amp;"Times New Roman,Regular"PFA Sm Comm App Form
Cash Flow Projection&amp;R&amp;"Times New Roman,Regular"Feb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5FFA5-8BCB-46F2-A3F7-982CA7E90296}"/>
</file>

<file path=customXml/itemProps2.xml><?xml version="1.0" encoding="utf-8"?>
<ds:datastoreItem xmlns:ds="http://schemas.openxmlformats.org/officeDocument/2006/customXml" ds:itemID="{7BFCA4B9-F07E-4424-9727-BA5DEC40C5B0}"/>
</file>

<file path=customXml/itemProps3.xml><?xml version="1.0" encoding="utf-8"?>
<ds:datastoreItem xmlns:ds="http://schemas.openxmlformats.org/officeDocument/2006/customXml" ds:itemID="{734F1AFC-8784-4791-A0C7-1FCD83A6E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3a O&amp;M</vt:lpstr>
      <vt:lpstr>Form 3b System Costs</vt:lpstr>
      <vt:lpstr>Form 4 Project Budget</vt:lpstr>
      <vt:lpstr>Cash Flow Projection</vt:lpstr>
      <vt:lpstr>'Cash Flow Projection'!Print_Area</vt:lpstr>
      <vt:lpstr>'Form 3a O&amp;M'!Print_Area</vt:lpstr>
      <vt:lpstr>'Form 3b System Costs'!Print_Area</vt:lpstr>
      <vt:lpstr>'Form 4 Project Budget'!Print_Area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jfreeman</dc:creator>
  <cp:lastModifiedBy>Jennie Brown</cp:lastModifiedBy>
  <cp:lastPrinted>2018-11-02T18:18:45Z</cp:lastPrinted>
  <dcterms:created xsi:type="dcterms:W3CDTF">2008-03-14T21:02:44Z</dcterms:created>
  <dcterms:modified xsi:type="dcterms:W3CDTF">2018-11-02T18:19:15Z</dcterms:modified>
</cp:coreProperties>
</file>